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fileSharing readOnlyRecommended="1"/>
  <workbookPr/>
  <mc:AlternateContent xmlns:mc="http://schemas.openxmlformats.org/markup-compatibility/2006">
    <mc:Choice Requires="x15">
      <x15ac:absPath xmlns:x15ac="http://schemas.microsoft.com/office/spreadsheetml/2010/11/ac" url="/Users/Dilara/Desktop/"/>
    </mc:Choice>
  </mc:AlternateContent>
  <xr:revisionPtr revIDLastSave="0" documentId="8_{C30813A7-BD38-F841-AF6C-7FDCC219CEEE}" xr6:coauthVersionLast="36" xr6:coauthVersionMax="36" xr10:uidLastSave="{00000000-0000-0000-0000-000000000000}"/>
  <bookViews>
    <workbookView xWindow="20" yWindow="720" windowWidth="27300" windowHeight="14140" activeTab="2" xr2:uid="{00000000-000D-0000-FFFF-FFFF00000000}"/>
  </bookViews>
  <sheets>
    <sheet name="Mevcut Bağ. Değ. Yaklaşık" sheetId="2" state="hidden" r:id="rId1"/>
    <sheet name="Mevcutta yüzdelik uygulanırsa" sheetId="6" state="hidden" r:id="rId2"/>
    <sheet name="Hukuk Fakültesi Bağıl Değerlen." sheetId="5" r:id="rId3"/>
  </sheets>
  <definedNames>
    <definedName name="_xlnm._FilterDatabase" localSheetId="2" hidden="1">'Hukuk Fakültesi Bağıl Değerlen.'!$R$2:$R$1000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82" i="5" l="1"/>
  <c r="S82" i="5" s="1" a="1"/>
  <c r="S82" i="5" s="1"/>
  <c r="R83" i="5"/>
  <c r="S83" i="5" s="1" a="1"/>
  <c r="S83" i="5" s="1"/>
  <c r="R84" i="5"/>
  <c r="S84" i="5" s="1" a="1"/>
  <c r="S84" i="5" s="1"/>
  <c r="R85" i="5"/>
  <c r="S85" i="5" s="1" a="1"/>
  <c r="S85" i="5" s="1"/>
  <c r="R86" i="5"/>
  <c r="S86" i="5" s="1" a="1"/>
  <c r="S86" i="5" s="1"/>
  <c r="R87" i="5"/>
  <c r="S87" i="5" s="1" a="1"/>
  <c r="S87" i="5" s="1"/>
  <c r="R88" i="5"/>
  <c r="S88" i="5" s="1" a="1"/>
  <c r="S88" i="5" s="1"/>
  <c r="R89" i="5"/>
  <c r="S89" i="5" s="1" a="1"/>
  <c r="S89" i="5" s="1"/>
  <c r="R90" i="5"/>
  <c r="S90" i="5" s="1" a="1"/>
  <c r="S90" i="5" s="1"/>
  <c r="R91" i="5"/>
  <c r="S91" i="5" s="1" a="1"/>
  <c r="S91" i="5" s="1"/>
  <c r="R92" i="5"/>
  <c r="S92" i="5" s="1" a="1"/>
  <c r="S92" i="5" s="1"/>
  <c r="R93" i="5"/>
  <c r="S93" i="5" s="1" a="1"/>
  <c r="S93" i="5" s="1"/>
  <c r="R94" i="5"/>
  <c r="S94" i="5" s="1" a="1"/>
  <c r="S94" i="5" s="1"/>
  <c r="R95" i="5"/>
  <c r="S95" i="5" s="1" a="1"/>
  <c r="S95" i="5" s="1"/>
  <c r="R96" i="5"/>
  <c r="S96" i="5" s="1" a="1"/>
  <c r="S96" i="5" s="1"/>
  <c r="R97" i="5"/>
  <c r="S97" i="5" s="1" a="1"/>
  <c r="S97" i="5" s="1"/>
  <c r="R98" i="5"/>
  <c r="S98" i="5" s="1" a="1"/>
  <c r="S98" i="5" s="1"/>
  <c r="R99" i="5"/>
  <c r="S99" i="5" s="1" a="1"/>
  <c r="S99" i="5" s="1"/>
  <c r="R100" i="5"/>
  <c r="S100" i="5" s="1" a="1"/>
  <c r="S100" i="5" s="1"/>
  <c r="R101" i="5"/>
  <c r="S101" i="5" s="1" a="1"/>
  <c r="S101" i="5" s="1"/>
  <c r="R102" i="5"/>
  <c r="S102" i="5" s="1" a="1"/>
  <c r="S102" i="5" s="1"/>
  <c r="R103" i="5"/>
  <c r="S103" i="5" s="1" a="1"/>
  <c r="S103" i="5" s="1"/>
  <c r="R104" i="5"/>
  <c r="S104" i="5" s="1" a="1"/>
  <c r="S104" i="5" s="1"/>
  <c r="R105" i="5"/>
  <c r="S105" i="5" s="1" a="1"/>
  <c r="S105" i="5" s="1"/>
  <c r="R106" i="5"/>
  <c r="S106" i="5" s="1" a="1"/>
  <c r="S106" i="5" s="1"/>
  <c r="R107" i="5"/>
  <c r="S107" i="5" s="1" a="1"/>
  <c r="S107" i="5" s="1"/>
  <c r="R108" i="5"/>
  <c r="S108" i="5" s="1" a="1"/>
  <c r="S108" i="5" s="1"/>
  <c r="R109" i="5"/>
  <c r="S109" i="5" s="1" a="1"/>
  <c r="S109" i="5" s="1"/>
  <c r="R110" i="5"/>
  <c r="S110" i="5" s="1" a="1"/>
  <c r="S110" i="5" s="1"/>
  <c r="R111" i="5"/>
  <c r="S111" i="5" s="1" a="1"/>
  <c r="S111" i="5" s="1"/>
  <c r="R112" i="5"/>
  <c r="S112" i="5" s="1" a="1"/>
  <c r="S112" i="5" s="1"/>
  <c r="R113" i="5"/>
  <c r="S113" i="5" s="1" a="1"/>
  <c r="S113" i="5" s="1"/>
  <c r="R114" i="5"/>
  <c r="S114" i="5" s="1" a="1"/>
  <c r="S114" i="5" s="1"/>
  <c r="R115" i="5"/>
  <c r="S115" i="5" s="1" a="1"/>
  <c r="S115" i="5" s="1"/>
  <c r="R116" i="5"/>
  <c r="S116" i="5" s="1" a="1"/>
  <c r="S116" i="5" s="1"/>
  <c r="R117" i="5"/>
  <c r="S117" i="5" s="1" a="1"/>
  <c r="S117" i="5" s="1"/>
  <c r="R118" i="5"/>
  <c r="S118" i="5" s="1" a="1"/>
  <c r="S118" i="5" s="1"/>
  <c r="R119" i="5"/>
  <c r="S119" i="5" s="1" a="1"/>
  <c r="S119" i="5" s="1"/>
  <c r="R120" i="5"/>
  <c r="S120" i="5" s="1" a="1"/>
  <c r="S120" i="5" s="1"/>
  <c r="R121" i="5"/>
  <c r="S121" i="5" s="1" a="1"/>
  <c r="S121" i="5" s="1"/>
  <c r="R122" i="5"/>
  <c r="S122" i="5" s="1" a="1"/>
  <c r="S122" i="5" s="1"/>
  <c r="R123" i="5"/>
  <c r="S123" i="5" s="1" a="1"/>
  <c r="S123" i="5" s="1"/>
  <c r="R124" i="5"/>
  <c r="S124" i="5" s="1" a="1"/>
  <c r="S124" i="5" s="1"/>
  <c r="R125" i="5"/>
  <c r="S125" i="5" s="1" a="1"/>
  <c r="S125" i="5" s="1"/>
  <c r="R126" i="5"/>
  <c r="S126" i="5" s="1" a="1"/>
  <c r="S126" i="5" s="1"/>
  <c r="R127" i="5"/>
  <c r="S127" i="5" s="1" a="1"/>
  <c r="S127" i="5" s="1"/>
  <c r="R128" i="5"/>
  <c r="S128" i="5" s="1" a="1"/>
  <c r="S128" i="5" s="1"/>
  <c r="R129" i="5"/>
  <c r="S129" i="5" s="1" a="1"/>
  <c r="S129" i="5" s="1"/>
  <c r="R130" i="5"/>
  <c r="S130" i="5" s="1" a="1"/>
  <c r="S130" i="5" s="1"/>
  <c r="R131" i="5"/>
  <c r="S131" i="5" s="1" a="1"/>
  <c r="S131" i="5" s="1"/>
  <c r="R132" i="5"/>
  <c r="S132" i="5" s="1" a="1"/>
  <c r="S132" i="5" s="1"/>
  <c r="R133" i="5"/>
  <c r="S133" i="5" s="1" a="1"/>
  <c r="S133" i="5" s="1"/>
  <c r="R134" i="5"/>
  <c r="S134" i="5" s="1" a="1"/>
  <c r="S134" i="5" s="1"/>
  <c r="R135" i="5"/>
  <c r="S135" i="5" s="1" a="1"/>
  <c r="S135" i="5" s="1"/>
  <c r="R136" i="5"/>
  <c r="S136" i="5" s="1" a="1"/>
  <c r="S136" i="5" s="1"/>
  <c r="R137" i="5"/>
  <c r="S137" i="5" s="1" a="1"/>
  <c r="S137" i="5" s="1"/>
  <c r="R138" i="5"/>
  <c r="S138" i="5" s="1" a="1"/>
  <c r="S138" i="5" s="1"/>
  <c r="R139" i="5"/>
  <c r="S139" i="5" s="1" a="1"/>
  <c r="S139" i="5" s="1"/>
  <c r="R140" i="5"/>
  <c r="S140" i="5" s="1" a="1"/>
  <c r="S140" i="5" s="1"/>
  <c r="R141" i="5"/>
  <c r="S141" i="5" s="1" a="1"/>
  <c r="S141" i="5" s="1"/>
  <c r="R142" i="5"/>
  <c r="S142" i="5" s="1" a="1"/>
  <c r="S142" i="5" s="1"/>
  <c r="R143" i="5"/>
  <c r="S143" i="5" s="1" a="1"/>
  <c r="S143" i="5" s="1"/>
  <c r="R144" i="5"/>
  <c r="S144" i="5" s="1" a="1"/>
  <c r="S144" i="5" s="1"/>
  <c r="R145" i="5"/>
  <c r="S145" i="5" s="1" a="1"/>
  <c r="S145" i="5" s="1"/>
  <c r="R146" i="5"/>
  <c r="S146" i="5" s="1" a="1"/>
  <c r="S146" i="5" s="1"/>
  <c r="R147" i="5"/>
  <c r="S147" i="5" s="1" a="1"/>
  <c r="S147" i="5" s="1"/>
  <c r="R148" i="5"/>
  <c r="S148" i="5" s="1" a="1"/>
  <c r="S148" i="5" s="1"/>
  <c r="R149" i="5"/>
  <c r="S149" i="5" s="1" a="1"/>
  <c r="S149" i="5" s="1"/>
  <c r="R150" i="5"/>
  <c r="S150" i="5" s="1" a="1"/>
  <c r="S150" i="5" s="1"/>
  <c r="R151" i="5"/>
  <c r="S151" i="5" s="1" a="1"/>
  <c r="S151" i="5" s="1"/>
  <c r="R152" i="5"/>
  <c r="S152" i="5" s="1" a="1"/>
  <c r="S152" i="5" s="1"/>
  <c r="R153" i="5"/>
  <c r="S153" i="5" s="1" a="1"/>
  <c r="S153" i="5" s="1"/>
  <c r="R154" i="5"/>
  <c r="S154" i="5" s="1" a="1"/>
  <c r="S154" i="5" s="1"/>
  <c r="R155" i="5"/>
  <c r="S155" i="5" s="1" a="1"/>
  <c r="S155" i="5" s="1"/>
  <c r="R156" i="5"/>
  <c r="S156" i="5" s="1" a="1"/>
  <c r="S156" i="5" s="1"/>
  <c r="R157" i="5"/>
  <c r="S157" i="5" s="1" a="1"/>
  <c r="S157" i="5" s="1"/>
  <c r="R158" i="5"/>
  <c r="S158" i="5" s="1" a="1"/>
  <c r="S158" i="5" s="1"/>
  <c r="R159" i="5"/>
  <c r="S159" i="5" s="1" a="1"/>
  <c r="S159" i="5" s="1"/>
  <c r="R160" i="5"/>
  <c r="S160" i="5" s="1" a="1"/>
  <c r="S160" i="5" s="1"/>
  <c r="R161" i="5"/>
  <c r="S161" i="5" s="1" a="1"/>
  <c r="S161" i="5" s="1"/>
  <c r="R162" i="5"/>
  <c r="S162" i="5" s="1" a="1"/>
  <c r="S162" i="5" s="1"/>
  <c r="R163" i="5"/>
  <c r="S163" i="5" s="1" a="1"/>
  <c r="S163" i="5" s="1"/>
  <c r="R164" i="5"/>
  <c r="S164" i="5" s="1" a="1"/>
  <c r="S164" i="5" s="1"/>
  <c r="R165" i="5"/>
  <c r="S165" i="5" s="1" a="1"/>
  <c r="S165" i="5" s="1"/>
  <c r="R166" i="5"/>
  <c r="S166" i="5" s="1" a="1"/>
  <c r="S166" i="5" s="1"/>
  <c r="R167" i="5"/>
  <c r="S167" i="5" s="1" a="1"/>
  <c r="S167" i="5" s="1"/>
  <c r="R168" i="5"/>
  <c r="S168" i="5" s="1" a="1"/>
  <c r="S168" i="5" s="1"/>
  <c r="R169" i="5"/>
  <c r="S169" i="5" s="1" a="1"/>
  <c r="S169" i="5" s="1"/>
  <c r="R170" i="5"/>
  <c r="S170" i="5" s="1" a="1"/>
  <c r="S170" i="5" s="1"/>
  <c r="R171" i="5"/>
  <c r="S171" i="5" s="1" a="1"/>
  <c r="S171" i="5" s="1"/>
  <c r="R172" i="5"/>
  <c r="S172" i="5" s="1" a="1"/>
  <c r="S172" i="5" s="1"/>
  <c r="R173" i="5"/>
  <c r="S173" i="5" s="1" a="1"/>
  <c r="S173" i="5" s="1"/>
  <c r="R174" i="5"/>
  <c r="S174" i="5" s="1" a="1"/>
  <c r="S174" i="5" s="1"/>
  <c r="R175" i="5"/>
  <c r="S175" i="5" s="1" a="1"/>
  <c r="S175" i="5" s="1"/>
  <c r="R176" i="5"/>
  <c r="S176" i="5" s="1" a="1"/>
  <c r="S176" i="5" s="1"/>
  <c r="R177" i="5"/>
  <c r="S177" i="5" s="1" a="1"/>
  <c r="S177" i="5" s="1"/>
  <c r="R178" i="5"/>
  <c r="S178" i="5" s="1" a="1"/>
  <c r="S178" i="5" s="1"/>
  <c r="R179" i="5"/>
  <c r="S179" i="5" s="1" a="1"/>
  <c r="S179" i="5" s="1"/>
  <c r="R180" i="5"/>
  <c r="S180" i="5" s="1" a="1"/>
  <c r="S180" i="5" s="1"/>
  <c r="R181" i="5"/>
  <c r="S181" i="5" s="1" a="1"/>
  <c r="S181" i="5" s="1"/>
  <c r="R182" i="5"/>
  <c r="S182" i="5" s="1" a="1"/>
  <c r="S182" i="5" s="1"/>
  <c r="R183" i="5"/>
  <c r="S183" i="5" s="1" a="1"/>
  <c r="S183" i="5" s="1"/>
  <c r="R184" i="5"/>
  <c r="S184" i="5" s="1" a="1"/>
  <c r="S184" i="5" s="1"/>
  <c r="R185" i="5"/>
  <c r="S185" i="5" s="1" a="1"/>
  <c r="S185" i="5" s="1"/>
  <c r="R186" i="5"/>
  <c r="S186" i="5" s="1" a="1"/>
  <c r="S186" i="5" s="1"/>
  <c r="R187" i="5"/>
  <c r="S187" i="5" s="1" a="1"/>
  <c r="S187" i="5" s="1"/>
  <c r="R188" i="5"/>
  <c r="S188" i="5" s="1" a="1"/>
  <c r="S188" i="5" s="1"/>
  <c r="R189" i="5"/>
  <c r="S189" i="5" s="1" a="1"/>
  <c r="S189" i="5" s="1"/>
  <c r="R190" i="5"/>
  <c r="S190" i="5" s="1" a="1"/>
  <c r="S190" i="5" s="1"/>
  <c r="R191" i="5"/>
  <c r="S191" i="5" s="1" a="1"/>
  <c r="S191" i="5" s="1"/>
  <c r="R192" i="5"/>
  <c r="S192" i="5" s="1" a="1"/>
  <c r="S192" i="5" s="1"/>
  <c r="R193" i="5"/>
  <c r="S193" i="5" s="1" a="1"/>
  <c r="S193" i="5" s="1"/>
  <c r="R194" i="5"/>
  <c r="S194" i="5" s="1" a="1"/>
  <c r="S194" i="5" s="1"/>
  <c r="R195" i="5"/>
  <c r="S195" i="5" s="1" a="1"/>
  <c r="S195" i="5" s="1"/>
  <c r="R196" i="5"/>
  <c r="S196" i="5" s="1" a="1"/>
  <c r="S196" i="5" s="1"/>
  <c r="R197" i="5"/>
  <c r="S197" i="5" s="1" a="1"/>
  <c r="S197" i="5" s="1"/>
  <c r="R198" i="5"/>
  <c r="S198" i="5" s="1" a="1"/>
  <c r="S198" i="5" s="1"/>
  <c r="R199" i="5"/>
  <c r="S199" i="5" s="1" a="1"/>
  <c r="S199" i="5" s="1"/>
  <c r="R200" i="5"/>
  <c r="S200" i="5" s="1" a="1"/>
  <c r="S200" i="5" s="1"/>
  <c r="R201" i="5"/>
  <c r="S201" i="5" s="1" a="1"/>
  <c r="S201" i="5" s="1"/>
  <c r="R202" i="5"/>
  <c r="S202" i="5" s="1" a="1"/>
  <c r="S202" i="5" s="1"/>
  <c r="R203" i="5"/>
  <c r="S203" i="5" s="1" a="1"/>
  <c r="S203" i="5" s="1"/>
  <c r="R204" i="5"/>
  <c r="S204" i="5" s="1" a="1"/>
  <c r="S204" i="5" s="1"/>
  <c r="R205" i="5"/>
  <c r="S205" i="5" s="1" a="1"/>
  <c r="S205" i="5" s="1"/>
  <c r="R206" i="5"/>
  <c r="S206" i="5" s="1" a="1"/>
  <c r="S206" i="5" s="1"/>
  <c r="R207" i="5"/>
  <c r="S207" i="5" s="1" a="1"/>
  <c r="S207" i="5" s="1"/>
  <c r="R208" i="5"/>
  <c r="S208" i="5" s="1" a="1"/>
  <c r="S208" i="5" s="1"/>
  <c r="R209" i="5"/>
  <c r="S209" i="5" s="1" a="1"/>
  <c r="S209" i="5" s="1"/>
  <c r="R210" i="5"/>
  <c r="S210" i="5" s="1" a="1"/>
  <c r="S210" i="5" s="1"/>
  <c r="R211" i="5"/>
  <c r="S211" i="5" s="1" a="1"/>
  <c r="S211" i="5" s="1"/>
  <c r="R212" i="5"/>
  <c r="S212" i="5" s="1" a="1"/>
  <c r="S212" i="5" s="1"/>
  <c r="R213" i="5"/>
  <c r="S213" i="5" s="1" a="1"/>
  <c r="S213" i="5" s="1"/>
  <c r="R214" i="5"/>
  <c r="S214" i="5" s="1" a="1"/>
  <c r="S214" i="5" s="1"/>
  <c r="R215" i="5"/>
  <c r="S215" i="5" s="1" a="1"/>
  <c r="S215" i="5" s="1"/>
  <c r="R216" i="5"/>
  <c r="S216" i="5" s="1" a="1"/>
  <c r="S216" i="5" s="1"/>
  <c r="R217" i="5"/>
  <c r="S217" i="5" s="1" a="1"/>
  <c r="S217" i="5" s="1"/>
  <c r="R218" i="5"/>
  <c r="S218" i="5" s="1" a="1"/>
  <c r="S218" i="5" s="1"/>
  <c r="R219" i="5"/>
  <c r="S219" i="5" s="1" a="1"/>
  <c r="S219" i="5" s="1"/>
  <c r="R220" i="5"/>
  <c r="S220" i="5" s="1" a="1"/>
  <c r="S220" i="5" s="1"/>
  <c r="R221" i="5"/>
  <c r="S221" i="5" s="1" a="1"/>
  <c r="S221" i="5" s="1"/>
  <c r="R222" i="5"/>
  <c r="S222" i="5" s="1" a="1"/>
  <c r="S222" i="5" s="1"/>
  <c r="R223" i="5"/>
  <c r="S223" i="5" s="1" a="1"/>
  <c r="S223" i="5" s="1"/>
  <c r="R224" i="5"/>
  <c r="S224" i="5" s="1" a="1"/>
  <c r="S224" i="5" s="1"/>
  <c r="R225" i="5"/>
  <c r="S225" i="5" s="1" a="1"/>
  <c r="S225" i="5" s="1"/>
  <c r="R226" i="5"/>
  <c r="S226" i="5" s="1" a="1"/>
  <c r="S226" i="5" s="1"/>
  <c r="R227" i="5"/>
  <c r="S227" i="5" s="1" a="1"/>
  <c r="S227" i="5" s="1"/>
  <c r="R228" i="5"/>
  <c r="S228" i="5" s="1" a="1"/>
  <c r="S228" i="5" s="1"/>
  <c r="R229" i="5"/>
  <c r="S229" i="5" s="1" a="1"/>
  <c r="S229" i="5" s="1"/>
  <c r="R230" i="5"/>
  <c r="S230" i="5" s="1" a="1"/>
  <c r="S230" i="5" s="1"/>
  <c r="R231" i="5"/>
  <c r="S231" i="5" s="1" a="1"/>
  <c r="S231" i="5" s="1"/>
  <c r="R232" i="5"/>
  <c r="S232" i="5" s="1" a="1"/>
  <c r="S232" i="5" s="1"/>
  <c r="R233" i="5"/>
  <c r="S233" i="5" s="1" a="1"/>
  <c r="S233" i="5" s="1"/>
  <c r="R234" i="5"/>
  <c r="S234" i="5" s="1" a="1"/>
  <c r="S234" i="5" s="1"/>
  <c r="R235" i="5"/>
  <c r="S235" i="5" s="1" a="1"/>
  <c r="S235" i="5" s="1"/>
  <c r="R236" i="5"/>
  <c r="S236" i="5" s="1" a="1"/>
  <c r="S236" i="5" s="1"/>
  <c r="R237" i="5"/>
  <c r="S237" i="5" s="1" a="1"/>
  <c r="S237" i="5" s="1"/>
  <c r="R238" i="5"/>
  <c r="S238" i="5" s="1" a="1"/>
  <c r="S238" i="5" s="1"/>
  <c r="R239" i="5"/>
  <c r="S239" i="5" s="1" a="1"/>
  <c r="S239" i="5" s="1"/>
  <c r="R240" i="5"/>
  <c r="S240" i="5" s="1" a="1"/>
  <c r="S240" i="5" s="1"/>
  <c r="R241" i="5"/>
  <c r="S241" i="5" s="1" a="1"/>
  <c r="S241" i="5" s="1"/>
  <c r="R242" i="5"/>
  <c r="S242" i="5" s="1" a="1"/>
  <c r="S242" i="5" s="1"/>
  <c r="R243" i="5"/>
  <c r="S243" i="5" s="1" a="1"/>
  <c r="S243" i="5" s="1"/>
  <c r="R244" i="5"/>
  <c r="S244" i="5" s="1" a="1"/>
  <c r="S244" i="5" s="1"/>
  <c r="R245" i="5"/>
  <c r="S245" i="5" s="1" a="1"/>
  <c r="S245" i="5" s="1"/>
  <c r="R246" i="5"/>
  <c r="S246" i="5" s="1" a="1"/>
  <c r="S246" i="5" s="1"/>
  <c r="R247" i="5"/>
  <c r="S247" i="5" s="1" a="1"/>
  <c r="S247" i="5" s="1"/>
  <c r="R248" i="5"/>
  <c r="S248" i="5" s="1" a="1"/>
  <c r="S248" i="5" s="1"/>
  <c r="R249" i="5"/>
  <c r="S249" i="5" s="1" a="1"/>
  <c r="S249" i="5" s="1"/>
  <c r="R250" i="5"/>
  <c r="S250" i="5" s="1" a="1"/>
  <c r="S250" i="5" s="1"/>
  <c r="R251" i="5"/>
  <c r="S251" i="5" s="1" a="1"/>
  <c r="S251" i="5" s="1"/>
  <c r="R252" i="5"/>
  <c r="S252" i="5" s="1" a="1"/>
  <c r="S252" i="5" s="1"/>
  <c r="R253" i="5"/>
  <c r="S253" i="5" s="1" a="1"/>
  <c r="S253" i="5" s="1"/>
  <c r="R254" i="5"/>
  <c r="S254" i="5" s="1" a="1"/>
  <c r="S254" i="5" s="1"/>
  <c r="R255" i="5"/>
  <c r="S255" i="5" s="1" a="1"/>
  <c r="S255" i="5" s="1"/>
  <c r="R256" i="5"/>
  <c r="S256" i="5" s="1" a="1"/>
  <c r="S256" i="5" s="1"/>
  <c r="R257" i="5"/>
  <c r="S257" i="5" s="1" a="1"/>
  <c r="S257" i="5" s="1"/>
  <c r="R258" i="5"/>
  <c r="S258" i="5" s="1" a="1"/>
  <c r="S258" i="5" s="1"/>
  <c r="R259" i="5"/>
  <c r="S259" i="5" s="1" a="1"/>
  <c r="S259" i="5" s="1"/>
  <c r="R260" i="5"/>
  <c r="S260" i="5" s="1" a="1"/>
  <c r="S260" i="5" s="1"/>
  <c r="R261" i="5"/>
  <c r="S261" i="5" s="1" a="1"/>
  <c r="S261" i="5" s="1"/>
  <c r="R262" i="5"/>
  <c r="S262" i="5" s="1" a="1"/>
  <c r="S262" i="5" s="1"/>
  <c r="R263" i="5"/>
  <c r="S263" i="5" s="1" a="1"/>
  <c r="S263" i="5" s="1"/>
  <c r="R264" i="5"/>
  <c r="S264" i="5" s="1" a="1"/>
  <c r="S264" i="5" s="1"/>
  <c r="R265" i="5"/>
  <c r="S265" i="5" s="1" a="1"/>
  <c r="S265" i="5" s="1"/>
  <c r="R266" i="5"/>
  <c r="S266" i="5" s="1" a="1"/>
  <c r="S266" i="5" s="1"/>
  <c r="R267" i="5"/>
  <c r="S267" i="5" s="1" a="1"/>
  <c r="S267" i="5" s="1"/>
  <c r="R268" i="5"/>
  <c r="S268" i="5" s="1" a="1"/>
  <c r="S268" i="5" s="1"/>
  <c r="R269" i="5"/>
  <c r="S269" i="5" s="1" a="1"/>
  <c r="S269" i="5" s="1"/>
  <c r="R270" i="5"/>
  <c r="S270" i="5" s="1" a="1"/>
  <c r="S270" i="5" s="1"/>
  <c r="R271" i="5"/>
  <c r="S271" i="5" s="1" a="1"/>
  <c r="S271" i="5" s="1"/>
  <c r="R272" i="5"/>
  <c r="S272" i="5" s="1" a="1"/>
  <c r="S272" i="5" s="1"/>
  <c r="R273" i="5"/>
  <c r="S273" i="5" s="1" a="1"/>
  <c r="S273" i="5" s="1"/>
  <c r="R274" i="5"/>
  <c r="S274" i="5" s="1" a="1"/>
  <c r="S274" i="5" s="1"/>
  <c r="R275" i="5"/>
  <c r="S275" i="5" s="1" a="1"/>
  <c r="S275" i="5" s="1"/>
  <c r="R276" i="5"/>
  <c r="S276" i="5" s="1" a="1"/>
  <c r="S276" i="5" s="1"/>
  <c r="R277" i="5"/>
  <c r="S277" i="5" s="1" a="1"/>
  <c r="S277" i="5" s="1"/>
  <c r="R278" i="5"/>
  <c r="S278" i="5" s="1" a="1"/>
  <c r="S278" i="5" s="1"/>
  <c r="R279" i="5"/>
  <c r="S279" i="5" s="1" a="1"/>
  <c r="S279" i="5" s="1"/>
  <c r="R280" i="5"/>
  <c r="S280" i="5" s="1" a="1"/>
  <c r="S280" i="5" s="1"/>
  <c r="R281" i="5"/>
  <c r="S281" i="5" s="1" a="1"/>
  <c r="S281" i="5" s="1"/>
  <c r="R282" i="5"/>
  <c r="S282" i="5" s="1" a="1"/>
  <c r="S282" i="5" s="1"/>
  <c r="R283" i="5"/>
  <c r="S283" i="5" s="1" a="1"/>
  <c r="S283" i="5" s="1"/>
  <c r="R284" i="5"/>
  <c r="S284" i="5" s="1" a="1"/>
  <c r="S284" i="5" s="1"/>
  <c r="R285" i="5"/>
  <c r="S285" i="5" s="1" a="1"/>
  <c r="S285" i="5" s="1"/>
  <c r="R286" i="5"/>
  <c r="S286" i="5" s="1" a="1"/>
  <c r="S286" i="5" s="1"/>
  <c r="R287" i="5"/>
  <c r="S287" i="5" s="1" a="1"/>
  <c r="S287" i="5" s="1"/>
  <c r="R288" i="5"/>
  <c r="S288" i="5" s="1" a="1"/>
  <c r="S288" i="5" s="1"/>
  <c r="R289" i="5"/>
  <c r="S289" i="5" s="1" a="1"/>
  <c r="S289" i="5" s="1"/>
  <c r="R290" i="5"/>
  <c r="S290" i="5" s="1" a="1"/>
  <c r="S290" i="5" s="1"/>
  <c r="R291" i="5"/>
  <c r="S291" i="5" s="1" a="1"/>
  <c r="S291" i="5" s="1"/>
  <c r="R292" i="5"/>
  <c r="S292" i="5" s="1" a="1"/>
  <c r="S292" i="5" s="1"/>
  <c r="R293" i="5"/>
  <c r="S293" i="5" s="1" a="1"/>
  <c r="S293" i="5" s="1"/>
  <c r="R294" i="5"/>
  <c r="S294" i="5" s="1" a="1"/>
  <c r="S294" i="5" s="1"/>
  <c r="R295" i="5"/>
  <c r="S295" i="5" s="1" a="1"/>
  <c r="S295" i="5" s="1"/>
  <c r="R296" i="5"/>
  <c r="S296" i="5" s="1" a="1"/>
  <c r="S296" i="5" s="1"/>
  <c r="R297" i="5"/>
  <c r="S297" i="5" s="1" a="1"/>
  <c r="S297" i="5" s="1"/>
  <c r="R298" i="5"/>
  <c r="S298" i="5" s="1" a="1"/>
  <c r="S298" i="5" s="1"/>
  <c r="R299" i="5"/>
  <c r="S299" i="5" s="1" a="1"/>
  <c r="S299" i="5" s="1"/>
  <c r="R300" i="5"/>
  <c r="S300" i="5" s="1" a="1"/>
  <c r="S300" i="5" s="1"/>
  <c r="R301" i="5"/>
  <c r="S301" i="5" s="1" a="1"/>
  <c r="S301" i="5" s="1"/>
  <c r="R302" i="5"/>
  <c r="S302" i="5" s="1" a="1"/>
  <c r="S302" i="5" s="1"/>
  <c r="R303" i="5"/>
  <c r="S303" i="5" s="1" a="1"/>
  <c r="S303" i="5" s="1"/>
  <c r="R304" i="5"/>
  <c r="S304" i="5" s="1" a="1"/>
  <c r="S304" i="5" s="1"/>
  <c r="R305" i="5"/>
  <c r="S305" i="5" s="1" a="1"/>
  <c r="S305" i="5" s="1"/>
  <c r="R306" i="5"/>
  <c r="S306" i="5" s="1" a="1"/>
  <c r="S306" i="5" s="1"/>
  <c r="R307" i="5"/>
  <c r="S307" i="5" s="1" a="1"/>
  <c r="S307" i="5" s="1"/>
  <c r="R308" i="5"/>
  <c r="S308" i="5" s="1" a="1"/>
  <c r="S308" i="5" s="1"/>
  <c r="R309" i="5"/>
  <c r="S309" i="5" s="1" a="1"/>
  <c r="S309" i="5" s="1"/>
  <c r="R310" i="5"/>
  <c r="S310" i="5" s="1" a="1"/>
  <c r="S310" i="5" s="1"/>
  <c r="R311" i="5"/>
  <c r="S311" i="5" s="1" a="1"/>
  <c r="S311" i="5" s="1"/>
  <c r="R312" i="5"/>
  <c r="S312" i="5" s="1" a="1"/>
  <c r="S312" i="5" s="1"/>
  <c r="R313" i="5"/>
  <c r="S313" i="5" s="1" a="1"/>
  <c r="S313" i="5" s="1"/>
  <c r="R314" i="5"/>
  <c r="S314" i="5" s="1" a="1"/>
  <c r="S314" i="5" s="1"/>
  <c r="R315" i="5"/>
  <c r="S315" i="5" s="1" a="1"/>
  <c r="S315" i="5" s="1"/>
  <c r="R316" i="5"/>
  <c r="S316" i="5" s="1" a="1"/>
  <c r="S316" i="5" s="1"/>
  <c r="R317" i="5"/>
  <c r="S317" i="5" s="1" a="1"/>
  <c r="S317" i="5" s="1"/>
  <c r="R318" i="5"/>
  <c r="S318" i="5" s="1" a="1"/>
  <c r="S318" i="5" s="1"/>
  <c r="R319" i="5"/>
  <c r="S319" i="5" s="1" a="1"/>
  <c r="S319" i="5" s="1"/>
  <c r="R320" i="5"/>
  <c r="S320" i="5" s="1" a="1"/>
  <c r="S320" i="5" s="1"/>
  <c r="R321" i="5"/>
  <c r="S321" i="5" s="1" a="1"/>
  <c r="S321" i="5" s="1"/>
  <c r="R322" i="5"/>
  <c r="S322" i="5" s="1" a="1"/>
  <c r="S322" i="5" s="1"/>
  <c r="R323" i="5"/>
  <c r="S323" i="5" s="1" a="1"/>
  <c r="S323" i="5" s="1"/>
  <c r="R324" i="5"/>
  <c r="S324" i="5" s="1" a="1"/>
  <c r="S324" i="5" s="1"/>
  <c r="R325" i="5"/>
  <c r="S325" i="5" s="1" a="1"/>
  <c r="S325" i="5" s="1"/>
  <c r="R326" i="5"/>
  <c r="S326" i="5" s="1" a="1"/>
  <c r="S326" i="5" s="1"/>
  <c r="R327" i="5"/>
  <c r="S327" i="5" s="1" a="1"/>
  <c r="S327" i="5" s="1"/>
  <c r="R328" i="5"/>
  <c r="S328" i="5" s="1" a="1"/>
  <c r="S328" i="5" s="1"/>
  <c r="R329" i="5"/>
  <c r="S329" i="5" s="1" a="1"/>
  <c r="S329" i="5" s="1"/>
  <c r="R330" i="5"/>
  <c r="S330" i="5" s="1" a="1"/>
  <c r="S330" i="5" s="1"/>
  <c r="R331" i="5"/>
  <c r="S331" i="5" s="1" a="1"/>
  <c r="S331" i="5" s="1"/>
  <c r="R332" i="5"/>
  <c r="S332" i="5" s="1" a="1"/>
  <c r="S332" i="5" s="1"/>
  <c r="R333" i="5"/>
  <c r="S333" i="5" s="1" a="1"/>
  <c r="S333" i="5" s="1"/>
  <c r="R334" i="5"/>
  <c r="S334" i="5" s="1" a="1"/>
  <c r="S334" i="5" s="1"/>
  <c r="R335" i="5"/>
  <c r="S335" i="5" s="1" a="1"/>
  <c r="S335" i="5" s="1"/>
  <c r="R336" i="5"/>
  <c r="S336" i="5" s="1" a="1"/>
  <c r="S336" i="5" s="1"/>
  <c r="R337" i="5"/>
  <c r="S337" i="5" s="1" a="1"/>
  <c r="S337" i="5" s="1"/>
  <c r="R338" i="5"/>
  <c r="S338" i="5" s="1" a="1"/>
  <c r="S338" i="5" s="1"/>
  <c r="R339" i="5"/>
  <c r="S339" i="5" s="1" a="1"/>
  <c r="S339" i="5" s="1"/>
  <c r="R340" i="5"/>
  <c r="S340" i="5" s="1" a="1"/>
  <c r="S340" i="5" s="1"/>
  <c r="R341" i="5"/>
  <c r="S341" i="5" s="1" a="1"/>
  <c r="S341" i="5" s="1"/>
  <c r="R342" i="5"/>
  <c r="S342" i="5" s="1" a="1"/>
  <c r="S342" i="5" s="1"/>
  <c r="R343" i="5"/>
  <c r="S343" i="5" s="1" a="1"/>
  <c r="S343" i="5" s="1"/>
  <c r="R344" i="5"/>
  <c r="S344" i="5" s="1" a="1"/>
  <c r="S344" i="5" s="1"/>
  <c r="R345" i="5"/>
  <c r="S345" i="5" s="1" a="1"/>
  <c r="S345" i="5" s="1"/>
  <c r="R346" i="5"/>
  <c r="S346" i="5" s="1" a="1"/>
  <c r="S346" i="5" s="1"/>
  <c r="R347" i="5"/>
  <c r="S347" i="5" s="1" a="1"/>
  <c r="S347" i="5" s="1"/>
  <c r="R348" i="5"/>
  <c r="S348" i="5" s="1" a="1"/>
  <c r="S348" i="5" s="1"/>
  <c r="R349" i="5"/>
  <c r="S349" i="5" s="1" a="1"/>
  <c r="S349" i="5" s="1"/>
  <c r="R350" i="5"/>
  <c r="S350" i="5" s="1" a="1"/>
  <c r="S350" i="5" s="1"/>
  <c r="R351" i="5"/>
  <c r="S351" i="5" s="1" a="1"/>
  <c r="S351" i="5" s="1"/>
  <c r="R352" i="5"/>
  <c r="S352" i="5" s="1" a="1"/>
  <c r="S352" i="5" s="1"/>
  <c r="R353" i="5"/>
  <c r="S353" i="5" s="1" a="1"/>
  <c r="S353" i="5" s="1"/>
  <c r="R354" i="5"/>
  <c r="S354" i="5" s="1" a="1"/>
  <c r="S354" i="5" s="1"/>
  <c r="R355" i="5"/>
  <c r="S355" i="5" s="1" a="1"/>
  <c r="S355" i="5" s="1"/>
  <c r="R356" i="5"/>
  <c r="S356" i="5" s="1" a="1"/>
  <c r="S356" i="5" s="1"/>
  <c r="R357" i="5"/>
  <c r="S357" i="5" s="1" a="1"/>
  <c r="S357" i="5" s="1"/>
  <c r="R358" i="5"/>
  <c r="S358" i="5" s="1" a="1"/>
  <c r="S358" i="5" s="1"/>
  <c r="R359" i="5"/>
  <c r="S359" i="5" s="1" a="1"/>
  <c r="S359" i="5" s="1"/>
  <c r="R360" i="5"/>
  <c r="S360" i="5" s="1" a="1"/>
  <c r="S360" i="5" s="1"/>
  <c r="R361" i="5"/>
  <c r="S361" i="5" s="1" a="1"/>
  <c r="S361" i="5" s="1"/>
  <c r="R362" i="5"/>
  <c r="S362" i="5" s="1" a="1"/>
  <c r="S362" i="5" s="1"/>
  <c r="R363" i="5"/>
  <c r="S363" i="5" s="1" a="1"/>
  <c r="S363" i="5" s="1"/>
  <c r="R364" i="5"/>
  <c r="S364" i="5" s="1" a="1"/>
  <c r="S364" i="5" s="1"/>
  <c r="R365" i="5"/>
  <c r="S365" i="5" s="1" a="1"/>
  <c r="S365" i="5" s="1"/>
  <c r="R366" i="5"/>
  <c r="S366" i="5" s="1" a="1"/>
  <c r="S366" i="5" s="1"/>
  <c r="R367" i="5"/>
  <c r="S367" i="5" s="1" a="1"/>
  <c r="S367" i="5" s="1"/>
  <c r="R368" i="5"/>
  <c r="S368" i="5" s="1" a="1"/>
  <c r="S368" i="5" s="1"/>
  <c r="R369" i="5"/>
  <c r="S369" i="5" s="1" a="1"/>
  <c r="S369" i="5" s="1"/>
  <c r="R370" i="5"/>
  <c r="S370" i="5" s="1" a="1"/>
  <c r="S370" i="5" s="1"/>
  <c r="R371" i="5"/>
  <c r="S371" i="5" s="1" a="1"/>
  <c r="S371" i="5" s="1"/>
  <c r="R372" i="5"/>
  <c r="S372" i="5" s="1" a="1"/>
  <c r="S372" i="5" s="1"/>
  <c r="R373" i="5"/>
  <c r="S373" i="5" s="1" a="1"/>
  <c r="S373" i="5" s="1"/>
  <c r="R374" i="5"/>
  <c r="S374" i="5" s="1" a="1"/>
  <c r="S374" i="5" s="1"/>
  <c r="R375" i="5"/>
  <c r="S375" i="5" s="1" a="1"/>
  <c r="S375" i="5" s="1"/>
  <c r="R376" i="5"/>
  <c r="S376" i="5" s="1" a="1"/>
  <c r="S376" i="5" s="1"/>
  <c r="R377" i="5"/>
  <c r="S377" i="5" s="1" a="1"/>
  <c r="S377" i="5" s="1"/>
  <c r="R378" i="5"/>
  <c r="S378" i="5" s="1" a="1"/>
  <c r="S378" i="5" s="1"/>
  <c r="R379" i="5"/>
  <c r="S379" i="5" s="1" a="1"/>
  <c r="S379" i="5" s="1"/>
  <c r="R380" i="5"/>
  <c r="S380" i="5" s="1" a="1"/>
  <c r="S380" i="5" s="1"/>
  <c r="R381" i="5"/>
  <c r="S381" i="5" s="1" a="1"/>
  <c r="S381" i="5" s="1"/>
  <c r="R382" i="5"/>
  <c r="S382" i="5" s="1" a="1"/>
  <c r="S382" i="5" s="1"/>
  <c r="R383" i="5"/>
  <c r="S383" i="5" s="1" a="1"/>
  <c r="S383" i="5" s="1"/>
  <c r="R384" i="5"/>
  <c r="S384" i="5" s="1" a="1"/>
  <c r="S384" i="5" s="1"/>
  <c r="R385" i="5"/>
  <c r="S385" i="5" s="1" a="1"/>
  <c r="S385" i="5" s="1"/>
  <c r="R386" i="5"/>
  <c r="S386" i="5" s="1" a="1"/>
  <c r="S386" i="5" s="1"/>
  <c r="R387" i="5"/>
  <c r="S387" i="5" s="1" a="1"/>
  <c r="S387" i="5" s="1"/>
  <c r="R388" i="5"/>
  <c r="S388" i="5" s="1" a="1"/>
  <c r="S388" i="5" s="1"/>
  <c r="R389" i="5"/>
  <c r="S389" i="5" s="1" a="1"/>
  <c r="S389" i="5" s="1"/>
  <c r="R390" i="5"/>
  <c r="S390" i="5" s="1" a="1"/>
  <c r="S390" i="5" s="1"/>
  <c r="R391" i="5"/>
  <c r="S391" i="5" s="1" a="1"/>
  <c r="S391" i="5" s="1"/>
  <c r="R392" i="5"/>
  <c r="S392" i="5" s="1" a="1"/>
  <c r="S392" i="5" s="1"/>
  <c r="R393" i="5"/>
  <c r="S393" i="5" s="1" a="1"/>
  <c r="S393" i="5" s="1"/>
  <c r="R394" i="5"/>
  <c r="S394" i="5" s="1" a="1"/>
  <c r="S394" i="5" s="1"/>
  <c r="R395" i="5"/>
  <c r="S395" i="5" s="1" a="1"/>
  <c r="S395" i="5" s="1"/>
  <c r="R396" i="5"/>
  <c r="S396" i="5" s="1" a="1"/>
  <c r="S396" i="5" s="1"/>
  <c r="R397" i="5"/>
  <c r="S397" i="5" s="1" a="1"/>
  <c r="S397" i="5" s="1"/>
  <c r="R398" i="5"/>
  <c r="S398" i="5" s="1" a="1"/>
  <c r="S398" i="5" s="1"/>
  <c r="R399" i="5"/>
  <c r="S399" i="5" s="1" a="1"/>
  <c r="S399" i="5" s="1"/>
  <c r="R400" i="5"/>
  <c r="S400" i="5" s="1" a="1"/>
  <c r="S400" i="5" s="1"/>
  <c r="R401" i="5"/>
  <c r="S401" i="5" s="1" a="1"/>
  <c r="S401" i="5" s="1"/>
  <c r="R402" i="5"/>
  <c r="S402" i="5" s="1" a="1"/>
  <c r="S402" i="5" s="1"/>
  <c r="R403" i="5"/>
  <c r="S403" i="5" s="1" a="1"/>
  <c r="S403" i="5" s="1"/>
  <c r="R404" i="5"/>
  <c r="S404" i="5" s="1" a="1"/>
  <c r="S404" i="5" s="1"/>
  <c r="R405" i="5"/>
  <c r="S405" i="5" s="1" a="1"/>
  <c r="S405" i="5" s="1"/>
  <c r="R406" i="5"/>
  <c r="S406" i="5" s="1" a="1"/>
  <c r="S406" i="5" s="1"/>
  <c r="R407" i="5"/>
  <c r="S407" i="5" s="1" a="1"/>
  <c r="S407" i="5" s="1"/>
  <c r="R408" i="5"/>
  <c r="S408" i="5" s="1" a="1"/>
  <c r="S408" i="5" s="1"/>
  <c r="R409" i="5"/>
  <c r="S409" i="5" s="1" a="1"/>
  <c r="S409" i="5" s="1"/>
  <c r="R410" i="5"/>
  <c r="S410" i="5" s="1" a="1"/>
  <c r="S410" i="5" s="1"/>
  <c r="R411" i="5"/>
  <c r="S411" i="5" s="1" a="1"/>
  <c r="S411" i="5" s="1"/>
  <c r="R412" i="5"/>
  <c r="S412" i="5" s="1" a="1"/>
  <c r="S412" i="5" s="1"/>
  <c r="R413" i="5"/>
  <c r="S413" i="5" s="1" a="1"/>
  <c r="S413" i="5" s="1"/>
  <c r="R414" i="5"/>
  <c r="S414" i="5" s="1" a="1"/>
  <c r="S414" i="5" s="1"/>
  <c r="R415" i="5"/>
  <c r="S415" i="5" s="1" a="1"/>
  <c r="S415" i="5" s="1"/>
  <c r="R416" i="5"/>
  <c r="S416" i="5" s="1" a="1"/>
  <c r="S416" i="5" s="1"/>
  <c r="R417" i="5"/>
  <c r="S417" i="5" s="1" a="1"/>
  <c r="S417" i="5" s="1"/>
  <c r="R418" i="5"/>
  <c r="S418" i="5" s="1" a="1"/>
  <c r="S418" i="5" s="1"/>
  <c r="R419" i="5"/>
  <c r="S419" i="5" s="1" a="1"/>
  <c r="S419" i="5" s="1"/>
  <c r="R420" i="5"/>
  <c r="S420" i="5" s="1" a="1"/>
  <c r="S420" i="5" s="1"/>
  <c r="R421" i="5"/>
  <c r="S421" i="5" s="1" a="1"/>
  <c r="S421" i="5" s="1"/>
  <c r="R422" i="5"/>
  <c r="S422" i="5" s="1" a="1"/>
  <c r="S422" i="5" s="1"/>
  <c r="R423" i="5"/>
  <c r="S423" i="5" s="1" a="1"/>
  <c r="S423" i="5" s="1"/>
  <c r="R424" i="5"/>
  <c r="S424" i="5" s="1" a="1"/>
  <c r="S424" i="5" s="1"/>
  <c r="R425" i="5"/>
  <c r="S425" i="5" s="1" a="1"/>
  <c r="S425" i="5" s="1"/>
  <c r="R426" i="5"/>
  <c r="S426" i="5" s="1" a="1"/>
  <c r="S426" i="5" s="1"/>
  <c r="R427" i="5"/>
  <c r="S427" i="5" s="1" a="1"/>
  <c r="S427" i="5" s="1"/>
  <c r="R428" i="5"/>
  <c r="S428" i="5" s="1" a="1"/>
  <c r="S428" i="5" s="1"/>
  <c r="R429" i="5"/>
  <c r="S429" i="5" s="1" a="1"/>
  <c r="S429" i="5" s="1"/>
  <c r="R430" i="5"/>
  <c r="S430" i="5" s="1" a="1"/>
  <c r="S430" i="5" s="1"/>
  <c r="R431" i="5"/>
  <c r="S431" i="5" s="1" a="1"/>
  <c r="S431" i="5" s="1"/>
  <c r="R432" i="5"/>
  <c r="S432" i="5" s="1" a="1"/>
  <c r="S432" i="5" s="1"/>
  <c r="R433" i="5"/>
  <c r="S433" i="5" s="1" a="1"/>
  <c r="S433" i="5" s="1"/>
  <c r="R434" i="5"/>
  <c r="S434" i="5" s="1" a="1"/>
  <c r="S434" i="5" s="1"/>
  <c r="R435" i="5"/>
  <c r="S435" i="5" s="1" a="1"/>
  <c r="S435" i="5" s="1"/>
  <c r="R436" i="5"/>
  <c r="S436" i="5" s="1" a="1"/>
  <c r="S436" i="5" s="1"/>
  <c r="R437" i="5"/>
  <c r="S437" i="5" s="1" a="1"/>
  <c r="S437" i="5" s="1"/>
  <c r="R438" i="5"/>
  <c r="S438" i="5" s="1" a="1"/>
  <c r="S438" i="5" s="1"/>
  <c r="R439" i="5"/>
  <c r="S439" i="5" s="1" a="1"/>
  <c r="S439" i="5" s="1"/>
  <c r="R440" i="5"/>
  <c r="S440" i="5" s="1" a="1"/>
  <c r="S440" i="5" s="1"/>
  <c r="R441" i="5"/>
  <c r="S441" i="5" s="1" a="1"/>
  <c r="S441" i="5" s="1"/>
  <c r="R442" i="5"/>
  <c r="S442" i="5" s="1" a="1"/>
  <c r="S442" i="5" s="1"/>
  <c r="R443" i="5"/>
  <c r="S443" i="5" s="1" a="1"/>
  <c r="S443" i="5" s="1"/>
  <c r="R444" i="5"/>
  <c r="S444" i="5" s="1" a="1"/>
  <c r="S444" i="5" s="1"/>
  <c r="R445" i="5"/>
  <c r="S445" i="5" s="1" a="1"/>
  <c r="S445" i="5" s="1"/>
  <c r="R446" i="5"/>
  <c r="S446" i="5" s="1" a="1"/>
  <c r="S446" i="5" s="1"/>
  <c r="R447" i="5"/>
  <c r="S447" i="5" s="1" a="1"/>
  <c r="S447" i="5" s="1"/>
  <c r="R448" i="5"/>
  <c r="S448" i="5" s="1" a="1"/>
  <c r="S448" i="5" s="1"/>
  <c r="R449" i="5"/>
  <c r="S449" i="5" s="1" a="1"/>
  <c r="S449" i="5" s="1"/>
  <c r="R450" i="5"/>
  <c r="S450" i="5" s="1" a="1"/>
  <c r="S450" i="5" s="1"/>
  <c r="R451" i="5"/>
  <c r="S451" i="5" s="1" a="1"/>
  <c r="S451" i="5" s="1"/>
  <c r="R452" i="5"/>
  <c r="S452" i="5" s="1" a="1"/>
  <c r="S452" i="5" s="1"/>
  <c r="R453" i="5"/>
  <c r="S453" i="5" s="1" a="1"/>
  <c r="S453" i="5" s="1"/>
  <c r="R454" i="5"/>
  <c r="S454" i="5" s="1" a="1"/>
  <c r="S454" i="5" s="1"/>
  <c r="R455" i="5"/>
  <c r="S455" i="5" s="1" a="1"/>
  <c r="S455" i="5" s="1"/>
  <c r="R456" i="5"/>
  <c r="S456" i="5" s="1" a="1"/>
  <c r="S456" i="5" s="1"/>
  <c r="R457" i="5"/>
  <c r="S457" i="5" s="1" a="1"/>
  <c r="S457" i="5" s="1"/>
  <c r="R458" i="5"/>
  <c r="S458" i="5" s="1" a="1"/>
  <c r="S458" i="5" s="1"/>
  <c r="R459" i="5"/>
  <c r="S459" i="5" s="1" a="1"/>
  <c r="S459" i="5" s="1"/>
  <c r="R460" i="5"/>
  <c r="S460" i="5" s="1" a="1"/>
  <c r="S460" i="5" s="1"/>
  <c r="R461" i="5"/>
  <c r="S461" i="5" s="1" a="1"/>
  <c r="S461" i="5" s="1"/>
  <c r="R462" i="5"/>
  <c r="S462" i="5" s="1" a="1"/>
  <c r="S462" i="5" s="1"/>
  <c r="R463" i="5"/>
  <c r="S463" i="5" s="1" a="1"/>
  <c r="S463" i="5" s="1"/>
  <c r="R464" i="5"/>
  <c r="S464" i="5" s="1" a="1"/>
  <c r="S464" i="5" s="1"/>
  <c r="R465" i="5"/>
  <c r="S465" i="5" s="1" a="1"/>
  <c r="S465" i="5" s="1"/>
  <c r="R466" i="5"/>
  <c r="S466" i="5" s="1" a="1"/>
  <c r="S466" i="5" s="1"/>
  <c r="R467" i="5"/>
  <c r="S467" i="5" s="1" a="1"/>
  <c r="S467" i="5" s="1"/>
  <c r="R468" i="5"/>
  <c r="S468" i="5" s="1" a="1"/>
  <c r="S468" i="5" s="1"/>
  <c r="R469" i="5"/>
  <c r="S469" i="5" s="1" a="1"/>
  <c r="S469" i="5" s="1"/>
  <c r="R470" i="5"/>
  <c r="S470" i="5" s="1" a="1"/>
  <c r="S470" i="5" s="1"/>
  <c r="R471" i="5"/>
  <c r="S471" i="5" s="1" a="1"/>
  <c r="S471" i="5" s="1"/>
  <c r="R472" i="5"/>
  <c r="S472" i="5" s="1" a="1"/>
  <c r="S472" i="5" s="1"/>
  <c r="R473" i="5"/>
  <c r="S473" i="5" s="1" a="1"/>
  <c r="S473" i="5" s="1"/>
  <c r="R474" i="5"/>
  <c r="S474" i="5" s="1" a="1"/>
  <c r="S474" i="5" s="1"/>
  <c r="R475" i="5"/>
  <c r="S475" i="5" s="1" a="1"/>
  <c r="S475" i="5" s="1"/>
  <c r="R476" i="5"/>
  <c r="S476" i="5" s="1" a="1"/>
  <c r="S476" i="5" s="1"/>
  <c r="R477" i="5"/>
  <c r="S477" i="5" s="1" a="1"/>
  <c r="S477" i="5" s="1"/>
  <c r="R478" i="5"/>
  <c r="S478" i="5" s="1" a="1"/>
  <c r="S478" i="5" s="1"/>
  <c r="R479" i="5"/>
  <c r="S479" i="5" s="1" a="1"/>
  <c r="S479" i="5" s="1"/>
  <c r="R480" i="5"/>
  <c r="S480" i="5" s="1" a="1"/>
  <c r="S480" i="5" s="1"/>
  <c r="R481" i="5"/>
  <c r="S481" i="5" s="1" a="1"/>
  <c r="S481" i="5" s="1"/>
  <c r="R482" i="5"/>
  <c r="S482" i="5" s="1" a="1"/>
  <c r="S482" i="5" s="1"/>
  <c r="R483" i="5"/>
  <c r="S483" i="5" s="1" a="1"/>
  <c r="S483" i="5" s="1"/>
  <c r="R484" i="5"/>
  <c r="S484" i="5" s="1" a="1"/>
  <c r="S484" i="5" s="1"/>
  <c r="R485" i="5"/>
  <c r="S485" i="5" s="1" a="1"/>
  <c r="S485" i="5" s="1"/>
  <c r="R486" i="5"/>
  <c r="S486" i="5" s="1" a="1"/>
  <c r="S486" i="5" s="1"/>
  <c r="R487" i="5"/>
  <c r="S487" i="5" s="1" a="1"/>
  <c r="S487" i="5" s="1"/>
  <c r="R488" i="5"/>
  <c r="S488" i="5" s="1" a="1"/>
  <c r="S488" i="5" s="1"/>
  <c r="R489" i="5"/>
  <c r="S489" i="5" s="1" a="1"/>
  <c r="S489" i="5" s="1"/>
  <c r="R490" i="5"/>
  <c r="S490" i="5" s="1" a="1"/>
  <c r="S490" i="5" s="1"/>
  <c r="R491" i="5"/>
  <c r="S491" i="5" s="1" a="1"/>
  <c r="S491" i="5" s="1"/>
  <c r="R492" i="5"/>
  <c r="S492" i="5" s="1" a="1"/>
  <c r="S492" i="5" s="1"/>
  <c r="R493" i="5"/>
  <c r="S493" i="5" s="1" a="1"/>
  <c r="S493" i="5" s="1"/>
  <c r="R494" i="5"/>
  <c r="S494" i="5" s="1" a="1"/>
  <c r="S494" i="5" s="1"/>
  <c r="R495" i="5"/>
  <c r="S495" i="5" s="1" a="1"/>
  <c r="S495" i="5" s="1"/>
  <c r="R496" i="5"/>
  <c r="S496" i="5" s="1" a="1"/>
  <c r="S496" i="5" s="1"/>
  <c r="R497" i="5"/>
  <c r="S497" i="5" s="1" a="1"/>
  <c r="S497" i="5" s="1"/>
  <c r="R498" i="5"/>
  <c r="S498" i="5" s="1" a="1"/>
  <c r="S498" i="5" s="1"/>
  <c r="R499" i="5"/>
  <c r="S499" i="5" s="1" a="1"/>
  <c r="S499" i="5" s="1"/>
  <c r="R500" i="5"/>
  <c r="S500" i="5" s="1" a="1"/>
  <c r="S500" i="5" s="1"/>
  <c r="R501" i="5"/>
  <c r="S501" i="5" s="1" a="1"/>
  <c r="S501" i="5" s="1"/>
  <c r="R502" i="5"/>
  <c r="S502" i="5" s="1" a="1"/>
  <c r="S502" i="5" s="1"/>
  <c r="R503" i="5"/>
  <c r="S503" i="5" s="1" a="1"/>
  <c r="S503" i="5" s="1"/>
  <c r="R504" i="5"/>
  <c r="S504" i="5" s="1" a="1"/>
  <c r="S504" i="5" s="1"/>
  <c r="R505" i="5"/>
  <c r="S505" i="5" s="1" a="1"/>
  <c r="S505" i="5" s="1"/>
  <c r="R506" i="5"/>
  <c r="S506" i="5" s="1" a="1"/>
  <c r="S506" i="5" s="1"/>
  <c r="R507" i="5"/>
  <c r="S507" i="5" s="1" a="1"/>
  <c r="S507" i="5" s="1"/>
  <c r="R508" i="5"/>
  <c r="S508" i="5" s="1" a="1"/>
  <c r="S508" i="5" s="1"/>
  <c r="R509" i="5"/>
  <c r="S509" i="5" s="1" a="1"/>
  <c r="S509" i="5" s="1"/>
  <c r="R510" i="5"/>
  <c r="S510" i="5" s="1" a="1"/>
  <c r="S510" i="5" s="1"/>
  <c r="R511" i="5"/>
  <c r="S511" i="5" s="1" a="1"/>
  <c r="S511" i="5" s="1"/>
  <c r="R512" i="5"/>
  <c r="S512" i="5" s="1" a="1"/>
  <c r="S512" i="5" s="1"/>
  <c r="R513" i="5"/>
  <c r="S513" i="5" s="1" a="1"/>
  <c r="S513" i="5" s="1"/>
  <c r="R514" i="5"/>
  <c r="S514" i="5" s="1" a="1"/>
  <c r="S514" i="5" s="1"/>
  <c r="R515" i="5"/>
  <c r="S515" i="5" s="1" a="1"/>
  <c r="S515" i="5" s="1"/>
  <c r="R516" i="5"/>
  <c r="S516" i="5" s="1" a="1"/>
  <c r="S516" i="5" s="1"/>
  <c r="R517" i="5"/>
  <c r="S517" i="5" s="1" a="1"/>
  <c r="S517" i="5" s="1"/>
  <c r="R518" i="5"/>
  <c r="S518" i="5" s="1" a="1"/>
  <c r="S518" i="5" s="1"/>
  <c r="R519" i="5"/>
  <c r="S519" i="5" s="1" a="1"/>
  <c r="S519" i="5" s="1"/>
  <c r="R520" i="5"/>
  <c r="S520" i="5" s="1" a="1"/>
  <c r="S520" i="5" s="1"/>
  <c r="R521" i="5"/>
  <c r="S521" i="5" s="1" a="1"/>
  <c r="S521" i="5" s="1"/>
  <c r="R522" i="5"/>
  <c r="S522" i="5" s="1" a="1"/>
  <c r="S522" i="5" s="1"/>
  <c r="R523" i="5"/>
  <c r="S523" i="5" s="1" a="1"/>
  <c r="S523" i="5" s="1"/>
  <c r="R524" i="5"/>
  <c r="S524" i="5" s="1" a="1"/>
  <c r="S524" i="5" s="1"/>
  <c r="R525" i="5"/>
  <c r="S525" i="5" s="1" a="1"/>
  <c r="S525" i="5" s="1"/>
  <c r="R526" i="5"/>
  <c r="S526" i="5" s="1" a="1"/>
  <c r="S526" i="5" s="1"/>
  <c r="R527" i="5"/>
  <c r="S527" i="5" s="1" a="1"/>
  <c r="S527" i="5" s="1"/>
  <c r="R528" i="5"/>
  <c r="S528" i="5" s="1" a="1"/>
  <c r="S528" i="5" s="1"/>
  <c r="R529" i="5"/>
  <c r="S529" i="5" s="1" a="1"/>
  <c r="S529" i="5" s="1"/>
  <c r="R530" i="5"/>
  <c r="S530" i="5" s="1" a="1"/>
  <c r="S530" i="5" s="1"/>
  <c r="R531" i="5"/>
  <c r="S531" i="5" s="1" a="1"/>
  <c r="S531" i="5" s="1"/>
  <c r="R532" i="5"/>
  <c r="S532" i="5" s="1" a="1"/>
  <c r="S532" i="5" s="1"/>
  <c r="R533" i="5"/>
  <c r="S533" i="5" s="1" a="1"/>
  <c r="S533" i="5" s="1"/>
  <c r="R534" i="5"/>
  <c r="S534" i="5" s="1" a="1"/>
  <c r="S534" i="5" s="1"/>
  <c r="R535" i="5"/>
  <c r="S535" i="5" s="1" a="1"/>
  <c r="S535" i="5" s="1"/>
  <c r="R536" i="5"/>
  <c r="S536" i="5" s="1" a="1"/>
  <c r="S536" i="5" s="1"/>
  <c r="R537" i="5"/>
  <c r="S537" i="5" s="1" a="1"/>
  <c r="S537" i="5" s="1"/>
  <c r="R538" i="5"/>
  <c r="S538" i="5" s="1" a="1"/>
  <c r="S538" i="5" s="1"/>
  <c r="R539" i="5"/>
  <c r="S539" i="5" s="1" a="1"/>
  <c r="S539" i="5" s="1"/>
  <c r="R540" i="5"/>
  <c r="S540" i="5" s="1" a="1"/>
  <c r="S540" i="5" s="1"/>
  <c r="R541" i="5"/>
  <c r="S541" i="5" s="1" a="1"/>
  <c r="S541" i="5" s="1"/>
  <c r="R542" i="5"/>
  <c r="S542" i="5" s="1" a="1"/>
  <c r="S542" i="5" s="1"/>
  <c r="R543" i="5"/>
  <c r="S543" i="5" s="1" a="1"/>
  <c r="S543" i="5" s="1"/>
  <c r="R544" i="5"/>
  <c r="S544" i="5" s="1" a="1"/>
  <c r="S544" i="5" s="1"/>
  <c r="R545" i="5"/>
  <c r="S545" i="5" s="1" a="1"/>
  <c r="S545" i="5" s="1"/>
  <c r="R546" i="5"/>
  <c r="S546" i="5" s="1" a="1"/>
  <c r="S546" i="5" s="1"/>
  <c r="R547" i="5"/>
  <c r="S547" i="5" s="1" a="1"/>
  <c r="S547" i="5" s="1"/>
  <c r="R548" i="5"/>
  <c r="S548" i="5" s="1" a="1"/>
  <c r="S548" i="5" s="1"/>
  <c r="R549" i="5"/>
  <c r="S549" i="5" s="1" a="1"/>
  <c r="S549" i="5" s="1"/>
  <c r="R550" i="5"/>
  <c r="S550" i="5" s="1" a="1"/>
  <c r="S550" i="5" s="1"/>
  <c r="R551" i="5"/>
  <c r="S551" i="5" s="1" a="1"/>
  <c r="S551" i="5" s="1"/>
  <c r="R552" i="5"/>
  <c r="S552" i="5" s="1" a="1"/>
  <c r="S552" i="5" s="1"/>
  <c r="R553" i="5"/>
  <c r="S553" i="5" s="1" a="1"/>
  <c r="S553" i="5" s="1"/>
  <c r="R554" i="5"/>
  <c r="S554" i="5" s="1" a="1"/>
  <c r="S554" i="5" s="1"/>
  <c r="R555" i="5"/>
  <c r="S555" i="5" s="1" a="1"/>
  <c r="S555" i="5" s="1"/>
  <c r="R556" i="5"/>
  <c r="S556" i="5" s="1" a="1"/>
  <c r="S556" i="5" s="1"/>
  <c r="R557" i="5"/>
  <c r="S557" i="5" s="1" a="1"/>
  <c r="S557" i="5" s="1"/>
  <c r="R558" i="5"/>
  <c r="S558" i="5" s="1" a="1"/>
  <c r="S558" i="5" s="1"/>
  <c r="R559" i="5"/>
  <c r="S559" i="5" s="1" a="1"/>
  <c r="S559" i="5" s="1"/>
  <c r="R560" i="5"/>
  <c r="S560" i="5" s="1" a="1"/>
  <c r="S560" i="5" s="1"/>
  <c r="R561" i="5"/>
  <c r="S561" i="5" s="1" a="1"/>
  <c r="S561" i="5" s="1"/>
  <c r="R562" i="5"/>
  <c r="S562" i="5" s="1" a="1"/>
  <c r="S562" i="5" s="1"/>
  <c r="R563" i="5"/>
  <c r="S563" i="5" s="1" a="1"/>
  <c r="S563" i="5" s="1"/>
  <c r="R564" i="5"/>
  <c r="S564" i="5" s="1" a="1"/>
  <c r="S564" i="5" s="1"/>
  <c r="R565" i="5"/>
  <c r="S565" i="5" s="1" a="1"/>
  <c r="S565" i="5" s="1"/>
  <c r="R566" i="5"/>
  <c r="S566" i="5" s="1" a="1"/>
  <c r="S566" i="5" s="1"/>
  <c r="R567" i="5"/>
  <c r="S567" i="5" s="1" a="1"/>
  <c r="S567" i="5" s="1"/>
  <c r="R568" i="5"/>
  <c r="S568" i="5" s="1" a="1"/>
  <c r="S568" i="5" s="1"/>
  <c r="R569" i="5"/>
  <c r="S569" i="5" s="1" a="1"/>
  <c r="S569" i="5" s="1"/>
  <c r="R570" i="5"/>
  <c r="S570" i="5" s="1" a="1"/>
  <c r="S570" i="5" s="1"/>
  <c r="R571" i="5"/>
  <c r="S571" i="5" s="1" a="1"/>
  <c r="S571" i="5" s="1"/>
  <c r="R572" i="5"/>
  <c r="S572" i="5" s="1" a="1"/>
  <c r="S572" i="5" s="1"/>
  <c r="R573" i="5"/>
  <c r="S573" i="5" s="1" a="1"/>
  <c r="S573" i="5" s="1"/>
  <c r="R574" i="5"/>
  <c r="S574" i="5" s="1" a="1"/>
  <c r="S574" i="5" s="1"/>
  <c r="R575" i="5"/>
  <c r="S575" i="5" s="1" a="1"/>
  <c r="S575" i="5" s="1"/>
  <c r="R576" i="5"/>
  <c r="S576" i="5" s="1" a="1"/>
  <c r="S576" i="5" s="1"/>
  <c r="R577" i="5"/>
  <c r="S577" i="5" s="1" a="1"/>
  <c r="S577" i="5" s="1"/>
  <c r="R578" i="5"/>
  <c r="S578" i="5" s="1" a="1"/>
  <c r="S578" i="5" s="1"/>
  <c r="R579" i="5"/>
  <c r="S579" i="5" s="1" a="1"/>
  <c r="S579" i="5" s="1"/>
  <c r="R580" i="5"/>
  <c r="S580" i="5" s="1" a="1"/>
  <c r="S580" i="5" s="1"/>
  <c r="R581" i="5"/>
  <c r="S581" i="5" s="1" a="1"/>
  <c r="S581" i="5" s="1"/>
  <c r="R582" i="5"/>
  <c r="S582" i="5" s="1" a="1"/>
  <c r="S582" i="5" s="1"/>
  <c r="R583" i="5"/>
  <c r="S583" i="5" s="1" a="1"/>
  <c r="S583" i="5" s="1"/>
  <c r="R584" i="5"/>
  <c r="S584" i="5" s="1" a="1"/>
  <c r="S584" i="5" s="1"/>
  <c r="R585" i="5"/>
  <c r="S585" i="5" s="1" a="1"/>
  <c r="S585" i="5" s="1"/>
  <c r="R586" i="5"/>
  <c r="S586" i="5" s="1" a="1"/>
  <c r="S586" i="5" s="1"/>
  <c r="R587" i="5"/>
  <c r="S587" i="5" s="1" a="1"/>
  <c r="S587" i="5" s="1"/>
  <c r="R588" i="5"/>
  <c r="S588" i="5" s="1" a="1"/>
  <c r="S588" i="5" s="1"/>
  <c r="R589" i="5"/>
  <c r="S589" i="5" s="1" a="1"/>
  <c r="S589" i="5" s="1"/>
  <c r="R590" i="5"/>
  <c r="S590" i="5" s="1" a="1"/>
  <c r="S590" i="5" s="1"/>
  <c r="R591" i="5"/>
  <c r="S591" i="5" s="1" a="1"/>
  <c r="S591" i="5" s="1"/>
  <c r="R592" i="5"/>
  <c r="S592" i="5" s="1" a="1"/>
  <c r="S592" i="5" s="1"/>
  <c r="R593" i="5"/>
  <c r="S593" i="5" s="1" a="1"/>
  <c r="S593" i="5" s="1"/>
  <c r="R594" i="5"/>
  <c r="S594" i="5" s="1" a="1"/>
  <c r="S594" i="5" s="1"/>
  <c r="R595" i="5"/>
  <c r="S595" i="5" s="1" a="1"/>
  <c r="S595" i="5" s="1"/>
  <c r="R596" i="5"/>
  <c r="S596" i="5" s="1" a="1"/>
  <c r="S596" i="5" s="1"/>
  <c r="R597" i="5"/>
  <c r="S597" i="5" s="1" a="1"/>
  <c r="S597" i="5" s="1"/>
  <c r="R598" i="5"/>
  <c r="S598" i="5" s="1" a="1"/>
  <c r="S598" i="5" s="1"/>
  <c r="R599" i="5"/>
  <c r="S599" i="5" s="1" a="1"/>
  <c r="S599" i="5" s="1"/>
  <c r="R600" i="5"/>
  <c r="S600" i="5" s="1" a="1"/>
  <c r="S600" i="5" s="1"/>
  <c r="R601" i="5"/>
  <c r="S601" i="5" s="1" a="1"/>
  <c r="S601" i="5" s="1"/>
  <c r="R602" i="5"/>
  <c r="S602" i="5" s="1" a="1"/>
  <c r="S602" i="5" s="1"/>
  <c r="R603" i="5"/>
  <c r="S603" i="5" s="1" a="1"/>
  <c r="S603" i="5" s="1"/>
  <c r="R604" i="5"/>
  <c r="S604" i="5" s="1" a="1"/>
  <c r="S604" i="5" s="1"/>
  <c r="R605" i="5"/>
  <c r="S605" i="5" s="1" a="1"/>
  <c r="S605" i="5" s="1"/>
  <c r="R606" i="5"/>
  <c r="S606" i="5" s="1" a="1"/>
  <c r="S606" i="5" s="1"/>
  <c r="R607" i="5"/>
  <c r="S607" i="5" s="1" a="1"/>
  <c r="S607" i="5" s="1"/>
  <c r="R608" i="5"/>
  <c r="S608" i="5" s="1" a="1"/>
  <c r="S608" i="5" s="1"/>
  <c r="R609" i="5"/>
  <c r="S609" i="5" s="1" a="1"/>
  <c r="S609" i="5" s="1"/>
  <c r="R610" i="5"/>
  <c r="S610" i="5" s="1" a="1"/>
  <c r="S610" i="5" s="1"/>
  <c r="R611" i="5"/>
  <c r="S611" i="5" s="1" a="1"/>
  <c r="S611" i="5" s="1"/>
  <c r="R612" i="5"/>
  <c r="S612" i="5" s="1" a="1"/>
  <c r="S612" i="5" s="1"/>
  <c r="R613" i="5"/>
  <c r="S613" i="5" s="1" a="1"/>
  <c r="S613" i="5" s="1"/>
  <c r="R614" i="5"/>
  <c r="S614" i="5" s="1" a="1"/>
  <c r="S614" i="5" s="1"/>
  <c r="R615" i="5"/>
  <c r="S615" i="5" s="1" a="1"/>
  <c r="S615" i="5" s="1"/>
  <c r="R616" i="5"/>
  <c r="S616" i="5" s="1" a="1"/>
  <c r="S616" i="5" s="1"/>
  <c r="R617" i="5"/>
  <c r="S617" i="5" s="1" a="1"/>
  <c r="S617" i="5" s="1"/>
  <c r="R618" i="5"/>
  <c r="S618" i="5" s="1" a="1"/>
  <c r="S618" i="5" s="1"/>
  <c r="R619" i="5"/>
  <c r="S619" i="5" s="1" a="1"/>
  <c r="S619" i="5" s="1"/>
  <c r="R620" i="5"/>
  <c r="S620" i="5" s="1" a="1"/>
  <c r="S620" i="5" s="1"/>
  <c r="R621" i="5"/>
  <c r="S621" i="5" s="1" a="1"/>
  <c r="S621" i="5" s="1"/>
  <c r="R622" i="5"/>
  <c r="S622" i="5" s="1" a="1"/>
  <c r="S622" i="5" s="1"/>
  <c r="R623" i="5"/>
  <c r="S623" i="5" s="1" a="1"/>
  <c r="S623" i="5" s="1"/>
  <c r="R624" i="5"/>
  <c r="S624" i="5" s="1" a="1"/>
  <c r="S624" i="5" s="1"/>
  <c r="R625" i="5"/>
  <c r="S625" i="5" s="1" a="1"/>
  <c r="S625" i="5" s="1"/>
  <c r="R626" i="5"/>
  <c r="S626" i="5" s="1" a="1"/>
  <c r="S626" i="5" s="1"/>
  <c r="R627" i="5"/>
  <c r="S627" i="5" s="1" a="1"/>
  <c r="S627" i="5" s="1"/>
  <c r="R628" i="5"/>
  <c r="S628" i="5" s="1" a="1"/>
  <c r="S628" i="5" s="1"/>
  <c r="R629" i="5"/>
  <c r="S629" i="5" s="1" a="1"/>
  <c r="S629" i="5" s="1"/>
  <c r="R630" i="5"/>
  <c r="S630" i="5" s="1" a="1"/>
  <c r="S630" i="5" s="1"/>
  <c r="R631" i="5"/>
  <c r="S631" i="5" s="1" a="1"/>
  <c r="S631" i="5" s="1"/>
  <c r="R632" i="5"/>
  <c r="S632" i="5" s="1" a="1"/>
  <c r="S632" i="5" s="1"/>
  <c r="R633" i="5"/>
  <c r="S633" i="5" s="1" a="1"/>
  <c r="S633" i="5" s="1"/>
  <c r="R634" i="5"/>
  <c r="S634" i="5" s="1" a="1"/>
  <c r="S634" i="5" s="1"/>
  <c r="R635" i="5"/>
  <c r="S635" i="5" s="1" a="1"/>
  <c r="S635" i="5" s="1"/>
  <c r="R636" i="5"/>
  <c r="S636" i="5" s="1" a="1"/>
  <c r="S636" i="5" s="1"/>
  <c r="R637" i="5"/>
  <c r="S637" i="5" s="1" a="1"/>
  <c r="S637" i="5" s="1"/>
  <c r="R638" i="5"/>
  <c r="S638" i="5" s="1" a="1"/>
  <c r="S638" i="5" s="1"/>
  <c r="R639" i="5"/>
  <c r="S639" i="5" s="1" a="1"/>
  <c r="S639" i="5" s="1"/>
  <c r="R640" i="5"/>
  <c r="S640" i="5" s="1" a="1"/>
  <c r="S640" i="5" s="1"/>
  <c r="R641" i="5"/>
  <c r="S641" i="5" s="1" a="1"/>
  <c r="S641" i="5" s="1"/>
  <c r="R642" i="5"/>
  <c r="S642" i="5" s="1" a="1"/>
  <c r="S642" i="5" s="1"/>
  <c r="R643" i="5"/>
  <c r="S643" i="5" s="1" a="1"/>
  <c r="S643" i="5" s="1"/>
  <c r="R644" i="5"/>
  <c r="S644" i="5" s="1" a="1"/>
  <c r="S644" i="5" s="1"/>
  <c r="R645" i="5"/>
  <c r="S645" i="5" s="1" a="1"/>
  <c r="S645" i="5" s="1"/>
  <c r="R646" i="5"/>
  <c r="S646" i="5" s="1" a="1"/>
  <c r="S646" i="5" s="1"/>
  <c r="R647" i="5"/>
  <c r="S647" i="5" s="1" a="1"/>
  <c r="S647" i="5" s="1"/>
  <c r="R648" i="5"/>
  <c r="S648" i="5" s="1" a="1"/>
  <c r="S648" i="5" s="1"/>
  <c r="R649" i="5"/>
  <c r="S649" i="5" s="1" a="1"/>
  <c r="S649" i="5" s="1"/>
  <c r="R650" i="5"/>
  <c r="S650" i="5" s="1" a="1"/>
  <c r="S650" i="5" s="1"/>
  <c r="R651" i="5"/>
  <c r="S651" i="5" s="1" a="1"/>
  <c r="S651" i="5" s="1"/>
  <c r="R652" i="5"/>
  <c r="S652" i="5" s="1" a="1"/>
  <c r="S652" i="5" s="1"/>
  <c r="R653" i="5"/>
  <c r="S653" i="5" s="1" a="1"/>
  <c r="S653" i="5" s="1"/>
  <c r="R654" i="5"/>
  <c r="S654" i="5" s="1" a="1"/>
  <c r="S654" i="5" s="1"/>
  <c r="R655" i="5"/>
  <c r="S655" i="5" s="1" a="1"/>
  <c r="S655" i="5" s="1"/>
  <c r="R656" i="5"/>
  <c r="S656" i="5" s="1" a="1"/>
  <c r="S656" i="5" s="1"/>
  <c r="R657" i="5"/>
  <c r="S657" i="5" s="1" a="1"/>
  <c r="S657" i="5" s="1"/>
  <c r="R658" i="5"/>
  <c r="S658" i="5" s="1" a="1"/>
  <c r="S658" i="5" s="1"/>
  <c r="R659" i="5"/>
  <c r="S659" i="5" s="1" a="1"/>
  <c r="S659" i="5" s="1"/>
  <c r="R660" i="5"/>
  <c r="S660" i="5" s="1" a="1"/>
  <c r="S660" i="5" s="1"/>
  <c r="R661" i="5"/>
  <c r="S661" i="5" s="1" a="1"/>
  <c r="S661" i="5" s="1"/>
  <c r="R662" i="5"/>
  <c r="S662" i="5" s="1" a="1"/>
  <c r="S662" i="5" s="1"/>
  <c r="R663" i="5"/>
  <c r="S663" i="5" s="1" a="1"/>
  <c r="S663" i="5" s="1"/>
  <c r="R664" i="5"/>
  <c r="S664" i="5" s="1" a="1"/>
  <c r="S664" i="5" s="1"/>
  <c r="R665" i="5"/>
  <c r="S665" i="5" s="1" a="1"/>
  <c r="S665" i="5" s="1"/>
  <c r="R666" i="5"/>
  <c r="S666" i="5" s="1" a="1"/>
  <c r="S666" i="5" s="1"/>
  <c r="R667" i="5"/>
  <c r="S667" i="5" s="1" a="1"/>
  <c r="S667" i="5" s="1"/>
  <c r="R668" i="5"/>
  <c r="S668" i="5" s="1" a="1"/>
  <c r="S668" i="5" s="1"/>
  <c r="R669" i="5"/>
  <c r="S669" i="5" s="1" a="1"/>
  <c r="S669" i="5" s="1"/>
  <c r="R670" i="5"/>
  <c r="S670" i="5" s="1" a="1"/>
  <c r="S670" i="5" s="1"/>
  <c r="R671" i="5"/>
  <c r="S671" i="5" s="1" a="1"/>
  <c r="S671" i="5" s="1"/>
  <c r="R672" i="5"/>
  <c r="S672" i="5" s="1" a="1"/>
  <c r="S672" i="5" s="1"/>
  <c r="R673" i="5"/>
  <c r="S673" i="5" s="1" a="1"/>
  <c r="S673" i="5" s="1"/>
  <c r="R674" i="5"/>
  <c r="S674" i="5" s="1" a="1"/>
  <c r="S674" i="5" s="1"/>
  <c r="R675" i="5"/>
  <c r="S675" i="5" s="1" a="1"/>
  <c r="S675" i="5" s="1"/>
  <c r="R676" i="5"/>
  <c r="S676" i="5" s="1" a="1"/>
  <c r="S676" i="5" s="1"/>
  <c r="R677" i="5"/>
  <c r="S677" i="5" s="1" a="1"/>
  <c r="S677" i="5" s="1"/>
  <c r="R678" i="5"/>
  <c r="S678" i="5" s="1" a="1"/>
  <c r="S678" i="5" s="1"/>
  <c r="R679" i="5"/>
  <c r="S679" i="5" s="1" a="1"/>
  <c r="S679" i="5" s="1"/>
  <c r="R680" i="5"/>
  <c r="S680" i="5" s="1" a="1"/>
  <c r="S680" i="5" s="1"/>
  <c r="R681" i="5"/>
  <c r="S681" i="5" s="1" a="1"/>
  <c r="S681" i="5" s="1"/>
  <c r="R682" i="5"/>
  <c r="S682" i="5" s="1" a="1"/>
  <c r="S682" i="5" s="1"/>
  <c r="R683" i="5"/>
  <c r="S683" i="5" s="1" a="1"/>
  <c r="S683" i="5" s="1"/>
  <c r="R684" i="5"/>
  <c r="S684" i="5" s="1" a="1"/>
  <c r="S684" i="5" s="1"/>
  <c r="R685" i="5"/>
  <c r="S685" i="5" s="1" a="1"/>
  <c r="S685" i="5" s="1"/>
  <c r="R686" i="5"/>
  <c r="S686" i="5" s="1" a="1"/>
  <c r="S686" i="5" s="1"/>
  <c r="R687" i="5"/>
  <c r="S687" i="5" s="1" a="1"/>
  <c r="S687" i="5" s="1"/>
  <c r="R688" i="5"/>
  <c r="S688" i="5" s="1" a="1"/>
  <c r="S688" i="5" s="1"/>
  <c r="R689" i="5"/>
  <c r="S689" i="5" s="1" a="1"/>
  <c r="S689" i="5" s="1"/>
  <c r="R690" i="5"/>
  <c r="S690" i="5" s="1" a="1"/>
  <c r="S690" i="5" s="1"/>
  <c r="R691" i="5"/>
  <c r="S691" i="5" s="1" a="1"/>
  <c r="S691" i="5" s="1"/>
  <c r="R692" i="5"/>
  <c r="S692" i="5" s="1" a="1"/>
  <c r="S692" i="5" s="1"/>
  <c r="R693" i="5"/>
  <c r="S693" i="5" s="1" a="1"/>
  <c r="S693" i="5" s="1"/>
  <c r="R694" i="5"/>
  <c r="S694" i="5" s="1" a="1"/>
  <c r="S694" i="5" s="1"/>
  <c r="R695" i="5"/>
  <c r="S695" i="5" s="1" a="1"/>
  <c r="S695" i="5" s="1"/>
  <c r="R696" i="5"/>
  <c r="S696" i="5" s="1" a="1"/>
  <c r="S696" i="5" s="1"/>
  <c r="R697" i="5"/>
  <c r="S697" i="5" s="1" a="1"/>
  <c r="S697" i="5" s="1"/>
  <c r="R698" i="5"/>
  <c r="S698" i="5" s="1" a="1"/>
  <c r="S698" i="5" s="1"/>
  <c r="R699" i="5"/>
  <c r="S699" i="5" s="1" a="1"/>
  <c r="S699" i="5" s="1"/>
  <c r="R700" i="5"/>
  <c r="S700" i="5" s="1" a="1"/>
  <c r="S700" i="5" s="1"/>
  <c r="R701" i="5"/>
  <c r="S701" i="5" s="1" a="1"/>
  <c r="S701" i="5" s="1"/>
  <c r="R702" i="5"/>
  <c r="S702" i="5" s="1" a="1"/>
  <c r="S702" i="5" s="1"/>
  <c r="R703" i="5"/>
  <c r="S703" i="5" s="1" a="1"/>
  <c r="S703" i="5" s="1"/>
  <c r="R704" i="5"/>
  <c r="S704" i="5" s="1" a="1"/>
  <c r="S704" i="5" s="1"/>
  <c r="R705" i="5"/>
  <c r="S705" i="5" s="1" a="1"/>
  <c r="S705" i="5" s="1"/>
  <c r="R706" i="5"/>
  <c r="S706" i="5" s="1" a="1"/>
  <c r="S706" i="5" s="1"/>
  <c r="R707" i="5"/>
  <c r="S707" i="5" s="1" a="1"/>
  <c r="S707" i="5" s="1"/>
  <c r="R708" i="5"/>
  <c r="S708" i="5" s="1" a="1"/>
  <c r="S708" i="5" s="1"/>
  <c r="R709" i="5"/>
  <c r="S709" i="5" s="1" a="1"/>
  <c r="S709" i="5" s="1"/>
  <c r="R710" i="5"/>
  <c r="S710" i="5" s="1" a="1"/>
  <c r="S710" i="5" s="1"/>
  <c r="R711" i="5"/>
  <c r="S711" i="5" s="1" a="1"/>
  <c r="S711" i="5" s="1"/>
  <c r="R712" i="5"/>
  <c r="S712" i="5" s="1" a="1"/>
  <c r="S712" i="5" s="1"/>
  <c r="R713" i="5"/>
  <c r="S713" i="5" s="1" a="1"/>
  <c r="S713" i="5" s="1"/>
  <c r="R714" i="5"/>
  <c r="S714" i="5" s="1" a="1"/>
  <c r="S714" i="5" s="1"/>
  <c r="R715" i="5"/>
  <c r="S715" i="5" s="1" a="1"/>
  <c r="S715" i="5" s="1"/>
  <c r="R716" i="5"/>
  <c r="S716" i="5" s="1" a="1"/>
  <c r="S716" i="5" s="1"/>
  <c r="R717" i="5"/>
  <c r="S717" i="5" s="1" a="1"/>
  <c r="S717" i="5" s="1"/>
  <c r="R718" i="5"/>
  <c r="S718" i="5" s="1" a="1"/>
  <c r="S718" i="5" s="1"/>
  <c r="R719" i="5"/>
  <c r="S719" i="5" s="1" a="1"/>
  <c r="S719" i="5" s="1"/>
  <c r="R720" i="5"/>
  <c r="S720" i="5" s="1" a="1"/>
  <c r="S720" i="5" s="1"/>
  <c r="R721" i="5"/>
  <c r="S721" i="5" s="1" a="1"/>
  <c r="S721" i="5" s="1"/>
  <c r="R722" i="5"/>
  <c r="S722" i="5" s="1" a="1"/>
  <c r="S722" i="5" s="1"/>
  <c r="R723" i="5"/>
  <c r="S723" i="5" s="1" a="1"/>
  <c r="S723" i="5" s="1"/>
  <c r="R724" i="5"/>
  <c r="S724" i="5" s="1" a="1"/>
  <c r="S724" i="5" s="1"/>
  <c r="R725" i="5"/>
  <c r="S725" i="5" s="1" a="1"/>
  <c r="S725" i="5" s="1"/>
  <c r="R726" i="5"/>
  <c r="S726" i="5" s="1" a="1"/>
  <c r="S726" i="5" s="1"/>
  <c r="R727" i="5"/>
  <c r="S727" i="5" s="1" a="1"/>
  <c r="S727" i="5" s="1"/>
  <c r="R728" i="5"/>
  <c r="S728" i="5" s="1" a="1"/>
  <c r="S728" i="5" s="1"/>
  <c r="R729" i="5"/>
  <c r="S729" i="5" s="1" a="1"/>
  <c r="S729" i="5" s="1"/>
  <c r="R730" i="5"/>
  <c r="S730" i="5" s="1" a="1"/>
  <c r="S730" i="5" s="1"/>
  <c r="R731" i="5"/>
  <c r="S731" i="5" s="1" a="1"/>
  <c r="S731" i="5" s="1"/>
  <c r="R732" i="5"/>
  <c r="S732" i="5" s="1" a="1"/>
  <c r="S732" i="5" s="1"/>
  <c r="R733" i="5"/>
  <c r="S733" i="5" s="1" a="1"/>
  <c r="S733" i="5" s="1"/>
  <c r="R734" i="5"/>
  <c r="S734" i="5" s="1" a="1"/>
  <c r="S734" i="5" s="1"/>
  <c r="R735" i="5"/>
  <c r="S735" i="5" s="1" a="1"/>
  <c r="S735" i="5" s="1"/>
  <c r="R736" i="5"/>
  <c r="S736" i="5" s="1" a="1"/>
  <c r="S736" i="5" s="1"/>
  <c r="R737" i="5"/>
  <c r="S737" i="5" s="1" a="1"/>
  <c r="S737" i="5" s="1"/>
  <c r="R738" i="5"/>
  <c r="S738" i="5" s="1" a="1"/>
  <c r="S738" i="5" s="1"/>
  <c r="R739" i="5"/>
  <c r="S739" i="5" s="1" a="1"/>
  <c r="S739" i="5" s="1"/>
  <c r="R740" i="5"/>
  <c r="S740" i="5" s="1" a="1"/>
  <c r="S740" i="5" s="1"/>
  <c r="R741" i="5"/>
  <c r="S741" i="5" s="1" a="1"/>
  <c r="S741" i="5" s="1"/>
  <c r="R742" i="5"/>
  <c r="S742" i="5" s="1" a="1"/>
  <c r="S742" i="5" s="1"/>
  <c r="R743" i="5"/>
  <c r="S743" i="5" s="1" a="1"/>
  <c r="S743" i="5" s="1"/>
  <c r="R744" i="5"/>
  <c r="S744" i="5" s="1" a="1"/>
  <c r="S744" i="5" s="1"/>
  <c r="R745" i="5"/>
  <c r="S745" i="5" s="1" a="1"/>
  <c r="S745" i="5" s="1"/>
  <c r="R746" i="5"/>
  <c r="S746" i="5" s="1" a="1"/>
  <c r="S746" i="5" s="1"/>
  <c r="R747" i="5"/>
  <c r="S747" i="5" s="1" a="1"/>
  <c r="S747" i="5" s="1"/>
  <c r="R748" i="5"/>
  <c r="S748" i="5" s="1" a="1"/>
  <c r="S748" i="5" s="1"/>
  <c r="R749" i="5"/>
  <c r="S749" i="5" s="1" a="1"/>
  <c r="S749" i="5" s="1"/>
  <c r="R750" i="5"/>
  <c r="S750" i="5" s="1" a="1"/>
  <c r="S750" i="5" s="1"/>
  <c r="R751" i="5"/>
  <c r="S751" i="5" s="1" a="1"/>
  <c r="S751" i="5" s="1"/>
  <c r="R752" i="5"/>
  <c r="S752" i="5" s="1" a="1"/>
  <c r="S752" i="5" s="1"/>
  <c r="R753" i="5"/>
  <c r="S753" i="5" s="1" a="1"/>
  <c r="S753" i="5" s="1"/>
  <c r="R754" i="5"/>
  <c r="S754" i="5" s="1" a="1"/>
  <c r="S754" i="5" s="1"/>
  <c r="R755" i="5"/>
  <c r="S755" i="5" s="1" a="1"/>
  <c r="S755" i="5" s="1"/>
  <c r="R756" i="5"/>
  <c r="S756" i="5" s="1" a="1"/>
  <c r="S756" i="5" s="1"/>
  <c r="R757" i="5"/>
  <c r="S757" i="5" s="1" a="1"/>
  <c r="S757" i="5" s="1"/>
  <c r="R758" i="5"/>
  <c r="S758" i="5" s="1" a="1"/>
  <c r="S758" i="5" s="1"/>
  <c r="R759" i="5"/>
  <c r="S759" i="5" s="1" a="1"/>
  <c r="S759" i="5" s="1"/>
  <c r="R760" i="5"/>
  <c r="S760" i="5" s="1" a="1"/>
  <c r="S760" i="5" s="1"/>
  <c r="R761" i="5"/>
  <c r="S761" i="5" s="1" a="1"/>
  <c r="S761" i="5" s="1"/>
  <c r="R762" i="5"/>
  <c r="S762" i="5" s="1" a="1"/>
  <c r="S762" i="5" s="1"/>
  <c r="R763" i="5"/>
  <c r="S763" i="5" s="1" a="1"/>
  <c r="S763" i="5" s="1"/>
  <c r="R764" i="5"/>
  <c r="S764" i="5" s="1" a="1"/>
  <c r="S764" i="5" s="1"/>
  <c r="R765" i="5"/>
  <c r="S765" i="5" s="1" a="1"/>
  <c r="S765" i="5" s="1"/>
  <c r="R766" i="5"/>
  <c r="S766" i="5" s="1" a="1"/>
  <c r="S766" i="5" s="1"/>
  <c r="R767" i="5"/>
  <c r="S767" i="5" s="1" a="1"/>
  <c r="S767" i="5" s="1"/>
  <c r="R768" i="5"/>
  <c r="S768" i="5" s="1" a="1"/>
  <c r="S768" i="5" s="1"/>
  <c r="R769" i="5"/>
  <c r="S769" i="5" s="1" a="1"/>
  <c r="S769" i="5" s="1"/>
  <c r="R770" i="5"/>
  <c r="S770" i="5" s="1" a="1"/>
  <c r="S770" i="5" s="1"/>
  <c r="R771" i="5"/>
  <c r="S771" i="5" s="1" a="1"/>
  <c r="S771" i="5" s="1"/>
  <c r="R772" i="5"/>
  <c r="S772" i="5" s="1" a="1"/>
  <c r="S772" i="5" s="1"/>
  <c r="R773" i="5"/>
  <c r="S773" i="5" s="1" a="1"/>
  <c r="S773" i="5" s="1"/>
  <c r="R774" i="5"/>
  <c r="S774" i="5" s="1" a="1"/>
  <c r="S774" i="5" s="1"/>
  <c r="R775" i="5"/>
  <c r="S775" i="5" s="1" a="1"/>
  <c r="S775" i="5" s="1"/>
  <c r="R776" i="5"/>
  <c r="S776" i="5" s="1" a="1"/>
  <c r="S776" i="5" s="1"/>
  <c r="R777" i="5"/>
  <c r="S777" i="5" s="1" a="1"/>
  <c r="S777" i="5" s="1"/>
  <c r="R778" i="5"/>
  <c r="S778" i="5" s="1" a="1"/>
  <c r="S778" i="5" s="1"/>
  <c r="R779" i="5"/>
  <c r="S779" i="5" s="1" a="1"/>
  <c r="S779" i="5" s="1"/>
  <c r="R780" i="5"/>
  <c r="S780" i="5" s="1" a="1"/>
  <c r="S780" i="5" s="1"/>
  <c r="R781" i="5"/>
  <c r="S781" i="5" s="1" a="1"/>
  <c r="S781" i="5" s="1"/>
  <c r="R782" i="5"/>
  <c r="S782" i="5" s="1" a="1"/>
  <c r="S782" i="5" s="1"/>
  <c r="R783" i="5"/>
  <c r="S783" i="5" s="1" a="1"/>
  <c r="S783" i="5" s="1"/>
  <c r="R784" i="5"/>
  <c r="S784" i="5" s="1" a="1"/>
  <c r="S784" i="5" s="1"/>
  <c r="R785" i="5"/>
  <c r="S785" i="5" s="1" a="1"/>
  <c r="S785" i="5" s="1"/>
  <c r="R786" i="5"/>
  <c r="S786" i="5" s="1" a="1"/>
  <c r="S786" i="5" s="1"/>
  <c r="R787" i="5"/>
  <c r="S787" i="5" s="1" a="1"/>
  <c r="S787" i="5" s="1"/>
  <c r="R788" i="5"/>
  <c r="S788" i="5" s="1" a="1"/>
  <c r="S788" i="5" s="1"/>
  <c r="R789" i="5"/>
  <c r="S789" i="5" s="1" a="1"/>
  <c r="S789" i="5" s="1"/>
  <c r="R790" i="5"/>
  <c r="S790" i="5" s="1" a="1"/>
  <c r="S790" i="5" s="1"/>
  <c r="R791" i="5"/>
  <c r="S791" i="5" s="1" a="1"/>
  <c r="S791" i="5" s="1"/>
  <c r="R792" i="5"/>
  <c r="S792" i="5" s="1" a="1"/>
  <c r="S792" i="5" s="1"/>
  <c r="R793" i="5"/>
  <c r="S793" i="5" s="1" a="1"/>
  <c r="S793" i="5" s="1"/>
  <c r="R794" i="5"/>
  <c r="S794" i="5" s="1" a="1"/>
  <c r="S794" i="5" s="1"/>
  <c r="R795" i="5"/>
  <c r="S795" i="5" s="1" a="1"/>
  <c r="S795" i="5" s="1"/>
  <c r="R796" i="5"/>
  <c r="S796" i="5" s="1" a="1"/>
  <c r="S796" i="5" s="1"/>
  <c r="R797" i="5"/>
  <c r="S797" i="5" s="1" a="1"/>
  <c r="S797" i="5" s="1"/>
  <c r="R798" i="5"/>
  <c r="S798" i="5" s="1" a="1"/>
  <c r="S798" i="5" s="1"/>
  <c r="R799" i="5"/>
  <c r="S799" i="5" s="1" a="1"/>
  <c r="S799" i="5" s="1"/>
  <c r="R800" i="5"/>
  <c r="S800" i="5" s="1" a="1"/>
  <c r="S800" i="5" s="1"/>
  <c r="R801" i="5"/>
  <c r="S801" i="5" s="1" a="1"/>
  <c r="S801" i="5" s="1"/>
  <c r="R802" i="5"/>
  <c r="S802" i="5" s="1" a="1"/>
  <c r="S802" i="5" s="1"/>
  <c r="R803" i="5"/>
  <c r="S803" i="5" s="1" a="1"/>
  <c r="S803" i="5" s="1"/>
  <c r="R804" i="5"/>
  <c r="S804" i="5" s="1" a="1"/>
  <c r="S804" i="5" s="1"/>
  <c r="R805" i="5"/>
  <c r="S805" i="5" s="1" a="1"/>
  <c r="S805" i="5" s="1"/>
  <c r="R806" i="5"/>
  <c r="S806" i="5" s="1" a="1"/>
  <c r="S806" i="5" s="1"/>
  <c r="R807" i="5"/>
  <c r="S807" i="5" s="1" a="1"/>
  <c r="S807" i="5" s="1"/>
  <c r="R808" i="5"/>
  <c r="S808" i="5" s="1" a="1"/>
  <c r="S808" i="5" s="1"/>
  <c r="R809" i="5"/>
  <c r="S809" i="5" s="1" a="1"/>
  <c r="S809" i="5" s="1"/>
  <c r="R810" i="5"/>
  <c r="S810" i="5" s="1" a="1"/>
  <c r="S810" i="5" s="1"/>
  <c r="R811" i="5"/>
  <c r="S811" i="5" s="1" a="1"/>
  <c r="S811" i="5" s="1"/>
  <c r="R812" i="5"/>
  <c r="S812" i="5" s="1" a="1"/>
  <c r="S812" i="5" s="1"/>
  <c r="R813" i="5"/>
  <c r="S813" i="5" s="1" a="1"/>
  <c r="S813" i="5" s="1"/>
  <c r="R814" i="5"/>
  <c r="S814" i="5" s="1" a="1"/>
  <c r="S814" i="5" s="1"/>
  <c r="R815" i="5"/>
  <c r="S815" i="5" s="1" a="1"/>
  <c r="S815" i="5" s="1"/>
  <c r="R816" i="5"/>
  <c r="S816" i="5" s="1" a="1"/>
  <c r="S816" i="5" s="1"/>
  <c r="R817" i="5"/>
  <c r="S817" i="5" s="1" a="1"/>
  <c r="S817" i="5" s="1"/>
  <c r="R818" i="5"/>
  <c r="S818" i="5" s="1" a="1"/>
  <c r="S818" i="5" s="1"/>
  <c r="R819" i="5"/>
  <c r="S819" i="5" s="1" a="1"/>
  <c r="S819" i="5" s="1"/>
  <c r="R820" i="5"/>
  <c r="S820" i="5" s="1" a="1"/>
  <c r="S820" i="5" s="1"/>
  <c r="R821" i="5"/>
  <c r="S821" i="5" s="1" a="1"/>
  <c r="S821" i="5" s="1"/>
  <c r="R822" i="5"/>
  <c r="S822" i="5" s="1" a="1"/>
  <c r="S822" i="5" s="1"/>
  <c r="R823" i="5"/>
  <c r="S823" i="5" s="1" a="1"/>
  <c r="S823" i="5" s="1"/>
  <c r="R824" i="5"/>
  <c r="S824" i="5" s="1" a="1"/>
  <c r="S824" i="5" s="1"/>
  <c r="R825" i="5"/>
  <c r="S825" i="5" s="1" a="1"/>
  <c r="S825" i="5" s="1"/>
  <c r="R826" i="5"/>
  <c r="S826" i="5" s="1" a="1"/>
  <c r="S826" i="5" s="1"/>
  <c r="R827" i="5"/>
  <c r="S827" i="5" s="1" a="1"/>
  <c r="S827" i="5" s="1"/>
  <c r="R828" i="5"/>
  <c r="S828" i="5" s="1" a="1"/>
  <c r="S828" i="5" s="1"/>
  <c r="R829" i="5"/>
  <c r="S829" i="5" s="1" a="1"/>
  <c r="S829" i="5" s="1"/>
  <c r="R830" i="5"/>
  <c r="S830" i="5" s="1" a="1"/>
  <c r="S830" i="5" s="1"/>
  <c r="R831" i="5"/>
  <c r="S831" i="5" s="1" a="1"/>
  <c r="S831" i="5" s="1"/>
  <c r="R832" i="5"/>
  <c r="S832" i="5" s="1" a="1"/>
  <c r="S832" i="5" s="1"/>
  <c r="R833" i="5"/>
  <c r="S833" i="5" s="1" a="1"/>
  <c r="S833" i="5" s="1"/>
  <c r="R834" i="5"/>
  <c r="S834" i="5" s="1" a="1"/>
  <c r="S834" i="5" s="1"/>
  <c r="R835" i="5"/>
  <c r="S835" i="5" s="1" a="1"/>
  <c r="S835" i="5" s="1"/>
  <c r="R836" i="5"/>
  <c r="S836" i="5" s="1" a="1"/>
  <c r="S836" i="5" s="1"/>
  <c r="R837" i="5"/>
  <c r="S837" i="5" s="1" a="1"/>
  <c r="S837" i="5" s="1"/>
  <c r="R838" i="5"/>
  <c r="S838" i="5" s="1" a="1"/>
  <c r="S838" i="5" s="1"/>
  <c r="R839" i="5"/>
  <c r="S839" i="5" s="1" a="1"/>
  <c r="S839" i="5" s="1"/>
  <c r="R840" i="5"/>
  <c r="S840" i="5" s="1" a="1"/>
  <c r="S840" i="5" s="1"/>
  <c r="R841" i="5"/>
  <c r="S841" i="5" s="1" a="1"/>
  <c r="S841" i="5" s="1"/>
  <c r="R842" i="5"/>
  <c r="S842" i="5" s="1" a="1"/>
  <c r="S842" i="5" s="1"/>
  <c r="R843" i="5"/>
  <c r="S843" i="5" s="1" a="1"/>
  <c r="S843" i="5" s="1"/>
  <c r="R844" i="5"/>
  <c r="S844" i="5" s="1" a="1"/>
  <c r="S844" i="5" s="1"/>
  <c r="R845" i="5"/>
  <c r="S845" i="5" s="1" a="1"/>
  <c r="S845" i="5" s="1"/>
  <c r="R846" i="5"/>
  <c r="S846" i="5" s="1" a="1"/>
  <c r="S846" i="5" s="1"/>
  <c r="R847" i="5"/>
  <c r="S847" i="5" s="1" a="1"/>
  <c r="S847" i="5" s="1"/>
  <c r="R848" i="5"/>
  <c r="S848" i="5" s="1" a="1"/>
  <c r="S848" i="5" s="1"/>
  <c r="R849" i="5"/>
  <c r="S849" i="5" s="1" a="1"/>
  <c r="S849" i="5" s="1"/>
  <c r="R850" i="5"/>
  <c r="S850" i="5" s="1" a="1"/>
  <c r="S850" i="5" s="1"/>
  <c r="R851" i="5"/>
  <c r="S851" i="5" s="1" a="1"/>
  <c r="S851" i="5" s="1"/>
  <c r="R852" i="5"/>
  <c r="S852" i="5" s="1" a="1"/>
  <c r="S852" i="5" s="1"/>
  <c r="R853" i="5"/>
  <c r="S853" i="5" s="1" a="1"/>
  <c r="S853" i="5" s="1"/>
  <c r="R854" i="5"/>
  <c r="S854" i="5" s="1" a="1"/>
  <c r="S854" i="5" s="1"/>
  <c r="R855" i="5"/>
  <c r="S855" i="5" s="1" a="1"/>
  <c r="S855" i="5" s="1"/>
  <c r="R856" i="5"/>
  <c r="S856" i="5" s="1" a="1"/>
  <c r="S856" i="5" s="1"/>
  <c r="R857" i="5"/>
  <c r="S857" i="5" s="1" a="1"/>
  <c r="S857" i="5" s="1"/>
  <c r="R858" i="5"/>
  <c r="S858" i="5" s="1" a="1"/>
  <c r="S858" i="5" s="1"/>
  <c r="R859" i="5"/>
  <c r="S859" i="5" s="1" a="1"/>
  <c r="S859" i="5" s="1"/>
  <c r="R860" i="5"/>
  <c r="S860" i="5" s="1" a="1"/>
  <c r="S860" i="5" s="1"/>
  <c r="R861" i="5"/>
  <c r="S861" i="5" s="1" a="1"/>
  <c r="S861" i="5" s="1"/>
  <c r="R862" i="5"/>
  <c r="S862" i="5" s="1" a="1"/>
  <c r="S862" i="5" s="1"/>
  <c r="R863" i="5"/>
  <c r="S863" i="5" s="1" a="1"/>
  <c r="S863" i="5" s="1"/>
  <c r="R864" i="5"/>
  <c r="S864" i="5" s="1" a="1"/>
  <c r="S864" i="5" s="1"/>
  <c r="R865" i="5"/>
  <c r="S865" i="5" s="1" a="1"/>
  <c r="S865" i="5" s="1"/>
  <c r="R866" i="5"/>
  <c r="S866" i="5" s="1" a="1"/>
  <c r="S866" i="5" s="1"/>
  <c r="R867" i="5"/>
  <c r="S867" i="5" s="1" a="1"/>
  <c r="S867" i="5" s="1"/>
  <c r="R868" i="5"/>
  <c r="S868" i="5" s="1" a="1"/>
  <c r="S868" i="5" s="1"/>
  <c r="R869" i="5"/>
  <c r="S869" i="5" s="1" a="1"/>
  <c r="S869" i="5" s="1"/>
  <c r="R870" i="5"/>
  <c r="S870" i="5" s="1" a="1"/>
  <c r="S870" i="5" s="1"/>
  <c r="R871" i="5"/>
  <c r="S871" i="5" s="1" a="1"/>
  <c r="S871" i="5" s="1"/>
  <c r="R872" i="5"/>
  <c r="S872" i="5" s="1" a="1"/>
  <c r="S872" i="5" s="1"/>
  <c r="R873" i="5"/>
  <c r="S873" i="5" s="1" a="1"/>
  <c r="S873" i="5" s="1"/>
  <c r="R874" i="5"/>
  <c r="S874" i="5" s="1" a="1"/>
  <c r="S874" i="5" s="1"/>
  <c r="R875" i="5"/>
  <c r="S875" i="5" s="1" a="1"/>
  <c r="S875" i="5" s="1"/>
  <c r="R876" i="5"/>
  <c r="S876" i="5" s="1" a="1"/>
  <c r="S876" i="5" s="1"/>
  <c r="R877" i="5"/>
  <c r="S877" i="5" s="1" a="1"/>
  <c r="S877" i="5" s="1"/>
  <c r="R878" i="5"/>
  <c r="S878" i="5" s="1" a="1"/>
  <c r="S878" i="5" s="1"/>
  <c r="R879" i="5"/>
  <c r="S879" i="5" s="1" a="1"/>
  <c r="S879" i="5" s="1"/>
  <c r="R880" i="5"/>
  <c r="S880" i="5" s="1" a="1"/>
  <c r="S880" i="5" s="1"/>
  <c r="R881" i="5"/>
  <c r="S881" i="5" s="1" a="1"/>
  <c r="S881" i="5" s="1"/>
  <c r="R882" i="5"/>
  <c r="S882" i="5" s="1" a="1"/>
  <c r="S882" i="5" s="1"/>
  <c r="R883" i="5"/>
  <c r="S883" i="5" s="1" a="1"/>
  <c r="S883" i="5" s="1"/>
  <c r="R884" i="5"/>
  <c r="S884" i="5" s="1" a="1"/>
  <c r="S884" i="5" s="1"/>
  <c r="R885" i="5"/>
  <c r="S885" i="5" s="1" a="1"/>
  <c r="S885" i="5" s="1"/>
  <c r="R886" i="5"/>
  <c r="S886" i="5" s="1" a="1"/>
  <c r="S886" i="5" s="1"/>
  <c r="R887" i="5"/>
  <c r="S887" i="5" s="1" a="1"/>
  <c r="S887" i="5" s="1"/>
  <c r="R888" i="5"/>
  <c r="S888" i="5" s="1" a="1"/>
  <c r="S888" i="5" s="1"/>
  <c r="R889" i="5"/>
  <c r="S889" i="5" s="1" a="1"/>
  <c r="S889" i="5" s="1"/>
  <c r="R890" i="5"/>
  <c r="S890" i="5" s="1" a="1"/>
  <c r="S890" i="5" s="1"/>
  <c r="R891" i="5"/>
  <c r="S891" i="5" s="1" a="1"/>
  <c r="S891" i="5" s="1"/>
  <c r="R892" i="5"/>
  <c r="S892" i="5" s="1" a="1"/>
  <c r="S892" i="5" s="1"/>
  <c r="R893" i="5"/>
  <c r="S893" i="5" s="1" a="1"/>
  <c r="S893" i="5" s="1"/>
  <c r="R894" i="5"/>
  <c r="S894" i="5" s="1" a="1"/>
  <c r="S894" i="5" s="1"/>
  <c r="R895" i="5"/>
  <c r="S895" i="5" s="1" a="1"/>
  <c r="S895" i="5" s="1"/>
  <c r="R896" i="5"/>
  <c r="S896" i="5" s="1" a="1"/>
  <c r="S896" i="5" s="1"/>
  <c r="R897" i="5"/>
  <c r="S897" i="5" s="1" a="1"/>
  <c r="S897" i="5" s="1"/>
  <c r="R898" i="5"/>
  <c r="S898" i="5" s="1" a="1"/>
  <c r="S898" i="5" s="1"/>
  <c r="R899" i="5"/>
  <c r="S899" i="5" s="1" a="1"/>
  <c r="S899" i="5" s="1"/>
  <c r="R900" i="5"/>
  <c r="S900" i="5" s="1" a="1"/>
  <c r="S900" i="5" s="1"/>
  <c r="R901" i="5"/>
  <c r="S901" i="5" s="1" a="1"/>
  <c r="S901" i="5" s="1"/>
  <c r="R902" i="5"/>
  <c r="S902" i="5" s="1" a="1"/>
  <c r="S902" i="5" s="1"/>
  <c r="R903" i="5"/>
  <c r="S903" i="5" s="1" a="1"/>
  <c r="S903" i="5" s="1"/>
  <c r="R904" i="5"/>
  <c r="S904" i="5" s="1" a="1"/>
  <c r="S904" i="5" s="1"/>
  <c r="R905" i="5"/>
  <c r="S905" i="5" s="1" a="1"/>
  <c r="S905" i="5" s="1"/>
  <c r="R906" i="5"/>
  <c r="S906" i="5" s="1" a="1"/>
  <c r="S906" i="5" s="1"/>
  <c r="R907" i="5"/>
  <c r="S907" i="5" s="1" a="1"/>
  <c r="S907" i="5" s="1"/>
  <c r="R908" i="5"/>
  <c r="S908" i="5" s="1" a="1"/>
  <c r="S908" i="5" s="1"/>
  <c r="R909" i="5"/>
  <c r="S909" i="5" s="1" a="1"/>
  <c r="S909" i="5" s="1"/>
  <c r="R910" i="5"/>
  <c r="S910" i="5" s="1" a="1"/>
  <c r="S910" i="5" s="1"/>
  <c r="R911" i="5"/>
  <c r="S911" i="5" s="1" a="1"/>
  <c r="S911" i="5" s="1"/>
  <c r="R912" i="5"/>
  <c r="S912" i="5" s="1" a="1"/>
  <c r="S912" i="5" s="1"/>
  <c r="R913" i="5"/>
  <c r="S913" i="5" s="1" a="1"/>
  <c r="S913" i="5" s="1"/>
  <c r="R914" i="5"/>
  <c r="S914" i="5" s="1" a="1"/>
  <c r="S914" i="5" s="1"/>
  <c r="R915" i="5"/>
  <c r="S915" i="5" s="1" a="1"/>
  <c r="S915" i="5" s="1"/>
  <c r="R916" i="5"/>
  <c r="S916" i="5" s="1" a="1"/>
  <c r="S916" i="5" s="1"/>
  <c r="R917" i="5"/>
  <c r="S917" i="5" s="1" a="1"/>
  <c r="S917" i="5" s="1"/>
  <c r="R918" i="5"/>
  <c r="S918" i="5" s="1" a="1"/>
  <c r="S918" i="5" s="1"/>
  <c r="R919" i="5"/>
  <c r="S919" i="5" s="1" a="1"/>
  <c r="S919" i="5" s="1"/>
  <c r="R920" i="5"/>
  <c r="S920" i="5" s="1" a="1"/>
  <c r="S920" i="5" s="1"/>
  <c r="R921" i="5"/>
  <c r="S921" i="5" s="1" a="1"/>
  <c r="S921" i="5" s="1"/>
  <c r="R922" i="5"/>
  <c r="S922" i="5" s="1" a="1"/>
  <c r="S922" i="5" s="1"/>
  <c r="R923" i="5"/>
  <c r="S923" i="5" s="1" a="1"/>
  <c r="S923" i="5" s="1"/>
  <c r="R924" i="5"/>
  <c r="S924" i="5" s="1" a="1"/>
  <c r="S924" i="5" s="1"/>
  <c r="R925" i="5"/>
  <c r="S925" i="5" s="1" a="1"/>
  <c r="S925" i="5" s="1"/>
  <c r="R926" i="5"/>
  <c r="S926" i="5" s="1" a="1"/>
  <c r="S926" i="5" s="1"/>
  <c r="R927" i="5"/>
  <c r="S927" i="5" s="1" a="1"/>
  <c r="S927" i="5" s="1"/>
  <c r="R928" i="5"/>
  <c r="S928" i="5" s="1" a="1"/>
  <c r="S928" i="5" s="1"/>
  <c r="R929" i="5"/>
  <c r="S929" i="5" s="1" a="1"/>
  <c r="S929" i="5" s="1"/>
  <c r="R930" i="5"/>
  <c r="S930" i="5" s="1" a="1"/>
  <c r="S930" i="5" s="1"/>
  <c r="R931" i="5"/>
  <c r="S931" i="5" s="1" a="1"/>
  <c r="S931" i="5" s="1"/>
  <c r="R932" i="5"/>
  <c r="S932" i="5" s="1" a="1"/>
  <c r="S932" i="5" s="1"/>
  <c r="R933" i="5"/>
  <c r="S933" i="5" s="1" a="1"/>
  <c r="S933" i="5" s="1"/>
  <c r="R934" i="5"/>
  <c r="S934" i="5" s="1" a="1"/>
  <c r="S934" i="5" s="1"/>
  <c r="R935" i="5"/>
  <c r="S935" i="5" s="1" a="1"/>
  <c r="S935" i="5" s="1"/>
  <c r="R936" i="5"/>
  <c r="S936" i="5" s="1" a="1"/>
  <c r="S936" i="5" s="1"/>
  <c r="R937" i="5"/>
  <c r="S937" i="5" s="1" a="1"/>
  <c r="S937" i="5" s="1"/>
  <c r="R938" i="5"/>
  <c r="S938" i="5" s="1" a="1"/>
  <c r="S938" i="5" s="1"/>
  <c r="R939" i="5"/>
  <c r="S939" i="5" s="1" a="1"/>
  <c r="S939" i="5" s="1"/>
  <c r="R940" i="5"/>
  <c r="S940" i="5" s="1" a="1"/>
  <c r="S940" i="5" s="1"/>
  <c r="R941" i="5"/>
  <c r="S941" i="5" s="1" a="1"/>
  <c r="S941" i="5" s="1"/>
  <c r="R942" i="5"/>
  <c r="S942" i="5" s="1" a="1"/>
  <c r="S942" i="5" s="1"/>
  <c r="R943" i="5"/>
  <c r="S943" i="5" s="1" a="1"/>
  <c r="S943" i="5" s="1"/>
  <c r="R944" i="5"/>
  <c r="S944" i="5" s="1" a="1"/>
  <c r="S944" i="5" s="1"/>
  <c r="R945" i="5"/>
  <c r="S945" i="5" s="1" a="1"/>
  <c r="S945" i="5" s="1"/>
  <c r="R946" i="5"/>
  <c r="S946" i="5" s="1" a="1"/>
  <c r="S946" i="5" s="1"/>
  <c r="R947" i="5"/>
  <c r="S947" i="5" s="1" a="1"/>
  <c r="S947" i="5" s="1"/>
  <c r="R948" i="5"/>
  <c r="S948" i="5" s="1" a="1"/>
  <c r="S948" i="5" s="1"/>
  <c r="R949" i="5"/>
  <c r="S949" i="5" s="1" a="1"/>
  <c r="S949" i="5" s="1"/>
  <c r="R950" i="5"/>
  <c r="S950" i="5" s="1" a="1"/>
  <c r="S950" i="5" s="1"/>
  <c r="R951" i="5"/>
  <c r="S951" i="5" s="1" a="1"/>
  <c r="S951" i="5" s="1"/>
  <c r="R952" i="5"/>
  <c r="S952" i="5" s="1" a="1"/>
  <c r="S952" i="5" s="1"/>
  <c r="R953" i="5"/>
  <c r="S953" i="5" s="1" a="1"/>
  <c r="S953" i="5" s="1"/>
  <c r="R954" i="5"/>
  <c r="S954" i="5" s="1" a="1"/>
  <c r="S954" i="5" s="1"/>
  <c r="R955" i="5"/>
  <c r="S955" i="5" s="1" a="1"/>
  <c r="S955" i="5" s="1"/>
  <c r="R956" i="5"/>
  <c r="S956" i="5" s="1" a="1"/>
  <c r="S956" i="5" s="1"/>
  <c r="R957" i="5"/>
  <c r="S957" i="5" s="1" a="1"/>
  <c r="S957" i="5" s="1"/>
  <c r="R958" i="5"/>
  <c r="S958" i="5" s="1" a="1"/>
  <c r="S958" i="5" s="1"/>
  <c r="R959" i="5"/>
  <c r="S959" i="5" s="1" a="1"/>
  <c r="S959" i="5" s="1"/>
  <c r="R960" i="5"/>
  <c r="S960" i="5" s="1" a="1"/>
  <c r="S960" i="5" s="1"/>
  <c r="R961" i="5"/>
  <c r="S961" i="5" s="1" a="1"/>
  <c r="S961" i="5" s="1"/>
  <c r="R962" i="5"/>
  <c r="S962" i="5" s="1" a="1"/>
  <c r="S962" i="5" s="1"/>
  <c r="R963" i="5"/>
  <c r="S963" i="5" s="1" a="1"/>
  <c r="S963" i="5" s="1"/>
  <c r="R964" i="5"/>
  <c r="S964" i="5" s="1" a="1"/>
  <c r="S964" i="5" s="1"/>
  <c r="R965" i="5"/>
  <c r="S965" i="5" s="1" a="1"/>
  <c r="S965" i="5" s="1"/>
  <c r="R966" i="5"/>
  <c r="S966" i="5" s="1" a="1"/>
  <c r="S966" i="5" s="1"/>
  <c r="R967" i="5"/>
  <c r="S967" i="5" s="1" a="1"/>
  <c r="S967" i="5" s="1"/>
  <c r="R968" i="5"/>
  <c r="S968" i="5" s="1" a="1"/>
  <c r="S968" i="5" s="1"/>
  <c r="R969" i="5"/>
  <c r="S969" i="5" s="1" a="1"/>
  <c r="S969" i="5" s="1"/>
  <c r="R970" i="5"/>
  <c r="S970" i="5" s="1" a="1"/>
  <c r="S970" i="5" s="1"/>
  <c r="R971" i="5"/>
  <c r="S971" i="5" s="1" a="1"/>
  <c r="S971" i="5" s="1"/>
  <c r="R972" i="5"/>
  <c r="S972" i="5" s="1" a="1"/>
  <c r="S972" i="5" s="1"/>
  <c r="R973" i="5"/>
  <c r="S973" i="5" s="1" a="1"/>
  <c r="S973" i="5" s="1"/>
  <c r="R974" i="5"/>
  <c r="S974" i="5" s="1" a="1"/>
  <c r="S974" i="5" s="1"/>
  <c r="R975" i="5"/>
  <c r="S975" i="5" s="1" a="1"/>
  <c r="S975" i="5" s="1"/>
  <c r="R976" i="5"/>
  <c r="S976" i="5" s="1" a="1"/>
  <c r="S976" i="5" s="1"/>
  <c r="R977" i="5"/>
  <c r="S977" i="5" s="1" a="1"/>
  <c r="S977" i="5" s="1"/>
  <c r="R978" i="5"/>
  <c r="S978" i="5" s="1" a="1"/>
  <c r="S978" i="5" s="1"/>
  <c r="R979" i="5"/>
  <c r="S979" i="5" s="1" a="1"/>
  <c r="S979" i="5" s="1"/>
  <c r="R980" i="5"/>
  <c r="S980" i="5" s="1" a="1"/>
  <c r="S980" i="5" s="1"/>
  <c r="R981" i="5"/>
  <c r="S981" i="5" s="1" a="1"/>
  <c r="S981" i="5" s="1"/>
  <c r="R982" i="5"/>
  <c r="S982" i="5" s="1" a="1"/>
  <c r="S982" i="5" s="1"/>
  <c r="R983" i="5"/>
  <c r="S983" i="5" s="1" a="1"/>
  <c r="S983" i="5" s="1"/>
  <c r="R984" i="5"/>
  <c r="S984" i="5" s="1" a="1"/>
  <c r="S984" i="5" s="1"/>
  <c r="R985" i="5"/>
  <c r="S985" i="5" s="1" a="1"/>
  <c r="S985" i="5" s="1"/>
  <c r="R986" i="5"/>
  <c r="S986" i="5" s="1" a="1"/>
  <c r="S986" i="5" s="1"/>
  <c r="R987" i="5"/>
  <c r="S987" i="5" s="1" a="1"/>
  <c r="S987" i="5" s="1"/>
  <c r="R988" i="5"/>
  <c r="S988" i="5" s="1" a="1"/>
  <c r="S988" i="5" s="1"/>
  <c r="R989" i="5"/>
  <c r="S989" i="5" s="1" a="1"/>
  <c r="S989" i="5" s="1"/>
  <c r="R990" i="5"/>
  <c r="S990" i="5" s="1" a="1"/>
  <c r="S990" i="5" s="1"/>
  <c r="R991" i="5"/>
  <c r="S991" i="5" s="1" a="1"/>
  <c r="S991" i="5" s="1"/>
  <c r="R992" i="5"/>
  <c r="S992" i="5" s="1" a="1"/>
  <c r="S992" i="5" s="1"/>
  <c r="R993" i="5"/>
  <c r="S993" i="5" s="1" a="1"/>
  <c r="S993" i="5" s="1"/>
  <c r="R994" i="5"/>
  <c r="S994" i="5" s="1" a="1"/>
  <c r="S994" i="5" s="1"/>
  <c r="R995" i="5"/>
  <c r="S995" i="5" s="1" a="1"/>
  <c r="S995" i="5" s="1"/>
  <c r="R996" i="5"/>
  <c r="S996" i="5" s="1" a="1"/>
  <c r="S996" i="5" s="1"/>
  <c r="R997" i="5"/>
  <c r="S997" i="5" s="1" a="1"/>
  <c r="S997" i="5" s="1"/>
  <c r="R998" i="5"/>
  <c r="S998" i="5" s="1" a="1"/>
  <c r="S998" i="5" s="1"/>
  <c r="R999" i="5"/>
  <c r="S999" i="5" s="1" a="1"/>
  <c r="S999" i="5" s="1"/>
  <c r="R1000" i="5"/>
  <c r="S1000" i="5" s="1" a="1"/>
  <c r="S1000" i="5" s="1"/>
  <c r="T82" i="5" a="1"/>
  <c r="T82" i="5" s="1"/>
  <c r="T83" i="5" a="1"/>
  <c r="T83" i="5" s="1"/>
  <c r="T84" i="5" a="1"/>
  <c r="T84" i="5" s="1"/>
  <c r="T85" i="5" a="1"/>
  <c r="T85" i="5" s="1"/>
  <c r="T86" i="5" a="1"/>
  <c r="T86" i="5" s="1"/>
  <c r="T87" i="5" a="1"/>
  <c r="T87" i="5" s="1"/>
  <c r="T88" i="5" a="1"/>
  <c r="T88" i="5" s="1"/>
  <c r="T89" i="5" a="1"/>
  <c r="T89" i="5" s="1"/>
  <c r="T90" i="5" a="1"/>
  <c r="T90" i="5" s="1"/>
  <c r="T91" i="5" a="1"/>
  <c r="T91" i="5" s="1"/>
  <c r="T92" i="5" a="1"/>
  <c r="T92" i="5" s="1"/>
  <c r="T93" i="5" a="1"/>
  <c r="T93" i="5" s="1"/>
  <c r="T94" i="5" a="1"/>
  <c r="T94" i="5" s="1"/>
  <c r="T95" i="5" a="1"/>
  <c r="T95" i="5" s="1"/>
  <c r="T96" i="5" a="1"/>
  <c r="T96" i="5" s="1"/>
  <c r="T97" i="5" a="1"/>
  <c r="T97" i="5" s="1"/>
  <c r="T98" i="5" a="1"/>
  <c r="T98" i="5" s="1"/>
  <c r="T99" i="5" a="1"/>
  <c r="T99" i="5" s="1"/>
  <c r="T100" i="5" a="1"/>
  <c r="T100" i="5" s="1"/>
  <c r="T101" i="5" a="1"/>
  <c r="T101" i="5" s="1"/>
  <c r="T102" i="5" a="1"/>
  <c r="T102" i="5" s="1"/>
  <c r="T103" i="5" a="1"/>
  <c r="T103" i="5" s="1"/>
  <c r="T104" i="5" a="1"/>
  <c r="T104" i="5" s="1"/>
  <c r="T105" i="5" a="1"/>
  <c r="T105" i="5" s="1"/>
  <c r="T106" i="5" a="1"/>
  <c r="T106" i="5" s="1"/>
  <c r="T107" i="5" a="1"/>
  <c r="T107" i="5" s="1"/>
  <c r="T108" i="5" a="1"/>
  <c r="T108" i="5" s="1"/>
  <c r="T109" i="5" a="1"/>
  <c r="T109" i="5" s="1"/>
  <c r="T110" i="5" a="1"/>
  <c r="T110" i="5" s="1"/>
  <c r="T111" i="5" a="1"/>
  <c r="T111" i="5" s="1"/>
  <c r="T112" i="5" a="1"/>
  <c r="T112" i="5" s="1"/>
  <c r="T113" i="5" a="1"/>
  <c r="T113" i="5" s="1"/>
  <c r="T114" i="5" a="1"/>
  <c r="T114" i="5" s="1"/>
  <c r="T115" i="5" a="1"/>
  <c r="T115" i="5" s="1"/>
  <c r="T116" i="5" a="1"/>
  <c r="T116" i="5" s="1"/>
  <c r="T117" i="5" a="1"/>
  <c r="T117" i="5" s="1"/>
  <c r="T118" i="5" a="1"/>
  <c r="T118" i="5" s="1"/>
  <c r="T119" i="5" a="1"/>
  <c r="T119" i="5" s="1"/>
  <c r="T120" i="5" a="1"/>
  <c r="T120" i="5" s="1"/>
  <c r="T121" i="5" a="1"/>
  <c r="T121" i="5" s="1"/>
  <c r="T122" i="5" a="1"/>
  <c r="T122" i="5" s="1"/>
  <c r="T123" i="5" a="1"/>
  <c r="T123" i="5" s="1"/>
  <c r="T124" i="5" a="1"/>
  <c r="T124" i="5" s="1"/>
  <c r="T125" i="5" a="1"/>
  <c r="T125" i="5" s="1"/>
  <c r="T126" i="5" a="1"/>
  <c r="T126" i="5" s="1"/>
  <c r="T127" i="5" a="1"/>
  <c r="T127" i="5" s="1"/>
  <c r="T128" i="5" a="1"/>
  <c r="T128" i="5" s="1"/>
  <c r="T129" i="5" a="1"/>
  <c r="T129" i="5" s="1"/>
  <c r="T130" i="5" a="1"/>
  <c r="T130" i="5" s="1"/>
  <c r="T131" i="5" a="1"/>
  <c r="T131" i="5" s="1"/>
  <c r="T132" i="5" a="1"/>
  <c r="T132" i="5" s="1"/>
  <c r="T133" i="5" a="1"/>
  <c r="T133" i="5" s="1"/>
  <c r="T134" i="5" a="1"/>
  <c r="T134" i="5" s="1"/>
  <c r="T135" i="5" a="1"/>
  <c r="T135" i="5" s="1"/>
  <c r="T136" i="5" a="1"/>
  <c r="T136" i="5" s="1"/>
  <c r="T137" i="5" a="1"/>
  <c r="T137" i="5" s="1"/>
  <c r="T138" i="5" a="1"/>
  <c r="T138" i="5" s="1"/>
  <c r="T139" i="5" a="1"/>
  <c r="T139" i="5" s="1"/>
  <c r="T140" i="5" a="1"/>
  <c r="T140" i="5" s="1"/>
  <c r="T141" i="5" a="1"/>
  <c r="T141" i="5" s="1"/>
  <c r="T142" i="5" a="1"/>
  <c r="T142" i="5" s="1"/>
  <c r="T143" i="5" a="1"/>
  <c r="T143" i="5" s="1"/>
  <c r="T144" i="5" a="1"/>
  <c r="T144" i="5" s="1"/>
  <c r="T145" i="5" a="1"/>
  <c r="T145" i="5" s="1"/>
  <c r="T146" i="5" a="1"/>
  <c r="T146" i="5" s="1"/>
  <c r="T147" i="5" a="1"/>
  <c r="T147" i="5" s="1"/>
  <c r="T148" i="5" a="1"/>
  <c r="T148" i="5" s="1"/>
  <c r="T149" i="5" a="1"/>
  <c r="T149" i="5" s="1"/>
  <c r="T150" i="5" a="1"/>
  <c r="T150" i="5" s="1"/>
  <c r="T151" i="5" a="1"/>
  <c r="T151" i="5" s="1"/>
  <c r="T152" i="5" a="1"/>
  <c r="T152" i="5" s="1"/>
  <c r="T153" i="5" a="1"/>
  <c r="T153" i="5" s="1"/>
  <c r="T154" i="5" a="1"/>
  <c r="T154" i="5" s="1"/>
  <c r="T155" i="5" a="1"/>
  <c r="T155" i="5" s="1"/>
  <c r="T156" i="5" a="1"/>
  <c r="T156" i="5" s="1"/>
  <c r="T157" i="5" a="1"/>
  <c r="T157" i="5" s="1"/>
  <c r="T158" i="5" a="1"/>
  <c r="T158" i="5" s="1"/>
  <c r="T159" i="5" a="1"/>
  <c r="T159" i="5" s="1"/>
  <c r="T160" i="5" a="1"/>
  <c r="T160" i="5" s="1"/>
  <c r="T161" i="5" a="1"/>
  <c r="T161" i="5" s="1"/>
  <c r="T162" i="5" a="1"/>
  <c r="T162" i="5" s="1"/>
  <c r="T163" i="5" a="1"/>
  <c r="T163" i="5" s="1"/>
  <c r="T164" i="5" a="1"/>
  <c r="T164" i="5" s="1"/>
  <c r="T165" i="5" a="1"/>
  <c r="T165" i="5" s="1"/>
  <c r="T166" i="5" a="1"/>
  <c r="T166" i="5" s="1"/>
  <c r="T167" i="5" a="1"/>
  <c r="T167" i="5" s="1"/>
  <c r="T168" i="5" a="1"/>
  <c r="T168" i="5" s="1"/>
  <c r="T169" i="5" a="1"/>
  <c r="T169" i="5" s="1"/>
  <c r="T170" i="5" a="1"/>
  <c r="T170" i="5" s="1"/>
  <c r="T171" i="5" a="1"/>
  <c r="T171" i="5" s="1"/>
  <c r="T172" i="5" a="1"/>
  <c r="T172" i="5" s="1"/>
  <c r="T173" i="5" a="1"/>
  <c r="T173" i="5" s="1"/>
  <c r="T174" i="5" a="1"/>
  <c r="T174" i="5" s="1"/>
  <c r="T175" i="5" a="1"/>
  <c r="T175" i="5" s="1"/>
  <c r="T176" i="5" a="1"/>
  <c r="T176" i="5" s="1"/>
  <c r="T177" i="5" a="1"/>
  <c r="T177" i="5" s="1"/>
  <c r="T178" i="5" a="1"/>
  <c r="T178" i="5" s="1"/>
  <c r="T179" i="5" a="1"/>
  <c r="T179" i="5" s="1"/>
  <c r="T180" i="5" a="1"/>
  <c r="T180" i="5" s="1"/>
  <c r="T181" i="5" a="1"/>
  <c r="T181" i="5" s="1"/>
  <c r="T182" i="5" a="1"/>
  <c r="T182" i="5" s="1"/>
  <c r="T183" i="5" a="1"/>
  <c r="T183" i="5" s="1"/>
  <c r="T184" i="5" a="1"/>
  <c r="T184" i="5" s="1"/>
  <c r="T185" i="5" a="1"/>
  <c r="T185" i="5" s="1"/>
  <c r="T186" i="5" a="1"/>
  <c r="T186" i="5" s="1"/>
  <c r="T187" i="5" a="1"/>
  <c r="T187" i="5" s="1"/>
  <c r="T188" i="5" a="1"/>
  <c r="T188" i="5" s="1"/>
  <c r="T189" i="5" a="1"/>
  <c r="T189" i="5" s="1"/>
  <c r="T190" i="5" a="1"/>
  <c r="T190" i="5" s="1"/>
  <c r="T191" i="5" a="1"/>
  <c r="T191" i="5" s="1"/>
  <c r="T192" i="5" a="1"/>
  <c r="T192" i="5" s="1"/>
  <c r="T193" i="5" a="1"/>
  <c r="T193" i="5" s="1"/>
  <c r="T194" i="5" a="1"/>
  <c r="T194" i="5" s="1"/>
  <c r="T195" i="5" a="1"/>
  <c r="T195" i="5" s="1"/>
  <c r="T196" i="5" a="1"/>
  <c r="T196" i="5" s="1"/>
  <c r="T197" i="5" a="1"/>
  <c r="T197" i="5" s="1"/>
  <c r="T198" i="5" a="1"/>
  <c r="T198" i="5" s="1"/>
  <c r="T199" i="5" a="1"/>
  <c r="T199" i="5" s="1"/>
  <c r="T200" i="5" a="1"/>
  <c r="T200" i="5" s="1"/>
  <c r="T201" i="5" a="1"/>
  <c r="T201" i="5" s="1"/>
  <c r="T202" i="5" a="1"/>
  <c r="T202" i="5" s="1"/>
  <c r="T203" i="5" a="1"/>
  <c r="T203" i="5" s="1"/>
  <c r="T204" i="5" a="1"/>
  <c r="T204" i="5" s="1"/>
  <c r="T205" i="5" a="1"/>
  <c r="T205" i="5" s="1"/>
  <c r="T206" i="5" a="1"/>
  <c r="T206" i="5" s="1"/>
  <c r="T207" i="5" a="1"/>
  <c r="T207" i="5" s="1"/>
  <c r="T208" i="5" a="1"/>
  <c r="T208" i="5" s="1"/>
  <c r="T209" i="5" a="1"/>
  <c r="T209" i="5" s="1"/>
  <c r="T210" i="5" a="1"/>
  <c r="T210" i="5" s="1"/>
  <c r="T211" i="5" a="1"/>
  <c r="T211" i="5" s="1"/>
  <c r="T212" i="5" a="1"/>
  <c r="T212" i="5" s="1"/>
  <c r="T213" i="5" a="1"/>
  <c r="T213" i="5" s="1"/>
  <c r="T214" i="5" a="1"/>
  <c r="T214" i="5" s="1"/>
  <c r="T215" i="5" a="1"/>
  <c r="T215" i="5" s="1"/>
  <c r="T216" i="5" a="1"/>
  <c r="T216" i="5" s="1"/>
  <c r="T217" i="5" a="1"/>
  <c r="T217" i="5" s="1"/>
  <c r="T218" i="5" a="1"/>
  <c r="T218" i="5" s="1"/>
  <c r="T219" i="5" a="1"/>
  <c r="T219" i="5" s="1"/>
  <c r="T220" i="5" a="1"/>
  <c r="T220" i="5" s="1"/>
  <c r="T221" i="5" a="1"/>
  <c r="T221" i="5" s="1"/>
  <c r="T222" i="5" a="1"/>
  <c r="T222" i="5" s="1"/>
  <c r="T223" i="5" a="1"/>
  <c r="T223" i="5" s="1"/>
  <c r="T224" i="5" a="1"/>
  <c r="T224" i="5" s="1"/>
  <c r="T225" i="5" a="1"/>
  <c r="T225" i="5" s="1"/>
  <c r="T226" i="5" a="1"/>
  <c r="T226" i="5" s="1"/>
  <c r="T227" i="5" a="1"/>
  <c r="T227" i="5" s="1"/>
  <c r="T228" i="5" a="1"/>
  <c r="T228" i="5" s="1"/>
  <c r="T229" i="5" a="1"/>
  <c r="T229" i="5" s="1"/>
  <c r="T230" i="5" a="1"/>
  <c r="T230" i="5" s="1"/>
  <c r="T231" i="5" a="1"/>
  <c r="T231" i="5" s="1"/>
  <c r="T232" i="5" a="1"/>
  <c r="T232" i="5" s="1"/>
  <c r="T233" i="5" a="1"/>
  <c r="T233" i="5" s="1"/>
  <c r="T234" i="5" a="1"/>
  <c r="T234" i="5" s="1"/>
  <c r="T235" i="5" a="1"/>
  <c r="T235" i="5" s="1"/>
  <c r="T236" i="5" a="1"/>
  <c r="T236" i="5" s="1"/>
  <c r="T237" i="5" a="1"/>
  <c r="T237" i="5" s="1"/>
  <c r="T238" i="5" a="1"/>
  <c r="T238" i="5" s="1"/>
  <c r="T239" i="5" a="1"/>
  <c r="T239" i="5" s="1"/>
  <c r="T240" i="5" a="1"/>
  <c r="T240" i="5" s="1"/>
  <c r="T241" i="5" a="1"/>
  <c r="T241" i="5" s="1"/>
  <c r="T242" i="5" a="1"/>
  <c r="T242" i="5" s="1"/>
  <c r="T243" i="5" a="1"/>
  <c r="T243" i="5" s="1"/>
  <c r="T244" i="5" a="1"/>
  <c r="T244" i="5" s="1"/>
  <c r="T245" i="5" a="1"/>
  <c r="T245" i="5" s="1"/>
  <c r="T246" i="5" a="1"/>
  <c r="T246" i="5" s="1"/>
  <c r="T247" i="5" a="1"/>
  <c r="T247" i="5" s="1"/>
  <c r="T248" i="5" a="1"/>
  <c r="T248" i="5" s="1"/>
  <c r="T249" i="5" a="1"/>
  <c r="T249" i="5" s="1"/>
  <c r="T250" i="5" a="1"/>
  <c r="T250" i="5" s="1"/>
  <c r="T251" i="5" a="1"/>
  <c r="T251" i="5" s="1"/>
  <c r="T252" i="5" a="1"/>
  <c r="T252" i="5" s="1"/>
  <c r="T253" i="5" a="1"/>
  <c r="T253" i="5" s="1"/>
  <c r="T254" i="5" a="1"/>
  <c r="T254" i="5" s="1"/>
  <c r="T255" i="5" a="1"/>
  <c r="T255" i="5" s="1"/>
  <c r="T256" i="5" a="1"/>
  <c r="T256" i="5" s="1"/>
  <c r="T257" i="5" a="1"/>
  <c r="T257" i="5" s="1"/>
  <c r="T258" i="5" a="1"/>
  <c r="T258" i="5" s="1"/>
  <c r="T259" i="5" a="1"/>
  <c r="T259" i="5" s="1"/>
  <c r="T260" i="5" a="1"/>
  <c r="T260" i="5" s="1"/>
  <c r="T261" i="5" a="1"/>
  <c r="T261" i="5" s="1"/>
  <c r="T262" i="5" a="1"/>
  <c r="T262" i="5" s="1"/>
  <c r="T263" i="5" a="1"/>
  <c r="T263" i="5" s="1"/>
  <c r="T264" i="5" a="1"/>
  <c r="T264" i="5" s="1"/>
  <c r="T265" i="5" a="1"/>
  <c r="T265" i="5" s="1"/>
  <c r="T266" i="5" a="1"/>
  <c r="T266" i="5" s="1"/>
  <c r="T267" i="5" a="1"/>
  <c r="T267" i="5" s="1"/>
  <c r="T268" i="5" a="1"/>
  <c r="T268" i="5" s="1"/>
  <c r="T269" i="5" a="1"/>
  <c r="T269" i="5" s="1"/>
  <c r="T270" i="5" a="1"/>
  <c r="T270" i="5" s="1"/>
  <c r="T271" i="5" a="1"/>
  <c r="T271" i="5" s="1"/>
  <c r="T272" i="5" a="1"/>
  <c r="T272" i="5" s="1"/>
  <c r="T273" i="5" a="1"/>
  <c r="T273" i="5" s="1"/>
  <c r="T274" i="5" a="1"/>
  <c r="T274" i="5" s="1"/>
  <c r="T275" i="5" a="1"/>
  <c r="T275" i="5" s="1"/>
  <c r="T276" i="5" a="1"/>
  <c r="T276" i="5" s="1"/>
  <c r="T277" i="5" a="1"/>
  <c r="T277" i="5" s="1"/>
  <c r="T278" i="5" a="1"/>
  <c r="T278" i="5" s="1"/>
  <c r="T279" i="5" a="1"/>
  <c r="T279" i="5" s="1"/>
  <c r="T280" i="5" a="1"/>
  <c r="T280" i="5" s="1"/>
  <c r="T281" i="5" a="1"/>
  <c r="T281" i="5" s="1"/>
  <c r="T282" i="5" a="1"/>
  <c r="T282" i="5" s="1"/>
  <c r="T283" i="5" a="1"/>
  <c r="T283" i="5" s="1"/>
  <c r="T284" i="5" a="1"/>
  <c r="T284" i="5" s="1"/>
  <c r="T285" i="5" a="1"/>
  <c r="T285" i="5" s="1"/>
  <c r="T286" i="5" a="1"/>
  <c r="T286" i="5" s="1"/>
  <c r="T287" i="5" a="1"/>
  <c r="T287" i="5" s="1"/>
  <c r="T288" i="5" a="1"/>
  <c r="T288" i="5" s="1"/>
  <c r="T289" i="5" a="1"/>
  <c r="T289" i="5" s="1"/>
  <c r="T290" i="5" a="1"/>
  <c r="T290" i="5" s="1"/>
  <c r="T291" i="5" a="1"/>
  <c r="T291" i="5" s="1"/>
  <c r="T292" i="5" a="1"/>
  <c r="T292" i="5" s="1"/>
  <c r="T293" i="5" a="1"/>
  <c r="T293" i="5" s="1"/>
  <c r="T294" i="5" a="1"/>
  <c r="T294" i="5" s="1"/>
  <c r="T295" i="5" a="1"/>
  <c r="T295" i="5" s="1"/>
  <c r="T296" i="5" a="1"/>
  <c r="T296" i="5" s="1"/>
  <c r="T297" i="5" a="1"/>
  <c r="T297" i="5" s="1"/>
  <c r="T298" i="5" a="1"/>
  <c r="T298" i="5" s="1"/>
  <c r="T299" i="5" a="1"/>
  <c r="T299" i="5" s="1"/>
  <c r="T300" i="5" a="1"/>
  <c r="T300" i="5" s="1"/>
  <c r="T301" i="5" a="1"/>
  <c r="T301" i="5" s="1"/>
  <c r="T302" i="5" a="1"/>
  <c r="T302" i="5" s="1"/>
  <c r="T303" i="5" a="1"/>
  <c r="T303" i="5" s="1"/>
  <c r="T304" i="5" a="1"/>
  <c r="T304" i="5" s="1"/>
  <c r="T305" i="5" a="1"/>
  <c r="T305" i="5" s="1"/>
  <c r="T306" i="5" a="1"/>
  <c r="T306" i="5" s="1"/>
  <c r="T307" i="5" a="1"/>
  <c r="T307" i="5" s="1"/>
  <c r="T308" i="5" a="1"/>
  <c r="T308" i="5" s="1"/>
  <c r="T309" i="5" a="1"/>
  <c r="T309" i="5" s="1"/>
  <c r="T310" i="5" a="1"/>
  <c r="T310" i="5" s="1"/>
  <c r="T311" i="5" a="1"/>
  <c r="T311" i="5" s="1"/>
  <c r="T312" i="5" a="1"/>
  <c r="T312" i="5" s="1"/>
  <c r="T313" i="5" a="1"/>
  <c r="T313" i="5" s="1"/>
  <c r="T314" i="5" a="1"/>
  <c r="T314" i="5" s="1"/>
  <c r="T315" i="5" a="1"/>
  <c r="T315" i="5" s="1"/>
  <c r="T316" i="5" a="1"/>
  <c r="T316" i="5" s="1"/>
  <c r="T317" i="5" a="1"/>
  <c r="T317" i="5" s="1"/>
  <c r="T318" i="5" a="1"/>
  <c r="T318" i="5" s="1"/>
  <c r="T319" i="5" a="1"/>
  <c r="T319" i="5" s="1"/>
  <c r="T320" i="5" a="1"/>
  <c r="T320" i="5" s="1"/>
  <c r="T321" i="5" a="1"/>
  <c r="T321" i="5" s="1"/>
  <c r="T322" i="5" a="1"/>
  <c r="T322" i="5" s="1"/>
  <c r="T323" i="5" a="1"/>
  <c r="T323" i="5" s="1"/>
  <c r="T324" i="5" a="1"/>
  <c r="T324" i="5" s="1"/>
  <c r="T325" i="5" a="1"/>
  <c r="T325" i="5" s="1"/>
  <c r="T326" i="5" a="1"/>
  <c r="T326" i="5" s="1"/>
  <c r="T327" i="5" a="1"/>
  <c r="T327" i="5" s="1"/>
  <c r="T328" i="5" a="1"/>
  <c r="T328" i="5" s="1"/>
  <c r="T329" i="5" a="1"/>
  <c r="T329" i="5" s="1"/>
  <c r="T330" i="5" a="1"/>
  <c r="T330" i="5" s="1"/>
  <c r="T331" i="5" a="1"/>
  <c r="T331" i="5" s="1"/>
  <c r="T332" i="5" a="1"/>
  <c r="T332" i="5" s="1"/>
  <c r="T333" i="5" a="1"/>
  <c r="T333" i="5" s="1"/>
  <c r="T334" i="5" a="1"/>
  <c r="T334" i="5" s="1"/>
  <c r="T335" i="5" a="1"/>
  <c r="T335" i="5" s="1"/>
  <c r="T336" i="5" a="1"/>
  <c r="T336" i="5" s="1"/>
  <c r="T337" i="5" a="1"/>
  <c r="T337" i="5" s="1"/>
  <c r="T338" i="5" a="1"/>
  <c r="T338" i="5" s="1"/>
  <c r="T339" i="5" a="1"/>
  <c r="T339" i="5" s="1"/>
  <c r="T340" i="5" a="1"/>
  <c r="T340" i="5" s="1"/>
  <c r="T341" i="5" a="1"/>
  <c r="T341" i="5" s="1"/>
  <c r="T342" i="5" a="1"/>
  <c r="T342" i="5" s="1"/>
  <c r="T343" i="5" a="1"/>
  <c r="T343" i="5" s="1"/>
  <c r="T344" i="5" a="1"/>
  <c r="T344" i="5" s="1"/>
  <c r="T345" i="5" a="1"/>
  <c r="T345" i="5" s="1"/>
  <c r="T346" i="5" a="1"/>
  <c r="T346" i="5" s="1"/>
  <c r="T347" i="5" a="1"/>
  <c r="T347" i="5" s="1"/>
  <c r="T348" i="5" a="1"/>
  <c r="T348" i="5" s="1"/>
  <c r="T349" i="5" a="1"/>
  <c r="T349" i="5" s="1"/>
  <c r="T350" i="5" a="1"/>
  <c r="T350" i="5" s="1"/>
  <c r="T351" i="5" a="1"/>
  <c r="T351" i="5" s="1"/>
  <c r="T352" i="5" a="1"/>
  <c r="T352" i="5" s="1"/>
  <c r="T353" i="5" a="1"/>
  <c r="T353" i="5" s="1"/>
  <c r="T354" i="5" a="1"/>
  <c r="T354" i="5" s="1"/>
  <c r="T355" i="5" a="1"/>
  <c r="T355" i="5" s="1"/>
  <c r="T356" i="5" a="1"/>
  <c r="T356" i="5" s="1"/>
  <c r="T357" i="5" a="1"/>
  <c r="T357" i="5" s="1"/>
  <c r="T358" i="5" a="1"/>
  <c r="T358" i="5" s="1"/>
  <c r="T359" i="5" a="1"/>
  <c r="T359" i="5" s="1"/>
  <c r="T360" i="5" a="1"/>
  <c r="T360" i="5" s="1"/>
  <c r="T361" i="5" a="1"/>
  <c r="T361" i="5" s="1"/>
  <c r="T362" i="5" a="1"/>
  <c r="T362" i="5" s="1"/>
  <c r="T363" i="5" a="1"/>
  <c r="T363" i="5" s="1"/>
  <c r="T364" i="5" a="1"/>
  <c r="T364" i="5" s="1"/>
  <c r="T365" i="5" a="1"/>
  <c r="T365" i="5" s="1"/>
  <c r="T366" i="5" a="1"/>
  <c r="T366" i="5" s="1"/>
  <c r="T367" i="5" a="1"/>
  <c r="T367" i="5" s="1"/>
  <c r="T368" i="5" a="1"/>
  <c r="T368" i="5" s="1"/>
  <c r="T369" i="5" a="1"/>
  <c r="T369" i="5" s="1"/>
  <c r="T370" i="5" a="1"/>
  <c r="T370" i="5" s="1"/>
  <c r="T371" i="5" a="1"/>
  <c r="T371" i="5" s="1"/>
  <c r="T372" i="5" a="1"/>
  <c r="T372" i="5" s="1"/>
  <c r="T373" i="5" a="1"/>
  <c r="T373" i="5" s="1"/>
  <c r="T374" i="5" a="1"/>
  <c r="T374" i="5" s="1"/>
  <c r="T375" i="5" a="1"/>
  <c r="T375" i="5" s="1"/>
  <c r="T376" i="5" a="1"/>
  <c r="T376" i="5" s="1"/>
  <c r="T377" i="5" a="1"/>
  <c r="T377" i="5" s="1"/>
  <c r="T378" i="5" a="1"/>
  <c r="T378" i="5" s="1"/>
  <c r="T379" i="5" a="1"/>
  <c r="T379" i="5" s="1"/>
  <c r="T380" i="5" a="1"/>
  <c r="T380" i="5" s="1"/>
  <c r="T381" i="5" a="1"/>
  <c r="T381" i="5" s="1"/>
  <c r="T382" i="5" a="1"/>
  <c r="T382" i="5" s="1"/>
  <c r="T383" i="5" a="1"/>
  <c r="T383" i="5" s="1"/>
  <c r="T384" i="5" a="1"/>
  <c r="T384" i="5" s="1"/>
  <c r="T385" i="5" a="1"/>
  <c r="T385" i="5" s="1"/>
  <c r="T386" i="5" a="1"/>
  <c r="T386" i="5" s="1"/>
  <c r="T387" i="5" a="1"/>
  <c r="T387" i="5" s="1"/>
  <c r="T388" i="5" a="1"/>
  <c r="T388" i="5" s="1"/>
  <c r="T389" i="5" a="1"/>
  <c r="T389" i="5" s="1"/>
  <c r="T390" i="5" a="1"/>
  <c r="T390" i="5" s="1"/>
  <c r="T391" i="5" a="1"/>
  <c r="T391" i="5" s="1"/>
  <c r="T392" i="5" a="1"/>
  <c r="T392" i="5" s="1"/>
  <c r="T393" i="5" a="1"/>
  <c r="T393" i="5" s="1"/>
  <c r="T394" i="5" a="1"/>
  <c r="T394" i="5" s="1"/>
  <c r="T395" i="5" a="1"/>
  <c r="T395" i="5" s="1"/>
  <c r="T396" i="5" a="1"/>
  <c r="T396" i="5" s="1"/>
  <c r="T397" i="5" a="1"/>
  <c r="T397" i="5" s="1"/>
  <c r="T398" i="5" a="1"/>
  <c r="T398" i="5" s="1"/>
  <c r="T399" i="5" a="1"/>
  <c r="T399" i="5" s="1"/>
  <c r="T400" i="5" a="1"/>
  <c r="T400" i="5" s="1"/>
  <c r="T401" i="5" a="1"/>
  <c r="T401" i="5" s="1"/>
  <c r="T402" i="5" a="1"/>
  <c r="T402" i="5" s="1"/>
  <c r="T403" i="5" a="1"/>
  <c r="T403" i="5" s="1"/>
  <c r="T404" i="5" a="1"/>
  <c r="T404" i="5" s="1"/>
  <c r="T405" i="5" a="1"/>
  <c r="T405" i="5" s="1"/>
  <c r="T406" i="5" a="1"/>
  <c r="T406" i="5" s="1"/>
  <c r="T407" i="5" a="1"/>
  <c r="T407" i="5" s="1"/>
  <c r="T408" i="5" a="1"/>
  <c r="T408" i="5" s="1"/>
  <c r="T409" i="5" a="1"/>
  <c r="T409" i="5" s="1"/>
  <c r="T410" i="5" a="1"/>
  <c r="T410" i="5" s="1"/>
  <c r="T411" i="5" a="1"/>
  <c r="T411" i="5" s="1"/>
  <c r="T412" i="5" a="1"/>
  <c r="T412" i="5" s="1"/>
  <c r="T413" i="5" a="1"/>
  <c r="T413" i="5" s="1"/>
  <c r="T414" i="5" a="1"/>
  <c r="T414" i="5" s="1"/>
  <c r="T415" i="5" a="1"/>
  <c r="T415" i="5" s="1"/>
  <c r="T416" i="5" a="1"/>
  <c r="T416" i="5" s="1"/>
  <c r="T417" i="5" a="1"/>
  <c r="T417" i="5" s="1"/>
  <c r="T418" i="5" a="1"/>
  <c r="T418" i="5" s="1"/>
  <c r="T419" i="5" a="1"/>
  <c r="T419" i="5" s="1"/>
  <c r="T420" i="5" a="1"/>
  <c r="T420" i="5" s="1"/>
  <c r="T421" i="5" a="1"/>
  <c r="T421" i="5" s="1"/>
  <c r="T422" i="5" a="1"/>
  <c r="T422" i="5" s="1"/>
  <c r="T423" i="5" a="1"/>
  <c r="T423" i="5" s="1"/>
  <c r="T424" i="5" a="1"/>
  <c r="T424" i="5" s="1"/>
  <c r="T425" i="5" a="1"/>
  <c r="T425" i="5" s="1"/>
  <c r="T426" i="5" a="1"/>
  <c r="T426" i="5" s="1"/>
  <c r="T427" i="5" a="1"/>
  <c r="T427" i="5" s="1"/>
  <c r="T428" i="5" a="1"/>
  <c r="T428" i="5" s="1"/>
  <c r="T429" i="5" a="1"/>
  <c r="T429" i="5" s="1"/>
  <c r="T430" i="5" a="1"/>
  <c r="T430" i="5" s="1"/>
  <c r="T431" i="5" a="1"/>
  <c r="T431" i="5" s="1"/>
  <c r="T432" i="5" a="1"/>
  <c r="T432" i="5" s="1"/>
  <c r="T433" i="5" a="1"/>
  <c r="T433" i="5" s="1"/>
  <c r="T434" i="5" a="1"/>
  <c r="T434" i="5" s="1"/>
  <c r="T435" i="5" a="1"/>
  <c r="T435" i="5" s="1"/>
  <c r="T436" i="5" a="1"/>
  <c r="T436" i="5" s="1"/>
  <c r="T437" i="5" a="1"/>
  <c r="T437" i="5" s="1"/>
  <c r="T438" i="5" a="1"/>
  <c r="T438" i="5" s="1"/>
  <c r="T439" i="5" a="1"/>
  <c r="T439" i="5" s="1"/>
  <c r="T440" i="5" a="1"/>
  <c r="T440" i="5" s="1"/>
  <c r="T441" i="5" a="1"/>
  <c r="T441" i="5" s="1"/>
  <c r="T442" i="5" a="1"/>
  <c r="T442" i="5" s="1"/>
  <c r="T443" i="5" a="1"/>
  <c r="T443" i="5" s="1"/>
  <c r="T444" i="5" a="1"/>
  <c r="T444" i="5" s="1"/>
  <c r="T445" i="5" a="1"/>
  <c r="T445" i="5" s="1"/>
  <c r="T446" i="5" a="1"/>
  <c r="T446" i="5" s="1"/>
  <c r="T447" i="5" a="1"/>
  <c r="T447" i="5" s="1"/>
  <c r="T448" i="5" a="1"/>
  <c r="T448" i="5" s="1"/>
  <c r="T449" i="5" a="1"/>
  <c r="T449" i="5" s="1"/>
  <c r="T450" i="5" a="1"/>
  <c r="T450" i="5" s="1"/>
  <c r="T451" i="5" a="1"/>
  <c r="T451" i="5" s="1"/>
  <c r="T452" i="5" a="1"/>
  <c r="T452" i="5" s="1"/>
  <c r="T453" i="5" a="1"/>
  <c r="T453" i="5" s="1"/>
  <c r="T454" i="5" a="1"/>
  <c r="T454" i="5" s="1"/>
  <c r="T455" i="5" a="1"/>
  <c r="T455" i="5" s="1"/>
  <c r="T456" i="5" a="1"/>
  <c r="T456" i="5" s="1"/>
  <c r="T457" i="5" a="1"/>
  <c r="T457" i="5" s="1"/>
  <c r="T458" i="5" a="1"/>
  <c r="T458" i="5" s="1"/>
  <c r="T459" i="5" a="1"/>
  <c r="T459" i="5" s="1"/>
  <c r="T460" i="5" a="1"/>
  <c r="T460" i="5" s="1"/>
  <c r="T461" i="5" a="1"/>
  <c r="T461" i="5" s="1"/>
  <c r="T462" i="5" a="1"/>
  <c r="T462" i="5" s="1"/>
  <c r="T463" i="5" a="1"/>
  <c r="T463" i="5" s="1"/>
  <c r="T464" i="5" a="1"/>
  <c r="T464" i="5" s="1"/>
  <c r="T465" i="5" a="1"/>
  <c r="T465" i="5" s="1"/>
  <c r="T466" i="5" a="1"/>
  <c r="T466" i="5" s="1"/>
  <c r="T467" i="5" a="1"/>
  <c r="T467" i="5" s="1"/>
  <c r="T468" i="5" a="1"/>
  <c r="T468" i="5" s="1"/>
  <c r="T469" i="5" a="1"/>
  <c r="T469" i="5" s="1"/>
  <c r="T470" i="5" a="1"/>
  <c r="T470" i="5" s="1"/>
  <c r="T471" i="5" a="1"/>
  <c r="T471" i="5" s="1"/>
  <c r="T472" i="5" a="1"/>
  <c r="T472" i="5" s="1"/>
  <c r="T473" i="5" a="1"/>
  <c r="T473" i="5" s="1"/>
  <c r="T474" i="5" a="1"/>
  <c r="T474" i="5" s="1"/>
  <c r="T475" i="5" a="1"/>
  <c r="T475" i="5" s="1"/>
  <c r="T476" i="5" a="1"/>
  <c r="T476" i="5" s="1"/>
  <c r="T477" i="5" a="1"/>
  <c r="T477" i="5" s="1"/>
  <c r="T478" i="5" a="1"/>
  <c r="T478" i="5" s="1"/>
  <c r="T479" i="5" a="1"/>
  <c r="T479" i="5" s="1"/>
  <c r="T480" i="5" a="1"/>
  <c r="T480" i="5" s="1"/>
  <c r="T481" i="5" a="1"/>
  <c r="T481" i="5" s="1"/>
  <c r="T482" i="5" a="1"/>
  <c r="T482" i="5" s="1"/>
  <c r="T483" i="5" a="1"/>
  <c r="T483" i="5" s="1"/>
  <c r="T484" i="5" a="1"/>
  <c r="T484" i="5" s="1"/>
  <c r="T485" i="5" a="1"/>
  <c r="T485" i="5" s="1"/>
  <c r="T486" i="5" a="1"/>
  <c r="T486" i="5" s="1"/>
  <c r="T487" i="5" a="1"/>
  <c r="T487" i="5" s="1"/>
  <c r="T488" i="5" a="1"/>
  <c r="T488" i="5" s="1"/>
  <c r="T489" i="5" a="1"/>
  <c r="T489" i="5" s="1"/>
  <c r="T490" i="5" a="1"/>
  <c r="T490" i="5" s="1"/>
  <c r="T491" i="5" a="1"/>
  <c r="T491" i="5" s="1"/>
  <c r="T492" i="5" a="1"/>
  <c r="T492" i="5" s="1"/>
  <c r="T493" i="5" a="1"/>
  <c r="T493" i="5" s="1"/>
  <c r="T494" i="5" a="1"/>
  <c r="T494" i="5" s="1"/>
  <c r="T495" i="5" a="1"/>
  <c r="T495" i="5" s="1"/>
  <c r="T496" i="5" a="1"/>
  <c r="T496" i="5" s="1"/>
  <c r="T497" i="5" a="1"/>
  <c r="T497" i="5" s="1"/>
  <c r="T498" i="5" a="1"/>
  <c r="T498" i="5" s="1"/>
  <c r="T499" i="5" a="1"/>
  <c r="T499" i="5" s="1"/>
  <c r="T500" i="5" a="1"/>
  <c r="T500" i="5" s="1"/>
  <c r="T501" i="5" a="1"/>
  <c r="T501" i="5" s="1"/>
  <c r="T502" i="5" a="1"/>
  <c r="T502" i="5" s="1"/>
  <c r="T503" i="5" a="1"/>
  <c r="T503" i="5" s="1"/>
  <c r="T504" i="5" a="1"/>
  <c r="T504" i="5" s="1"/>
  <c r="T505" i="5" a="1"/>
  <c r="T505" i="5" s="1"/>
  <c r="T506" i="5" a="1"/>
  <c r="T506" i="5" s="1"/>
  <c r="T507" i="5" a="1"/>
  <c r="T507" i="5" s="1"/>
  <c r="T508" i="5" a="1"/>
  <c r="T508" i="5" s="1"/>
  <c r="T509" i="5" a="1"/>
  <c r="T509" i="5" s="1"/>
  <c r="T510" i="5" a="1"/>
  <c r="T510" i="5" s="1"/>
  <c r="T511" i="5" a="1"/>
  <c r="T511" i="5" s="1"/>
  <c r="T512" i="5" a="1"/>
  <c r="T512" i="5" s="1"/>
  <c r="T513" i="5" a="1"/>
  <c r="T513" i="5" s="1"/>
  <c r="T514" i="5" a="1"/>
  <c r="T514" i="5" s="1"/>
  <c r="T515" i="5" a="1"/>
  <c r="T515" i="5" s="1"/>
  <c r="T516" i="5" a="1"/>
  <c r="T516" i="5" s="1"/>
  <c r="T517" i="5" a="1"/>
  <c r="T517" i="5" s="1"/>
  <c r="T518" i="5" a="1"/>
  <c r="T518" i="5" s="1"/>
  <c r="T519" i="5" a="1"/>
  <c r="T519" i="5" s="1"/>
  <c r="T520" i="5" a="1"/>
  <c r="T520" i="5" s="1"/>
  <c r="T521" i="5" a="1"/>
  <c r="T521" i="5" s="1"/>
  <c r="T522" i="5" a="1"/>
  <c r="T522" i="5" s="1"/>
  <c r="T523" i="5" a="1"/>
  <c r="T523" i="5" s="1"/>
  <c r="T524" i="5" a="1"/>
  <c r="T524" i="5" s="1"/>
  <c r="T525" i="5" a="1"/>
  <c r="T525" i="5" s="1"/>
  <c r="T526" i="5" a="1"/>
  <c r="T526" i="5" s="1"/>
  <c r="T527" i="5" a="1"/>
  <c r="T527" i="5" s="1"/>
  <c r="T528" i="5" a="1"/>
  <c r="T528" i="5" s="1"/>
  <c r="T529" i="5" a="1"/>
  <c r="T529" i="5" s="1"/>
  <c r="T530" i="5" a="1"/>
  <c r="T530" i="5" s="1"/>
  <c r="T531" i="5" a="1"/>
  <c r="T531" i="5" s="1"/>
  <c r="T532" i="5" a="1"/>
  <c r="T532" i="5" s="1"/>
  <c r="T533" i="5" a="1"/>
  <c r="T533" i="5" s="1"/>
  <c r="T534" i="5" a="1"/>
  <c r="T534" i="5" s="1"/>
  <c r="T535" i="5" a="1"/>
  <c r="T535" i="5" s="1"/>
  <c r="T536" i="5" a="1"/>
  <c r="T536" i="5" s="1"/>
  <c r="T537" i="5" a="1"/>
  <c r="T537" i="5" s="1"/>
  <c r="T538" i="5" a="1"/>
  <c r="T538" i="5" s="1"/>
  <c r="T539" i="5" a="1"/>
  <c r="T539" i="5" s="1"/>
  <c r="T540" i="5" a="1"/>
  <c r="T540" i="5" s="1"/>
  <c r="T541" i="5" a="1"/>
  <c r="T541" i="5" s="1"/>
  <c r="T542" i="5" a="1"/>
  <c r="T542" i="5" s="1"/>
  <c r="T543" i="5" a="1"/>
  <c r="T543" i="5" s="1"/>
  <c r="T544" i="5" a="1"/>
  <c r="T544" i="5" s="1"/>
  <c r="T545" i="5" a="1"/>
  <c r="T545" i="5" s="1"/>
  <c r="T546" i="5" a="1"/>
  <c r="T546" i="5" s="1"/>
  <c r="T547" i="5" a="1"/>
  <c r="T547" i="5" s="1"/>
  <c r="T548" i="5" a="1"/>
  <c r="T548" i="5" s="1"/>
  <c r="T549" i="5" a="1"/>
  <c r="T549" i="5" s="1"/>
  <c r="T550" i="5" a="1"/>
  <c r="T550" i="5" s="1"/>
  <c r="T551" i="5" a="1"/>
  <c r="T551" i="5" s="1"/>
  <c r="T552" i="5" a="1"/>
  <c r="T552" i="5" s="1"/>
  <c r="T553" i="5" a="1"/>
  <c r="T553" i="5" s="1"/>
  <c r="T554" i="5" a="1"/>
  <c r="T554" i="5" s="1"/>
  <c r="T555" i="5" a="1"/>
  <c r="T555" i="5" s="1"/>
  <c r="T556" i="5" a="1"/>
  <c r="T556" i="5" s="1"/>
  <c r="T557" i="5" a="1"/>
  <c r="T557" i="5" s="1"/>
  <c r="T558" i="5" a="1"/>
  <c r="T558" i="5" s="1"/>
  <c r="T559" i="5" a="1"/>
  <c r="T559" i="5" s="1"/>
  <c r="T560" i="5" a="1"/>
  <c r="T560" i="5" s="1"/>
  <c r="T561" i="5" a="1"/>
  <c r="T561" i="5" s="1"/>
  <c r="T562" i="5" a="1"/>
  <c r="T562" i="5" s="1"/>
  <c r="T563" i="5" a="1"/>
  <c r="T563" i="5" s="1"/>
  <c r="T564" i="5" a="1"/>
  <c r="T564" i="5" s="1"/>
  <c r="T565" i="5" a="1"/>
  <c r="T565" i="5" s="1"/>
  <c r="T566" i="5" a="1"/>
  <c r="T566" i="5" s="1"/>
  <c r="T567" i="5" a="1"/>
  <c r="T567" i="5" s="1"/>
  <c r="T568" i="5" a="1"/>
  <c r="T568" i="5" s="1"/>
  <c r="T569" i="5" a="1"/>
  <c r="T569" i="5" s="1"/>
  <c r="T570" i="5" a="1"/>
  <c r="T570" i="5" s="1"/>
  <c r="T571" i="5" a="1"/>
  <c r="T571" i="5" s="1"/>
  <c r="T572" i="5" a="1"/>
  <c r="T572" i="5" s="1"/>
  <c r="T573" i="5" a="1"/>
  <c r="T573" i="5" s="1"/>
  <c r="T574" i="5" a="1"/>
  <c r="T574" i="5" s="1"/>
  <c r="T575" i="5" a="1"/>
  <c r="T575" i="5" s="1"/>
  <c r="T576" i="5" a="1"/>
  <c r="T576" i="5" s="1"/>
  <c r="T577" i="5" a="1"/>
  <c r="T577" i="5" s="1"/>
  <c r="T578" i="5" a="1"/>
  <c r="T578" i="5" s="1"/>
  <c r="T579" i="5" a="1"/>
  <c r="T579" i="5" s="1"/>
  <c r="T580" i="5" a="1"/>
  <c r="T580" i="5" s="1"/>
  <c r="T581" i="5" a="1"/>
  <c r="T581" i="5" s="1"/>
  <c r="T582" i="5" a="1"/>
  <c r="T582" i="5" s="1"/>
  <c r="T583" i="5" a="1"/>
  <c r="T583" i="5" s="1"/>
  <c r="T584" i="5" a="1"/>
  <c r="T584" i="5" s="1"/>
  <c r="T585" i="5" a="1"/>
  <c r="T585" i="5" s="1"/>
  <c r="T586" i="5" a="1"/>
  <c r="T586" i="5" s="1"/>
  <c r="T587" i="5" a="1"/>
  <c r="T587" i="5" s="1"/>
  <c r="T588" i="5" a="1"/>
  <c r="T588" i="5" s="1"/>
  <c r="T589" i="5" a="1"/>
  <c r="T589" i="5" s="1"/>
  <c r="T590" i="5" a="1"/>
  <c r="T590" i="5" s="1"/>
  <c r="T591" i="5" a="1"/>
  <c r="T591" i="5" s="1"/>
  <c r="T592" i="5" a="1"/>
  <c r="T592" i="5" s="1"/>
  <c r="T593" i="5" a="1"/>
  <c r="T593" i="5" s="1"/>
  <c r="T594" i="5" a="1"/>
  <c r="T594" i="5" s="1"/>
  <c r="T595" i="5" a="1"/>
  <c r="T595" i="5" s="1"/>
  <c r="T596" i="5" a="1"/>
  <c r="T596" i="5" s="1"/>
  <c r="T597" i="5" a="1"/>
  <c r="T597" i="5" s="1"/>
  <c r="T598" i="5" a="1"/>
  <c r="T598" i="5" s="1"/>
  <c r="T599" i="5" a="1"/>
  <c r="T599" i="5" s="1"/>
  <c r="T600" i="5" a="1"/>
  <c r="T600" i="5" s="1"/>
  <c r="T601" i="5" a="1"/>
  <c r="T601" i="5" s="1"/>
  <c r="T602" i="5" a="1"/>
  <c r="T602" i="5" s="1"/>
  <c r="T603" i="5" a="1"/>
  <c r="T603" i="5" s="1"/>
  <c r="T604" i="5" a="1"/>
  <c r="T604" i="5" s="1"/>
  <c r="T605" i="5" a="1"/>
  <c r="T605" i="5" s="1"/>
  <c r="T606" i="5" a="1"/>
  <c r="T606" i="5" s="1"/>
  <c r="T607" i="5" a="1"/>
  <c r="T607" i="5" s="1"/>
  <c r="T608" i="5" a="1"/>
  <c r="T608" i="5" s="1"/>
  <c r="T609" i="5" a="1"/>
  <c r="T609" i="5" s="1"/>
  <c r="T610" i="5" a="1"/>
  <c r="T610" i="5" s="1"/>
  <c r="T611" i="5" a="1"/>
  <c r="T611" i="5" s="1"/>
  <c r="T612" i="5" a="1"/>
  <c r="T612" i="5" s="1"/>
  <c r="T613" i="5" a="1"/>
  <c r="T613" i="5" s="1"/>
  <c r="T614" i="5" a="1"/>
  <c r="T614" i="5" s="1"/>
  <c r="T615" i="5" a="1"/>
  <c r="T615" i="5" s="1"/>
  <c r="T616" i="5" a="1"/>
  <c r="T616" i="5" s="1"/>
  <c r="T617" i="5" a="1"/>
  <c r="T617" i="5" s="1"/>
  <c r="T618" i="5" a="1"/>
  <c r="T618" i="5" s="1"/>
  <c r="T619" i="5" a="1"/>
  <c r="T619" i="5" s="1"/>
  <c r="T620" i="5" a="1"/>
  <c r="T620" i="5" s="1"/>
  <c r="T621" i="5" a="1"/>
  <c r="T621" i="5" s="1"/>
  <c r="T622" i="5" a="1"/>
  <c r="T622" i="5" s="1"/>
  <c r="T623" i="5" a="1"/>
  <c r="T623" i="5" s="1"/>
  <c r="T624" i="5" a="1"/>
  <c r="T624" i="5" s="1"/>
  <c r="T625" i="5" a="1"/>
  <c r="T625" i="5" s="1"/>
  <c r="T626" i="5" a="1"/>
  <c r="T626" i="5" s="1"/>
  <c r="T627" i="5" a="1"/>
  <c r="T627" i="5" s="1"/>
  <c r="T628" i="5" a="1"/>
  <c r="T628" i="5" s="1"/>
  <c r="T629" i="5" a="1"/>
  <c r="T629" i="5" s="1"/>
  <c r="T630" i="5" a="1"/>
  <c r="T630" i="5" s="1"/>
  <c r="T631" i="5" a="1"/>
  <c r="T631" i="5" s="1"/>
  <c r="T632" i="5" a="1"/>
  <c r="T632" i="5" s="1"/>
  <c r="T633" i="5" a="1"/>
  <c r="T633" i="5" s="1"/>
  <c r="T634" i="5" a="1"/>
  <c r="T634" i="5" s="1"/>
  <c r="T635" i="5" a="1"/>
  <c r="T635" i="5" s="1"/>
  <c r="T636" i="5" a="1"/>
  <c r="T636" i="5" s="1"/>
  <c r="T637" i="5" a="1"/>
  <c r="T637" i="5" s="1"/>
  <c r="T638" i="5" a="1"/>
  <c r="T638" i="5" s="1"/>
  <c r="T639" i="5" a="1"/>
  <c r="T639" i="5" s="1"/>
  <c r="T640" i="5" a="1"/>
  <c r="T640" i="5" s="1"/>
  <c r="T641" i="5" a="1"/>
  <c r="T641" i="5" s="1"/>
  <c r="T642" i="5" a="1"/>
  <c r="T642" i="5" s="1"/>
  <c r="T643" i="5" a="1"/>
  <c r="T643" i="5" s="1"/>
  <c r="T644" i="5" a="1"/>
  <c r="T644" i="5" s="1"/>
  <c r="T645" i="5" a="1"/>
  <c r="T645" i="5" s="1"/>
  <c r="T646" i="5" a="1"/>
  <c r="T646" i="5" s="1"/>
  <c r="T647" i="5" a="1"/>
  <c r="T647" i="5" s="1"/>
  <c r="T648" i="5" a="1"/>
  <c r="T648" i="5" s="1"/>
  <c r="T649" i="5" a="1"/>
  <c r="T649" i="5" s="1"/>
  <c r="T650" i="5" a="1"/>
  <c r="T650" i="5" s="1"/>
  <c r="T651" i="5" a="1"/>
  <c r="T651" i="5" s="1"/>
  <c r="T652" i="5" a="1"/>
  <c r="T652" i="5" s="1"/>
  <c r="T653" i="5" a="1"/>
  <c r="T653" i="5" s="1"/>
  <c r="T654" i="5" a="1"/>
  <c r="T654" i="5" s="1"/>
  <c r="T655" i="5" a="1"/>
  <c r="T655" i="5" s="1"/>
  <c r="T656" i="5" a="1"/>
  <c r="T656" i="5" s="1"/>
  <c r="T657" i="5" a="1"/>
  <c r="T657" i="5" s="1"/>
  <c r="T658" i="5" a="1"/>
  <c r="T658" i="5" s="1"/>
  <c r="T659" i="5" a="1"/>
  <c r="T659" i="5" s="1"/>
  <c r="T660" i="5" a="1"/>
  <c r="T660" i="5" s="1"/>
  <c r="T661" i="5" a="1"/>
  <c r="T661" i="5" s="1"/>
  <c r="T662" i="5" a="1"/>
  <c r="T662" i="5" s="1"/>
  <c r="T663" i="5" a="1"/>
  <c r="T663" i="5" s="1"/>
  <c r="T664" i="5" a="1"/>
  <c r="T664" i="5" s="1"/>
  <c r="T665" i="5" a="1"/>
  <c r="T665" i="5" s="1"/>
  <c r="T666" i="5" a="1"/>
  <c r="T666" i="5" s="1"/>
  <c r="T667" i="5" a="1"/>
  <c r="T667" i="5" s="1"/>
  <c r="T668" i="5" a="1"/>
  <c r="T668" i="5" s="1"/>
  <c r="T669" i="5" a="1"/>
  <c r="T669" i="5" s="1"/>
  <c r="T670" i="5" a="1"/>
  <c r="T670" i="5" s="1"/>
  <c r="T671" i="5" a="1"/>
  <c r="T671" i="5" s="1"/>
  <c r="T672" i="5" a="1"/>
  <c r="T672" i="5" s="1"/>
  <c r="T673" i="5" a="1"/>
  <c r="T673" i="5" s="1"/>
  <c r="T674" i="5" a="1"/>
  <c r="T674" i="5" s="1"/>
  <c r="T675" i="5" a="1"/>
  <c r="T675" i="5" s="1"/>
  <c r="T676" i="5" a="1"/>
  <c r="T676" i="5" s="1"/>
  <c r="T677" i="5" a="1"/>
  <c r="T677" i="5" s="1"/>
  <c r="T678" i="5" a="1"/>
  <c r="T678" i="5" s="1"/>
  <c r="T679" i="5" a="1"/>
  <c r="T679" i="5" s="1"/>
  <c r="T680" i="5" a="1"/>
  <c r="T680" i="5" s="1"/>
  <c r="T681" i="5" a="1"/>
  <c r="T681" i="5" s="1"/>
  <c r="T682" i="5" a="1"/>
  <c r="T682" i="5" s="1"/>
  <c r="T683" i="5" a="1"/>
  <c r="T683" i="5" s="1"/>
  <c r="T684" i="5" a="1"/>
  <c r="T684" i="5" s="1"/>
  <c r="T685" i="5" a="1"/>
  <c r="T685" i="5" s="1"/>
  <c r="T686" i="5" a="1"/>
  <c r="T686" i="5" s="1"/>
  <c r="T687" i="5" a="1"/>
  <c r="T687" i="5" s="1"/>
  <c r="T688" i="5" a="1"/>
  <c r="T688" i="5" s="1"/>
  <c r="T689" i="5" a="1"/>
  <c r="T689" i="5" s="1"/>
  <c r="T690" i="5" a="1"/>
  <c r="T690" i="5" s="1"/>
  <c r="T691" i="5" a="1"/>
  <c r="T691" i="5" s="1"/>
  <c r="T692" i="5" a="1"/>
  <c r="T692" i="5" s="1"/>
  <c r="T693" i="5" a="1"/>
  <c r="T693" i="5" s="1"/>
  <c r="T694" i="5" a="1"/>
  <c r="T694" i="5" s="1"/>
  <c r="T695" i="5" a="1"/>
  <c r="T695" i="5" s="1"/>
  <c r="T696" i="5" a="1"/>
  <c r="T696" i="5" s="1"/>
  <c r="T697" i="5" a="1"/>
  <c r="T697" i="5" s="1"/>
  <c r="T698" i="5" a="1"/>
  <c r="T698" i="5" s="1"/>
  <c r="T699" i="5" a="1"/>
  <c r="T699" i="5" s="1"/>
  <c r="T700" i="5" a="1"/>
  <c r="T700" i="5" s="1"/>
  <c r="T701" i="5" a="1"/>
  <c r="T701" i="5" s="1"/>
  <c r="T702" i="5" a="1"/>
  <c r="T702" i="5" s="1"/>
  <c r="T703" i="5" a="1"/>
  <c r="T703" i="5" s="1"/>
  <c r="T704" i="5" a="1"/>
  <c r="T704" i="5" s="1"/>
  <c r="T705" i="5" a="1"/>
  <c r="T705" i="5" s="1"/>
  <c r="T706" i="5" a="1"/>
  <c r="T706" i="5" s="1"/>
  <c r="T707" i="5" a="1"/>
  <c r="T707" i="5" s="1"/>
  <c r="T708" i="5" a="1"/>
  <c r="T708" i="5" s="1"/>
  <c r="T709" i="5" a="1"/>
  <c r="T709" i="5" s="1"/>
  <c r="T710" i="5" a="1"/>
  <c r="T710" i="5" s="1"/>
  <c r="T711" i="5" a="1"/>
  <c r="T711" i="5" s="1"/>
  <c r="T712" i="5" a="1"/>
  <c r="T712" i="5" s="1"/>
  <c r="T713" i="5" a="1"/>
  <c r="T713" i="5" s="1"/>
  <c r="T714" i="5" a="1"/>
  <c r="T714" i="5" s="1"/>
  <c r="T715" i="5" a="1"/>
  <c r="T715" i="5" s="1"/>
  <c r="T716" i="5" a="1"/>
  <c r="T716" i="5" s="1"/>
  <c r="T717" i="5" a="1"/>
  <c r="T717" i="5" s="1"/>
  <c r="T718" i="5" a="1"/>
  <c r="T718" i="5" s="1"/>
  <c r="T719" i="5" a="1"/>
  <c r="T719" i="5" s="1"/>
  <c r="T720" i="5" a="1"/>
  <c r="T720" i="5" s="1"/>
  <c r="T721" i="5" a="1"/>
  <c r="T721" i="5" s="1"/>
  <c r="T722" i="5" a="1"/>
  <c r="T722" i="5" s="1"/>
  <c r="T723" i="5" a="1"/>
  <c r="T723" i="5" s="1"/>
  <c r="T724" i="5" a="1"/>
  <c r="T724" i="5" s="1"/>
  <c r="T725" i="5" a="1"/>
  <c r="T725" i="5" s="1"/>
  <c r="T726" i="5" a="1"/>
  <c r="T726" i="5" s="1"/>
  <c r="T727" i="5" a="1"/>
  <c r="T727" i="5" s="1"/>
  <c r="T728" i="5" a="1"/>
  <c r="T728" i="5" s="1"/>
  <c r="T729" i="5" a="1"/>
  <c r="T729" i="5" s="1"/>
  <c r="T730" i="5" a="1"/>
  <c r="T730" i="5" s="1"/>
  <c r="T731" i="5" a="1"/>
  <c r="T731" i="5" s="1"/>
  <c r="T732" i="5" a="1"/>
  <c r="T732" i="5" s="1"/>
  <c r="T733" i="5" a="1"/>
  <c r="T733" i="5" s="1"/>
  <c r="T734" i="5" a="1"/>
  <c r="T734" i="5" s="1"/>
  <c r="T735" i="5" a="1"/>
  <c r="T735" i="5" s="1"/>
  <c r="T736" i="5" a="1"/>
  <c r="T736" i="5" s="1"/>
  <c r="T737" i="5" a="1"/>
  <c r="T737" i="5" s="1"/>
  <c r="T738" i="5" a="1"/>
  <c r="T738" i="5" s="1"/>
  <c r="T739" i="5" a="1"/>
  <c r="T739" i="5" s="1"/>
  <c r="T740" i="5" a="1"/>
  <c r="T740" i="5" s="1"/>
  <c r="T741" i="5" a="1"/>
  <c r="T741" i="5" s="1"/>
  <c r="T742" i="5" a="1"/>
  <c r="T742" i="5" s="1"/>
  <c r="T743" i="5" a="1"/>
  <c r="T743" i="5" s="1"/>
  <c r="T744" i="5" a="1"/>
  <c r="T744" i="5" s="1"/>
  <c r="T745" i="5" a="1"/>
  <c r="T745" i="5" s="1"/>
  <c r="T746" i="5" a="1"/>
  <c r="T746" i="5" s="1"/>
  <c r="T747" i="5" a="1"/>
  <c r="T747" i="5" s="1"/>
  <c r="T748" i="5" a="1"/>
  <c r="T748" i="5" s="1"/>
  <c r="T749" i="5" a="1"/>
  <c r="T749" i="5" s="1"/>
  <c r="T750" i="5" a="1"/>
  <c r="T750" i="5" s="1"/>
  <c r="T751" i="5" a="1"/>
  <c r="T751" i="5" s="1"/>
  <c r="T752" i="5" a="1"/>
  <c r="T752" i="5" s="1"/>
  <c r="T753" i="5" a="1"/>
  <c r="T753" i="5" s="1"/>
  <c r="T754" i="5" a="1"/>
  <c r="T754" i="5" s="1"/>
  <c r="T755" i="5" a="1"/>
  <c r="T755" i="5" s="1"/>
  <c r="T756" i="5" a="1"/>
  <c r="T756" i="5" s="1"/>
  <c r="T757" i="5" a="1"/>
  <c r="T757" i="5" s="1"/>
  <c r="T758" i="5" a="1"/>
  <c r="T758" i="5" s="1"/>
  <c r="T759" i="5" a="1"/>
  <c r="T759" i="5" s="1"/>
  <c r="T760" i="5" a="1"/>
  <c r="T760" i="5" s="1"/>
  <c r="T761" i="5" a="1"/>
  <c r="T761" i="5" s="1"/>
  <c r="T762" i="5" a="1"/>
  <c r="T762" i="5" s="1"/>
  <c r="T763" i="5" a="1"/>
  <c r="T763" i="5" s="1"/>
  <c r="T764" i="5" a="1"/>
  <c r="T764" i="5" s="1"/>
  <c r="T765" i="5" a="1"/>
  <c r="T765" i="5" s="1"/>
  <c r="T766" i="5" a="1"/>
  <c r="T766" i="5" s="1"/>
  <c r="T767" i="5" a="1"/>
  <c r="T767" i="5" s="1"/>
  <c r="T768" i="5" a="1"/>
  <c r="T768" i="5" s="1"/>
  <c r="T769" i="5" a="1"/>
  <c r="T769" i="5" s="1"/>
  <c r="T770" i="5" a="1"/>
  <c r="T770" i="5" s="1"/>
  <c r="T771" i="5" a="1"/>
  <c r="T771" i="5" s="1"/>
  <c r="T772" i="5" a="1"/>
  <c r="T772" i="5" s="1"/>
  <c r="T773" i="5" a="1"/>
  <c r="T773" i="5" s="1"/>
  <c r="T774" i="5" a="1"/>
  <c r="T774" i="5" s="1"/>
  <c r="T775" i="5" a="1"/>
  <c r="T775" i="5" s="1"/>
  <c r="T776" i="5" a="1"/>
  <c r="T776" i="5" s="1"/>
  <c r="T777" i="5" a="1"/>
  <c r="T777" i="5" s="1"/>
  <c r="T778" i="5" a="1"/>
  <c r="T778" i="5" s="1"/>
  <c r="T779" i="5" a="1"/>
  <c r="T779" i="5" s="1"/>
  <c r="T780" i="5" a="1"/>
  <c r="T780" i="5" s="1"/>
  <c r="T781" i="5" a="1"/>
  <c r="T781" i="5" s="1"/>
  <c r="T782" i="5" a="1"/>
  <c r="T782" i="5" s="1"/>
  <c r="T783" i="5" a="1"/>
  <c r="T783" i="5" s="1"/>
  <c r="T784" i="5" a="1"/>
  <c r="T784" i="5" s="1"/>
  <c r="T785" i="5" a="1"/>
  <c r="T785" i="5" s="1"/>
  <c r="T786" i="5" a="1"/>
  <c r="T786" i="5" s="1"/>
  <c r="T787" i="5" a="1"/>
  <c r="T787" i="5" s="1"/>
  <c r="T788" i="5" a="1"/>
  <c r="T788" i="5" s="1"/>
  <c r="T789" i="5" a="1"/>
  <c r="T789" i="5" s="1"/>
  <c r="T790" i="5" a="1"/>
  <c r="T790" i="5" s="1"/>
  <c r="T791" i="5" a="1"/>
  <c r="T791" i="5" s="1"/>
  <c r="T792" i="5" a="1"/>
  <c r="T792" i="5" s="1"/>
  <c r="T793" i="5" a="1"/>
  <c r="T793" i="5" s="1"/>
  <c r="T794" i="5" a="1"/>
  <c r="T794" i="5" s="1"/>
  <c r="T795" i="5" a="1"/>
  <c r="T795" i="5" s="1"/>
  <c r="T796" i="5" a="1"/>
  <c r="T796" i="5" s="1"/>
  <c r="T797" i="5" a="1"/>
  <c r="T797" i="5" s="1"/>
  <c r="T798" i="5" a="1"/>
  <c r="T798" i="5" s="1"/>
  <c r="T799" i="5" a="1"/>
  <c r="T799" i="5" s="1"/>
  <c r="T800" i="5" a="1"/>
  <c r="T800" i="5" s="1"/>
  <c r="T801" i="5" a="1"/>
  <c r="T801" i="5" s="1"/>
  <c r="T802" i="5" a="1"/>
  <c r="T802" i="5" s="1"/>
  <c r="T803" i="5" a="1"/>
  <c r="T803" i="5" s="1"/>
  <c r="T804" i="5" a="1"/>
  <c r="T804" i="5" s="1"/>
  <c r="T805" i="5" a="1"/>
  <c r="T805" i="5" s="1"/>
  <c r="T806" i="5" a="1"/>
  <c r="T806" i="5" s="1"/>
  <c r="T807" i="5" a="1"/>
  <c r="T807" i="5" s="1"/>
  <c r="T808" i="5" a="1"/>
  <c r="T808" i="5" s="1"/>
  <c r="T809" i="5" a="1"/>
  <c r="T809" i="5" s="1"/>
  <c r="T810" i="5" a="1"/>
  <c r="T810" i="5" s="1"/>
  <c r="T811" i="5" a="1"/>
  <c r="T811" i="5" s="1"/>
  <c r="T812" i="5" a="1"/>
  <c r="T812" i="5" s="1"/>
  <c r="T813" i="5" a="1"/>
  <c r="T813" i="5" s="1"/>
  <c r="T814" i="5" a="1"/>
  <c r="T814" i="5" s="1"/>
  <c r="T815" i="5" a="1"/>
  <c r="T815" i="5" s="1"/>
  <c r="T816" i="5" a="1"/>
  <c r="T816" i="5" s="1"/>
  <c r="T817" i="5" a="1"/>
  <c r="T817" i="5" s="1"/>
  <c r="T818" i="5" a="1"/>
  <c r="T818" i="5" s="1"/>
  <c r="T819" i="5" a="1"/>
  <c r="T819" i="5" s="1"/>
  <c r="T820" i="5" a="1"/>
  <c r="T820" i="5" s="1"/>
  <c r="T821" i="5" a="1"/>
  <c r="T821" i="5" s="1"/>
  <c r="T822" i="5" a="1"/>
  <c r="T822" i="5" s="1"/>
  <c r="T823" i="5" a="1"/>
  <c r="T823" i="5" s="1"/>
  <c r="T824" i="5" a="1"/>
  <c r="T824" i="5" s="1"/>
  <c r="T825" i="5" a="1"/>
  <c r="T825" i="5" s="1"/>
  <c r="T826" i="5" a="1"/>
  <c r="T826" i="5" s="1"/>
  <c r="T827" i="5" a="1"/>
  <c r="T827" i="5" s="1"/>
  <c r="T828" i="5" a="1"/>
  <c r="T828" i="5" s="1"/>
  <c r="T829" i="5" a="1"/>
  <c r="T829" i="5" s="1"/>
  <c r="T830" i="5" a="1"/>
  <c r="T830" i="5" s="1"/>
  <c r="T831" i="5" a="1"/>
  <c r="T831" i="5" s="1"/>
  <c r="T832" i="5" a="1"/>
  <c r="T832" i="5" s="1"/>
  <c r="T833" i="5" a="1"/>
  <c r="T833" i="5" s="1"/>
  <c r="T834" i="5" a="1"/>
  <c r="T834" i="5" s="1"/>
  <c r="T835" i="5" a="1"/>
  <c r="T835" i="5" s="1"/>
  <c r="T836" i="5" a="1"/>
  <c r="T836" i="5" s="1"/>
  <c r="T837" i="5" a="1"/>
  <c r="T837" i="5" s="1"/>
  <c r="T838" i="5" a="1"/>
  <c r="T838" i="5" s="1"/>
  <c r="T839" i="5" a="1"/>
  <c r="T839" i="5" s="1"/>
  <c r="T840" i="5" a="1"/>
  <c r="T840" i="5" s="1"/>
  <c r="T841" i="5" a="1"/>
  <c r="T841" i="5" s="1"/>
  <c r="T842" i="5" a="1"/>
  <c r="T842" i="5" s="1"/>
  <c r="T843" i="5" a="1"/>
  <c r="T843" i="5" s="1"/>
  <c r="T844" i="5" a="1"/>
  <c r="T844" i="5" s="1"/>
  <c r="T845" i="5" a="1"/>
  <c r="T845" i="5" s="1"/>
  <c r="T846" i="5" a="1"/>
  <c r="T846" i="5" s="1"/>
  <c r="T847" i="5" a="1"/>
  <c r="T847" i="5" s="1"/>
  <c r="T848" i="5" a="1"/>
  <c r="T848" i="5" s="1"/>
  <c r="T849" i="5" a="1"/>
  <c r="T849" i="5" s="1"/>
  <c r="T850" i="5" a="1"/>
  <c r="T850" i="5" s="1"/>
  <c r="T851" i="5" a="1"/>
  <c r="T851" i="5" s="1"/>
  <c r="T852" i="5" a="1"/>
  <c r="T852" i="5" s="1"/>
  <c r="T853" i="5" a="1"/>
  <c r="T853" i="5" s="1"/>
  <c r="T854" i="5" a="1"/>
  <c r="T854" i="5" s="1"/>
  <c r="T855" i="5" a="1"/>
  <c r="T855" i="5" s="1"/>
  <c r="T856" i="5" a="1"/>
  <c r="T856" i="5" s="1"/>
  <c r="T857" i="5" a="1"/>
  <c r="T857" i="5" s="1"/>
  <c r="T858" i="5" a="1"/>
  <c r="T858" i="5" s="1"/>
  <c r="T859" i="5" a="1"/>
  <c r="T859" i="5" s="1"/>
  <c r="T860" i="5" a="1"/>
  <c r="T860" i="5" s="1"/>
  <c r="T861" i="5" a="1"/>
  <c r="T861" i="5" s="1"/>
  <c r="T862" i="5" a="1"/>
  <c r="T862" i="5" s="1"/>
  <c r="T863" i="5" a="1"/>
  <c r="T863" i="5" s="1"/>
  <c r="T864" i="5" a="1"/>
  <c r="T864" i="5" s="1"/>
  <c r="T865" i="5" a="1"/>
  <c r="T865" i="5" s="1"/>
  <c r="T866" i="5" a="1"/>
  <c r="T866" i="5" s="1"/>
  <c r="T867" i="5" a="1"/>
  <c r="T867" i="5" s="1"/>
  <c r="T868" i="5" a="1"/>
  <c r="T868" i="5" s="1"/>
  <c r="T869" i="5" a="1"/>
  <c r="T869" i="5" s="1"/>
  <c r="T870" i="5" a="1"/>
  <c r="T870" i="5" s="1"/>
  <c r="T871" i="5" a="1"/>
  <c r="T871" i="5" s="1"/>
  <c r="T872" i="5" a="1"/>
  <c r="T872" i="5" s="1"/>
  <c r="T873" i="5" a="1"/>
  <c r="T873" i="5" s="1"/>
  <c r="T874" i="5" a="1"/>
  <c r="T874" i="5" s="1"/>
  <c r="T875" i="5" a="1"/>
  <c r="T875" i="5" s="1"/>
  <c r="T876" i="5" a="1"/>
  <c r="T876" i="5" s="1"/>
  <c r="T877" i="5" a="1"/>
  <c r="T877" i="5" s="1"/>
  <c r="T878" i="5" a="1"/>
  <c r="T878" i="5" s="1"/>
  <c r="T879" i="5" a="1"/>
  <c r="T879" i="5" s="1"/>
  <c r="T880" i="5" a="1"/>
  <c r="T880" i="5" s="1"/>
  <c r="T881" i="5" a="1"/>
  <c r="T881" i="5" s="1"/>
  <c r="T882" i="5" a="1"/>
  <c r="T882" i="5" s="1"/>
  <c r="T883" i="5" a="1"/>
  <c r="T883" i="5" s="1"/>
  <c r="T884" i="5" a="1"/>
  <c r="T884" i="5" s="1"/>
  <c r="T885" i="5" a="1"/>
  <c r="T885" i="5" s="1"/>
  <c r="T886" i="5" a="1"/>
  <c r="T886" i="5" s="1"/>
  <c r="T887" i="5" a="1"/>
  <c r="T887" i="5" s="1"/>
  <c r="T888" i="5" a="1"/>
  <c r="T888" i="5" s="1"/>
  <c r="T889" i="5" a="1"/>
  <c r="T889" i="5" s="1"/>
  <c r="T890" i="5" a="1"/>
  <c r="T890" i="5" s="1"/>
  <c r="T891" i="5" a="1"/>
  <c r="T891" i="5" s="1"/>
  <c r="T892" i="5" a="1"/>
  <c r="T892" i="5" s="1"/>
  <c r="T893" i="5" a="1"/>
  <c r="T893" i="5" s="1"/>
  <c r="T894" i="5" a="1"/>
  <c r="T894" i="5" s="1"/>
  <c r="T895" i="5" a="1"/>
  <c r="T895" i="5" s="1"/>
  <c r="T896" i="5" a="1"/>
  <c r="T896" i="5" s="1"/>
  <c r="T897" i="5" a="1"/>
  <c r="T897" i="5" s="1"/>
  <c r="T898" i="5" a="1"/>
  <c r="T898" i="5" s="1"/>
  <c r="T899" i="5" a="1"/>
  <c r="T899" i="5" s="1"/>
  <c r="T900" i="5" a="1"/>
  <c r="T900" i="5" s="1"/>
  <c r="T901" i="5" a="1"/>
  <c r="T901" i="5" s="1"/>
  <c r="T902" i="5" a="1"/>
  <c r="T902" i="5" s="1"/>
  <c r="T903" i="5" a="1"/>
  <c r="T903" i="5" s="1"/>
  <c r="T904" i="5" a="1"/>
  <c r="T904" i="5" s="1"/>
  <c r="T905" i="5" a="1"/>
  <c r="T905" i="5" s="1"/>
  <c r="T906" i="5" a="1"/>
  <c r="T906" i="5" s="1"/>
  <c r="T907" i="5" a="1"/>
  <c r="T907" i="5" s="1"/>
  <c r="T908" i="5" a="1"/>
  <c r="T908" i="5" s="1"/>
  <c r="T909" i="5" a="1"/>
  <c r="T909" i="5" s="1"/>
  <c r="T910" i="5" a="1"/>
  <c r="T910" i="5" s="1"/>
  <c r="T911" i="5" a="1"/>
  <c r="T911" i="5" s="1"/>
  <c r="T912" i="5" a="1"/>
  <c r="T912" i="5" s="1"/>
  <c r="T913" i="5" a="1"/>
  <c r="T913" i="5" s="1"/>
  <c r="T914" i="5" a="1"/>
  <c r="T914" i="5" s="1"/>
  <c r="T915" i="5" a="1"/>
  <c r="T915" i="5" s="1"/>
  <c r="T916" i="5" a="1"/>
  <c r="T916" i="5" s="1"/>
  <c r="T917" i="5" a="1"/>
  <c r="T917" i="5" s="1"/>
  <c r="T918" i="5" a="1"/>
  <c r="T918" i="5" s="1"/>
  <c r="T919" i="5" a="1"/>
  <c r="T919" i="5" s="1"/>
  <c r="T920" i="5" a="1"/>
  <c r="T920" i="5" s="1"/>
  <c r="T921" i="5" a="1"/>
  <c r="T921" i="5" s="1"/>
  <c r="T922" i="5" a="1"/>
  <c r="T922" i="5" s="1"/>
  <c r="T923" i="5" a="1"/>
  <c r="T923" i="5" s="1"/>
  <c r="T924" i="5" a="1"/>
  <c r="T924" i="5" s="1"/>
  <c r="T925" i="5" a="1"/>
  <c r="T925" i="5" s="1"/>
  <c r="T926" i="5" a="1"/>
  <c r="T926" i="5" s="1"/>
  <c r="T927" i="5" a="1"/>
  <c r="T927" i="5" s="1"/>
  <c r="T928" i="5" a="1"/>
  <c r="T928" i="5" s="1"/>
  <c r="T929" i="5" a="1"/>
  <c r="T929" i="5" s="1"/>
  <c r="T930" i="5" a="1"/>
  <c r="T930" i="5" s="1"/>
  <c r="T931" i="5" a="1"/>
  <c r="T931" i="5" s="1"/>
  <c r="T932" i="5" a="1"/>
  <c r="T932" i="5" s="1"/>
  <c r="T933" i="5" a="1"/>
  <c r="T933" i="5" s="1"/>
  <c r="T934" i="5" a="1"/>
  <c r="T934" i="5" s="1"/>
  <c r="T935" i="5" a="1"/>
  <c r="T935" i="5" s="1"/>
  <c r="T936" i="5" a="1"/>
  <c r="T936" i="5" s="1"/>
  <c r="T937" i="5" a="1"/>
  <c r="T937" i="5" s="1"/>
  <c r="T938" i="5" a="1"/>
  <c r="T938" i="5" s="1"/>
  <c r="T939" i="5" a="1"/>
  <c r="T939" i="5" s="1"/>
  <c r="T940" i="5" a="1"/>
  <c r="T940" i="5" s="1"/>
  <c r="T941" i="5" a="1"/>
  <c r="T941" i="5" s="1"/>
  <c r="T942" i="5" a="1"/>
  <c r="T942" i="5" s="1"/>
  <c r="T943" i="5" a="1"/>
  <c r="T943" i="5" s="1"/>
  <c r="T944" i="5" a="1"/>
  <c r="T944" i="5" s="1"/>
  <c r="T945" i="5" a="1"/>
  <c r="T945" i="5" s="1"/>
  <c r="T946" i="5" a="1"/>
  <c r="T946" i="5" s="1"/>
  <c r="T947" i="5" a="1"/>
  <c r="T947" i="5" s="1"/>
  <c r="T948" i="5" a="1"/>
  <c r="T948" i="5" s="1"/>
  <c r="T949" i="5" a="1"/>
  <c r="T949" i="5" s="1"/>
  <c r="T950" i="5" a="1"/>
  <c r="T950" i="5" s="1"/>
  <c r="T951" i="5" a="1"/>
  <c r="T951" i="5" s="1"/>
  <c r="T952" i="5" a="1"/>
  <c r="T952" i="5" s="1"/>
  <c r="T953" i="5" a="1"/>
  <c r="T953" i="5" s="1"/>
  <c r="T954" i="5" a="1"/>
  <c r="T954" i="5" s="1"/>
  <c r="T955" i="5" a="1"/>
  <c r="T955" i="5" s="1"/>
  <c r="T956" i="5" a="1"/>
  <c r="T956" i="5" s="1"/>
  <c r="T957" i="5" a="1"/>
  <c r="T957" i="5" s="1"/>
  <c r="T958" i="5" a="1"/>
  <c r="T958" i="5" s="1"/>
  <c r="T959" i="5" a="1"/>
  <c r="T959" i="5" s="1"/>
  <c r="T960" i="5" a="1"/>
  <c r="T960" i="5" s="1"/>
  <c r="T961" i="5" a="1"/>
  <c r="T961" i="5" s="1"/>
  <c r="T962" i="5" a="1"/>
  <c r="T962" i="5" s="1"/>
  <c r="T963" i="5" a="1"/>
  <c r="T963" i="5" s="1"/>
  <c r="T964" i="5" a="1"/>
  <c r="T964" i="5" s="1"/>
  <c r="T965" i="5" a="1"/>
  <c r="T965" i="5" s="1"/>
  <c r="T966" i="5" a="1"/>
  <c r="T966" i="5" s="1"/>
  <c r="T967" i="5" a="1"/>
  <c r="T967" i="5" s="1"/>
  <c r="T968" i="5" a="1"/>
  <c r="T968" i="5" s="1"/>
  <c r="T969" i="5" a="1"/>
  <c r="T969" i="5" s="1"/>
  <c r="T970" i="5" a="1"/>
  <c r="T970" i="5" s="1"/>
  <c r="T971" i="5" a="1"/>
  <c r="T971" i="5" s="1"/>
  <c r="T972" i="5" a="1"/>
  <c r="T972" i="5" s="1"/>
  <c r="T973" i="5" a="1"/>
  <c r="T973" i="5" s="1"/>
  <c r="T974" i="5" a="1"/>
  <c r="T974" i="5" s="1"/>
  <c r="T975" i="5" a="1"/>
  <c r="T975" i="5" s="1"/>
  <c r="T976" i="5" a="1"/>
  <c r="T976" i="5" s="1"/>
  <c r="T977" i="5" a="1"/>
  <c r="T977" i="5" s="1"/>
  <c r="T978" i="5" a="1"/>
  <c r="T978" i="5" s="1"/>
  <c r="T979" i="5" a="1"/>
  <c r="T979" i="5" s="1"/>
  <c r="T980" i="5" a="1"/>
  <c r="T980" i="5" s="1"/>
  <c r="T981" i="5" a="1"/>
  <c r="T981" i="5" s="1"/>
  <c r="T982" i="5" a="1"/>
  <c r="T982" i="5" s="1"/>
  <c r="T983" i="5" a="1"/>
  <c r="T983" i="5" s="1"/>
  <c r="T984" i="5" a="1"/>
  <c r="T984" i="5" s="1"/>
  <c r="T985" i="5" a="1"/>
  <c r="T985" i="5" s="1"/>
  <c r="T986" i="5" a="1"/>
  <c r="T986" i="5" s="1"/>
  <c r="T987" i="5" a="1"/>
  <c r="T987" i="5" s="1"/>
  <c r="T988" i="5" a="1"/>
  <c r="T988" i="5" s="1"/>
  <c r="T989" i="5" a="1"/>
  <c r="T989" i="5" s="1"/>
  <c r="T990" i="5" a="1"/>
  <c r="T990" i="5" s="1"/>
  <c r="T991" i="5" a="1"/>
  <c r="T991" i="5" s="1"/>
  <c r="T992" i="5" a="1"/>
  <c r="T992" i="5" s="1"/>
  <c r="T993" i="5" a="1"/>
  <c r="T993" i="5" s="1"/>
  <c r="T994" i="5" a="1"/>
  <c r="T994" i="5" s="1"/>
  <c r="T995" i="5" a="1"/>
  <c r="T995" i="5" s="1"/>
  <c r="T996" i="5" a="1"/>
  <c r="T996" i="5" s="1"/>
  <c r="T997" i="5" a="1"/>
  <c r="T997" i="5" s="1"/>
  <c r="T998" i="5" a="1"/>
  <c r="T998" i="5" s="1"/>
  <c r="T999" i="5" a="1"/>
  <c r="T999" i="5" s="1"/>
  <c r="T1000" i="5" a="1"/>
  <c r="T1000" i="5" s="1"/>
  <c r="E3" i="5"/>
  <c r="F3" i="5"/>
  <c r="E4" i="5"/>
  <c r="F4" i="5"/>
  <c r="E5" i="5"/>
  <c r="F5" i="5"/>
  <c r="E6" i="5"/>
  <c r="F6" i="5"/>
  <c r="E7" i="5"/>
  <c r="F7" i="5"/>
  <c r="E8" i="5"/>
  <c r="F8" i="5"/>
  <c r="E9" i="5"/>
  <c r="F9" i="5"/>
  <c r="E10" i="5"/>
  <c r="F10" i="5"/>
  <c r="E11" i="5"/>
  <c r="F11" i="5"/>
  <c r="E12" i="5"/>
  <c r="F12" i="5"/>
  <c r="E13" i="5"/>
  <c r="F13" i="5"/>
  <c r="E14" i="5"/>
  <c r="F14" i="5"/>
  <c r="E15" i="5"/>
  <c r="F15" i="5"/>
  <c r="E16" i="5"/>
  <c r="F16" i="5"/>
  <c r="E17" i="5"/>
  <c r="F17" i="5"/>
  <c r="E18" i="5"/>
  <c r="F18" i="5"/>
  <c r="E19" i="5"/>
  <c r="F19" i="5"/>
  <c r="E20" i="5"/>
  <c r="F20" i="5"/>
  <c r="E21" i="5"/>
  <c r="F21" i="5"/>
  <c r="E22" i="5"/>
  <c r="F22" i="5"/>
  <c r="E23" i="5"/>
  <c r="F23" i="5"/>
  <c r="E24" i="5"/>
  <c r="F24" i="5"/>
  <c r="E25" i="5"/>
  <c r="F25" i="5"/>
  <c r="E26" i="5"/>
  <c r="F26" i="5"/>
  <c r="E27" i="5"/>
  <c r="F27" i="5"/>
  <c r="E28" i="5"/>
  <c r="F28" i="5"/>
  <c r="E29" i="5"/>
  <c r="F29" i="5"/>
  <c r="E30" i="5"/>
  <c r="F30" i="5"/>
  <c r="E31" i="5"/>
  <c r="F31" i="5"/>
  <c r="E32" i="5"/>
  <c r="F32" i="5"/>
  <c r="E33" i="5"/>
  <c r="F33" i="5"/>
  <c r="E34" i="5"/>
  <c r="F34" i="5"/>
  <c r="E35" i="5"/>
  <c r="F35" i="5"/>
  <c r="E36" i="5"/>
  <c r="F36" i="5"/>
  <c r="E37" i="5"/>
  <c r="F37" i="5"/>
  <c r="E38" i="5"/>
  <c r="F38" i="5"/>
  <c r="E39" i="5"/>
  <c r="F39" i="5"/>
  <c r="E40" i="5"/>
  <c r="F40" i="5"/>
  <c r="E41" i="5"/>
  <c r="F41" i="5"/>
  <c r="E42" i="5"/>
  <c r="F42" i="5"/>
  <c r="E43" i="5"/>
  <c r="F43" i="5"/>
  <c r="E44" i="5"/>
  <c r="F44" i="5"/>
  <c r="E45" i="5"/>
  <c r="F45" i="5"/>
  <c r="E46" i="5"/>
  <c r="F46" i="5"/>
  <c r="E47" i="5"/>
  <c r="F47" i="5"/>
  <c r="E48" i="5"/>
  <c r="F48" i="5"/>
  <c r="E49" i="5"/>
  <c r="F49" i="5"/>
  <c r="E50" i="5"/>
  <c r="F50" i="5"/>
  <c r="E51" i="5"/>
  <c r="F51" i="5"/>
  <c r="E52" i="5"/>
  <c r="F52" i="5"/>
  <c r="E53" i="5"/>
  <c r="F53" i="5"/>
  <c r="E54" i="5"/>
  <c r="F54" i="5"/>
  <c r="E55" i="5"/>
  <c r="F55" i="5"/>
  <c r="E56" i="5"/>
  <c r="F56" i="5"/>
  <c r="E57" i="5"/>
  <c r="F57" i="5"/>
  <c r="E58" i="5"/>
  <c r="F58" i="5"/>
  <c r="E59" i="5"/>
  <c r="F59" i="5"/>
  <c r="E60" i="5"/>
  <c r="F60" i="5"/>
  <c r="E61" i="5"/>
  <c r="F61" i="5"/>
  <c r="E62" i="5"/>
  <c r="F62" i="5"/>
  <c r="E63" i="5"/>
  <c r="F63" i="5"/>
  <c r="E64" i="5"/>
  <c r="F64" i="5"/>
  <c r="E65" i="5"/>
  <c r="F65" i="5"/>
  <c r="E66" i="5"/>
  <c r="F66" i="5"/>
  <c r="E67" i="5"/>
  <c r="F67" i="5"/>
  <c r="E68" i="5"/>
  <c r="F68" i="5"/>
  <c r="E69" i="5"/>
  <c r="F69" i="5"/>
  <c r="E70" i="5"/>
  <c r="F70" i="5"/>
  <c r="E71" i="5"/>
  <c r="F71" i="5"/>
  <c r="E72" i="5"/>
  <c r="F72" i="5"/>
  <c r="E73" i="5"/>
  <c r="F73" i="5"/>
  <c r="E74" i="5"/>
  <c r="F74" i="5"/>
  <c r="E75" i="5"/>
  <c r="F75" i="5"/>
  <c r="E76" i="5"/>
  <c r="F76" i="5"/>
  <c r="E77" i="5"/>
  <c r="F77" i="5"/>
  <c r="E78" i="5"/>
  <c r="F78" i="5"/>
  <c r="E79" i="5"/>
  <c r="F79" i="5"/>
  <c r="E80" i="5"/>
  <c r="F80" i="5"/>
  <c r="E81" i="5"/>
  <c r="F81" i="5"/>
  <c r="E82" i="5"/>
  <c r="F82" i="5"/>
  <c r="E83" i="5"/>
  <c r="F83" i="5"/>
  <c r="E84" i="5"/>
  <c r="F84" i="5"/>
  <c r="E85" i="5"/>
  <c r="F85" i="5"/>
  <c r="E86" i="5"/>
  <c r="F86" i="5"/>
  <c r="E87" i="5"/>
  <c r="F87" i="5"/>
  <c r="E88" i="5"/>
  <c r="F88" i="5"/>
  <c r="E89" i="5"/>
  <c r="F89" i="5"/>
  <c r="E90" i="5"/>
  <c r="F90" i="5"/>
  <c r="E91" i="5"/>
  <c r="F91" i="5"/>
  <c r="E92" i="5"/>
  <c r="F92" i="5"/>
  <c r="E93" i="5"/>
  <c r="F93" i="5"/>
  <c r="E94" i="5"/>
  <c r="F94" i="5"/>
  <c r="E95" i="5"/>
  <c r="F95" i="5"/>
  <c r="E96" i="5"/>
  <c r="F96" i="5"/>
  <c r="E97" i="5"/>
  <c r="F97" i="5"/>
  <c r="E98" i="5"/>
  <c r="F98" i="5"/>
  <c r="E99" i="5"/>
  <c r="F99" i="5"/>
  <c r="E100" i="5"/>
  <c r="F100" i="5"/>
  <c r="E101" i="5"/>
  <c r="F101" i="5"/>
  <c r="E102" i="5"/>
  <c r="F102" i="5"/>
  <c r="E103" i="5"/>
  <c r="F103" i="5"/>
  <c r="E104" i="5"/>
  <c r="F104" i="5"/>
  <c r="E105" i="5"/>
  <c r="F105" i="5"/>
  <c r="E106" i="5"/>
  <c r="F106" i="5"/>
  <c r="E107" i="5"/>
  <c r="F107" i="5"/>
  <c r="E108" i="5"/>
  <c r="F108" i="5"/>
  <c r="E109" i="5"/>
  <c r="F109" i="5"/>
  <c r="E110" i="5"/>
  <c r="F110" i="5"/>
  <c r="E111" i="5"/>
  <c r="F111" i="5"/>
  <c r="E112" i="5"/>
  <c r="F112" i="5"/>
  <c r="E113" i="5"/>
  <c r="F113" i="5"/>
  <c r="E114" i="5"/>
  <c r="F114" i="5"/>
  <c r="E115" i="5"/>
  <c r="F115" i="5"/>
  <c r="E116" i="5"/>
  <c r="F116" i="5"/>
  <c r="E117" i="5"/>
  <c r="F117" i="5"/>
  <c r="E118" i="5"/>
  <c r="F118" i="5"/>
  <c r="E119" i="5"/>
  <c r="F119" i="5"/>
  <c r="E120" i="5"/>
  <c r="F120" i="5"/>
  <c r="E121" i="5"/>
  <c r="F121" i="5"/>
  <c r="E122" i="5"/>
  <c r="F122" i="5"/>
  <c r="E123" i="5"/>
  <c r="F123" i="5"/>
  <c r="E124" i="5"/>
  <c r="F124" i="5"/>
  <c r="E125" i="5"/>
  <c r="F125" i="5"/>
  <c r="E126" i="5"/>
  <c r="F126" i="5"/>
  <c r="E127" i="5"/>
  <c r="F127" i="5"/>
  <c r="E128" i="5"/>
  <c r="F128" i="5"/>
  <c r="E129" i="5"/>
  <c r="F129" i="5"/>
  <c r="E130" i="5"/>
  <c r="F130" i="5"/>
  <c r="E131" i="5"/>
  <c r="F131" i="5"/>
  <c r="E132" i="5"/>
  <c r="F132" i="5"/>
  <c r="E133" i="5"/>
  <c r="F133" i="5"/>
  <c r="E134" i="5"/>
  <c r="F134" i="5"/>
  <c r="E135" i="5"/>
  <c r="F135" i="5"/>
  <c r="E136" i="5"/>
  <c r="F136" i="5"/>
  <c r="E137" i="5"/>
  <c r="F137" i="5"/>
  <c r="E138" i="5"/>
  <c r="F138" i="5"/>
  <c r="E139" i="5"/>
  <c r="F139" i="5"/>
  <c r="E140" i="5"/>
  <c r="F140" i="5"/>
  <c r="E141" i="5"/>
  <c r="F141" i="5"/>
  <c r="E142" i="5"/>
  <c r="F142" i="5"/>
  <c r="E143" i="5"/>
  <c r="F143" i="5"/>
  <c r="E144" i="5"/>
  <c r="F144" i="5"/>
  <c r="E145" i="5"/>
  <c r="F145" i="5"/>
  <c r="E146" i="5"/>
  <c r="F146" i="5"/>
  <c r="E147" i="5"/>
  <c r="F147" i="5"/>
  <c r="E148" i="5"/>
  <c r="F148" i="5"/>
  <c r="E149" i="5"/>
  <c r="F149" i="5"/>
  <c r="E150" i="5"/>
  <c r="F150" i="5"/>
  <c r="E151" i="5"/>
  <c r="F151" i="5"/>
  <c r="E152" i="5"/>
  <c r="F152" i="5"/>
  <c r="E153" i="5"/>
  <c r="F153" i="5"/>
  <c r="E154" i="5"/>
  <c r="F154" i="5"/>
  <c r="E155" i="5"/>
  <c r="F155" i="5"/>
  <c r="E156" i="5"/>
  <c r="F156" i="5"/>
  <c r="E157" i="5"/>
  <c r="F157" i="5"/>
  <c r="E158" i="5"/>
  <c r="F158" i="5"/>
  <c r="E159" i="5"/>
  <c r="F159" i="5"/>
  <c r="E160" i="5"/>
  <c r="F160" i="5"/>
  <c r="E161" i="5"/>
  <c r="F161" i="5"/>
  <c r="E162" i="5"/>
  <c r="F162" i="5"/>
  <c r="E163" i="5"/>
  <c r="F163" i="5"/>
  <c r="E164" i="5"/>
  <c r="F164" i="5"/>
  <c r="E165" i="5"/>
  <c r="F165" i="5"/>
  <c r="E166" i="5"/>
  <c r="F166" i="5"/>
  <c r="E167" i="5"/>
  <c r="F167" i="5"/>
  <c r="E168" i="5"/>
  <c r="F168" i="5"/>
  <c r="E169" i="5"/>
  <c r="F169" i="5"/>
  <c r="E170" i="5"/>
  <c r="F170" i="5"/>
  <c r="E171" i="5"/>
  <c r="F171" i="5"/>
  <c r="E172" i="5"/>
  <c r="F172" i="5"/>
  <c r="E173" i="5"/>
  <c r="F173" i="5"/>
  <c r="E174" i="5"/>
  <c r="F174" i="5"/>
  <c r="E175" i="5"/>
  <c r="F175" i="5"/>
  <c r="E176" i="5"/>
  <c r="F176" i="5"/>
  <c r="E177" i="5"/>
  <c r="F177" i="5"/>
  <c r="E178" i="5"/>
  <c r="F178" i="5"/>
  <c r="E179" i="5"/>
  <c r="F179" i="5"/>
  <c r="E180" i="5"/>
  <c r="F180" i="5"/>
  <c r="E181" i="5"/>
  <c r="F181" i="5"/>
  <c r="E182" i="5"/>
  <c r="F182" i="5"/>
  <c r="E183" i="5"/>
  <c r="F183" i="5"/>
  <c r="E184" i="5"/>
  <c r="F184" i="5"/>
  <c r="E185" i="5"/>
  <c r="F185" i="5"/>
  <c r="E186" i="5"/>
  <c r="F186" i="5"/>
  <c r="E187" i="5"/>
  <c r="F187" i="5"/>
  <c r="E188" i="5"/>
  <c r="F188" i="5"/>
  <c r="E189" i="5"/>
  <c r="F189" i="5"/>
  <c r="E190" i="5"/>
  <c r="F190" i="5"/>
  <c r="E191" i="5"/>
  <c r="F191" i="5"/>
  <c r="E192" i="5"/>
  <c r="F192" i="5"/>
  <c r="E193" i="5"/>
  <c r="F193" i="5"/>
  <c r="E194" i="5"/>
  <c r="F194" i="5"/>
  <c r="E195" i="5"/>
  <c r="F195" i="5"/>
  <c r="E196" i="5"/>
  <c r="F196" i="5"/>
  <c r="E197" i="5"/>
  <c r="F197" i="5"/>
  <c r="E198" i="5"/>
  <c r="F198" i="5"/>
  <c r="E199" i="5"/>
  <c r="F199" i="5"/>
  <c r="E200" i="5"/>
  <c r="F200" i="5"/>
  <c r="E201" i="5"/>
  <c r="F201" i="5"/>
  <c r="E202" i="5"/>
  <c r="F202" i="5"/>
  <c r="E203" i="5"/>
  <c r="F203" i="5"/>
  <c r="E204" i="5"/>
  <c r="F204" i="5"/>
  <c r="E205" i="5"/>
  <c r="F205" i="5"/>
  <c r="E206" i="5"/>
  <c r="F206" i="5"/>
  <c r="E207" i="5"/>
  <c r="F207" i="5"/>
  <c r="E208" i="5"/>
  <c r="F208" i="5"/>
  <c r="E209" i="5"/>
  <c r="F209" i="5"/>
  <c r="E210" i="5"/>
  <c r="F210" i="5"/>
  <c r="E211" i="5"/>
  <c r="F211" i="5"/>
  <c r="E212" i="5"/>
  <c r="F212" i="5"/>
  <c r="E213" i="5"/>
  <c r="F213" i="5"/>
  <c r="E214" i="5"/>
  <c r="F214" i="5"/>
  <c r="E215" i="5"/>
  <c r="F215" i="5"/>
  <c r="E216" i="5"/>
  <c r="F216" i="5"/>
  <c r="E217" i="5"/>
  <c r="F217" i="5"/>
  <c r="E218" i="5"/>
  <c r="F218" i="5"/>
  <c r="E219" i="5"/>
  <c r="F219" i="5"/>
  <c r="E220" i="5"/>
  <c r="F220" i="5"/>
  <c r="E221" i="5"/>
  <c r="F221" i="5"/>
  <c r="E222" i="5"/>
  <c r="F222" i="5"/>
  <c r="E223" i="5"/>
  <c r="F223" i="5"/>
  <c r="E224" i="5"/>
  <c r="F224" i="5"/>
  <c r="E225" i="5"/>
  <c r="F225" i="5"/>
  <c r="E226" i="5"/>
  <c r="F226" i="5"/>
  <c r="E227" i="5"/>
  <c r="F227" i="5"/>
  <c r="E228" i="5"/>
  <c r="F228" i="5"/>
  <c r="E229" i="5"/>
  <c r="F229" i="5"/>
  <c r="E230" i="5"/>
  <c r="F230" i="5"/>
  <c r="E231" i="5"/>
  <c r="F231" i="5"/>
  <c r="E232" i="5"/>
  <c r="F232" i="5"/>
  <c r="E233" i="5"/>
  <c r="F233" i="5"/>
  <c r="E234" i="5"/>
  <c r="F234" i="5"/>
  <c r="E235" i="5"/>
  <c r="F235" i="5"/>
  <c r="E236" i="5"/>
  <c r="F236" i="5"/>
  <c r="E237" i="5"/>
  <c r="F237" i="5"/>
  <c r="E238" i="5"/>
  <c r="F238" i="5"/>
  <c r="E239" i="5"/>
  <c r="F239" i="5"/>
  <c r="E240" i="5"/>
  <c r="F240" i="5"/>
  <c r="E241" i="5"/>
  <c r="F241" i="5"/>
  <c r="E242" i="5"/>
  <c r="F242" i="5"/>
  <c r="E243" i="5"/>
  <c r="F243" i="5"/>
  <c r="E244" i="5"/>
  <c r="F244" i="5"/>
  <c r="E245" i="5"/>
  <c r="F245" i="5"/>
  <c r="E246" i="5"/>
  <c r="F246" i="5"/>
  <c r="E247" i="5"/>
  <c r="F247" i="5"/>
  <c r="E248" i="5"/>
  <c r="F248" i="5"/>
  <c r="E249" i="5"/>
  <c r="F249" i="5"/>
  <c r="E250" i="5"/>
  <c r="F250" i="5"/>
  <c r="E251" i="5"/>
  <c r="F251" i="5"/>
  <c r="E252" i="5"/>
  <c r="F252" i="5"/>
  <c r="E253" i="5"/>
  <c r="F253" i="5"/>
  <c r="E254" i="5"/>
  <c r="F254" i="5"/>
  <c r="E255" i="5"/>
  <c r="F255" i="5"/>
  <c r="E256" i="5"/>
  <c r="F256" i="5"/>
  <c r="E257" i="5"/>
  <c r="F257" i="5"/>
  <c r="E258" i="5"/>
  <c r="F258" i="5"/>
  <c r="E259" i="5"/>
  <c r="F259" i="5"/>
  <c r="E260" i="5"/>
  <c r="F260" i="5"/>
  <c r="E261" i="5"/>
  <c r="F261" i="5"/>
  <c r="E262" i="5"/>
  <c r="F262" i="5"/>
  <c r="E263" i="5"/>
  <c r="F263" i="5"/>
  <c r="E264" i="5"/>
  <c r="F264" i="5"/>
  <c r="E265" i="5"/>
  <c r="F265" i="5"/>
  <c r="E266" i="5"/>
  <c r="F266" i="5"/>
  <c r="E267" i="5"/>
  <c r="F267" i="5"/>
  <c r="E268" i="5"/>
  <c r="F268" i="5"/>
  <c r="E269" i="5"/>
  <c r="F269" i="5"/>
  <c r="E270" i="5"/>
  <c r="F270" i="5"/>
  <c r="E271" i="5"/>
  <c r="F271" i="5"/>
  <c r="E272" i="5"/>
  <c r="F272" i="5"/>
  <c r="E273" i="5"/>
  <c r="F273" i="5"/>
  <c r="E274" i="5"/>
  <c r="F274" i="5"/>
  <c r="E275" i="5"/>
  <c r="F275" i="5"/>
  <c r="E276" i="5"/>
  <c r="F276" i="5"/>
  <c r="E277" i="5"/>
  <c r="F277" i="5"/>
  <c r="E278" i="5"/>
  <c r="F278" i="5"/>
  <c r="E279" i="5"/>
  <c r="F279" i="5"/>
  <c r="E280" i="5"/>
  <c r="F280" i="5"/>
  <c r="E281" i="5"/>
  <c r="F281" i="5"/>
  <c r="E282" i="5"/>
  <c r="F282" i="5"/>
  <c r="E283" i="5"/>
  <c r="F283" i="5"/>
  <c r="E284" i="5"/>
  <c r="F284" i="5"/>
  <c r="E285" i="5"/>
  <c r="F285" i="5"/>
  <c r="E286" i="5"/>
  <c r="F286" i="5"/>
  <c r="E287" i="5"/>
  <c r="F287" i="5"/>
  <c r="E288" i="5"/>
  <c r="F288" i="5"/>
  <c r="E289" i="5"/>
  <c r="F289" i="5"/>
  <c r="E290" i="5"/>
  <c r="F290" i="5"/>
  <c r="E291" i="5"/>
  <c r="F291" i="5"/>
  <c r="E292" i="5"/>
  <c r="F292" i="5"/>
  <c r="E293" i="5"/>
  <c r="F293" i="5"/>
  <c r="E294" i="5"/>
  <c r="F294" i="5"/>
  <c r="E295" i="5"/>
  <c r="F295" i="5"/>
  <c r="E296" i="5"/>
  <c r="F296" i="5"/>
  <c r="E297" i="5"/>
  <c r="F297" i="5"/>
  <c r="E298" i="5"/>
  <c r="F298" i="5"/>
  <c r="E299" i="5"/>
  <c r="F299" i="5"/>
  <c r="E300" i="5"/>
  <c r="F300" i="5"/>
  <c r="E301" i="5"/>
  <c r="F301" i="5"/>
  <c r="E302" i="5"/>
  <c r="F302" i="5"/>
  <c r="E303" i="5"/>
  <c r="F303" i="5"/>
  <c r="E304" i="5"/>
  <c r="F304" i="5"/>
  <c r="E305" i="5"/>
  <c r="F305" i="5"/>
  <c r="E306" i="5"/>
  <c r="F306" i="5"/>
  <c r="E307" i="5"/>
  <c r="F307" i="5"/>
  <c r="E308" i="5"/>
  <c r="F308" i="5"/>
  <c r="E309" i="5"/>
  <c r="F309" i="5"/>
  <c r="E310" i="5"/>
  <c r="F310" i="5"/>
  <c r="E311" i="5"/>
  <c r="F311" i="5"/>
  <c r="E312" i="5"/>
  <c r="F312" i="5"/>
  <c r="E313" i="5"/>
  <c r="F313" i="5"/>
  <c r="E314" i="5"/>
  <c r="F314" i="5"/>
  <c r="E315" i="5"/>
  <c r="F315" i="5"/>
  <c r="E316" i="5"/>
  <c r="F316" i="5"/>
  <c r="E317" i="5"/>
  <c r="F317" i="5"/>
  <c r="E318" i="5"/>
  <c r="F318" i="5"/>
  <c r="E319" i="5"/>
  <c r="F319" i="5"/>
  <c r="E320" i="5"/>
  <c r="F320" i="5"/>
  <c r="E321" i="5"/>
  <c r="F321" i="5"/>
  <c r="E322" i="5"/>
  <c r="F322" i="5"/>
  <c r="E323" i="5"/>
  <c r="F323" i="5"/>
  <c r="E324" i="5"/>
  <c r="F324" i="5"/>
  <c r="E325" i="5"/>
  <c r="F325" i="5"/>
  <c r="E326" i="5"/>
  <c r="F326" i="5"/>
  <c r="E327" i="5"/>
  <c r="F327" i="5"/>
  <c r="E328" i="5"/>
  <c r="F328" i="5"/>
  <c r="E329" i="5"/>
  <c r="F329" i="5"/>
  <c r="E330" i="5"/>
  <c r="F330" i="5"/>
  <c r="E331" i="5"/>
  <c r="F331" i="5"/>
  <c r="E332" i="5"/>
  <c r="F332" i="5"/>
  <c r="E333" i="5"/>
  <c r="F333" i="5"/>
  <c r="E334" i="5"/>
  <c r="F334" i="5"/>
  <c r="E335" i="5"/>
  <c r="F335" i="5"/>
  <c r="E336" i="5"/>
  <c r="F336" i="5"/>
  <c r="E337" i="5"/>
  <c r="F337" i="5"/>
  <c r="E338" i="5"/>
  <c r="F338" i="5"/>
  <c r="E339" i="5"/>
  <c r="F339" i="5"/>
  <c r="E340" i="5"/>
  <c r="F340" i="5"/>
  <c r="E341" i="5"/>
  <c r="F341" i="5"/>
  <c r="E342" i="5"/>
  <c r="F342" i="5"/>
  <c r="E343" i="5"/>
  <c r="F343" i="5"/>
  <c r="E344" i="5"/>
  <c r="F344" i="5"/>
  <c r="E345" i="5"/>
  <c r="F345" i="5"/>
  <c r="E346" i="5"/>
  <c r="F346" i="5"/>
  <c r="E347" i="5"/>
  <c r="F347" i="5"/>
  <c r="E348" i="5"/>
  <c r="F348" i="5"/>
  <c r="E349" i="5"/>
  <c r="F349" i="5"/>
  <c r="E350" i="5"/>
  <c r="F350" i="5"/>
  <c r="E351" i="5"/>
  <c r="F351" i="5"/>
  <c r="E352" i="5"/>
  <c r="F352" i="5"/>
  <c r="E353" i="5"/>
  <c r="F353" i="5"/>
  <c r="E354" i="5"/>
  <c r="F354" i="5"/>
  <c r="E355" i="5"/>
  <c r="F355" i="5"/>
  <c r="E356" i="5"/>
  <c r="F356" i="5"/>
  <c r="E357" i="5"/>
  <c r="F357" i="5"/>
  <c r="E358" i="5"/>
  <c r="F358" i="5"/>
  <c r="E359" i="5"/>
  <c r="F359" i="5"/>
  <c r="E360" i="5"/>
  <c r="F360" i="5"/>
  <c r="E361" i="5"/>
  <c r="F361" i="5"/>
  <c r="E362" i="5"/>
  <c r="F362" i="5"/>
  <c r="E363" i="5"/>
  <c r="F363" i="5"/>
  <c r="E364" i="5"/>
  <c r="F364" i="5"/>
  <c r="E365" i="5"/>
  <c r="F365" i="5"/>
  <c r="E366" i="5"/>
  <c r="F366" i="5"/>
  <c r="E367" i="5"/>
  <c r="F367" i="5"/>
  <c r="E368" i="5"/>
  <c r="F368" i="5"/>
  <c r="E369" i="5"/>
  <c r="F369" i="5"/>
  <c r="E370" i="5"/>
  <c r="F370" i="5"/>
  <c r="E371" i="5"/>
  <c r="F371" i="5"/>
  <c r="E372" i="5"/>
  <c r="F372" i="5"/>
  <c r="E373" i="5"/>
  <c r="F373" i="5"/>
  <c r="E374" i="5"/>
  <c r="F374" i="5"/>
  <c r="E375" i="5"/>
  <c r="F375" i="5"/>
  <c r="E376" i="5"/>
  <c r="F376" i="5"/>
  <c r="E377" i="5"/>
  <c r="F377" i="5"/>
  <c r="E378" i="5"/>
  <c r="F378" i="5"/>
  <c r="E379" i="5"/>
  <c r="F379" i="5"/>
  <c r="E380" i="5"/>
  <c r="F380" i="5"/>
  <c r="E381" i="5"/>
  <c r="F381" i="5"/>
  <c r="E382" i="5"/>
  <c r="F382" i="5"/>
  <c r="E383" i="5"/>
  <c r="F383" i="5"/>
  <c r="E384" i="5"/>
  <c r="F384" i="5"/>
  <c r="E385" i="5"/>
  <c r="F385" i="5"/>
  <c r="E386" i="5"/>
  <c r="F386" i="5"/>
  <c r="E387" i="5"/>
  <c r="F387" i="5"/>
  <c r="E388" i="5"/>
  <c r="F388" i="5"/>
  <c r="E389" i="5"/>
  <c r="F389" i="5"/>
  <c r="E390" i="5"/>
  <c r="F390" i="5"/>
  <c r="E391" i="5"/>
  <c r="F391" i="5"/>
  <c r="E392" i="5"/>
  <c r="F392" i="5"/>
  <c r="E393" i="5"/>
  <c r="F393" i="5"/>
  <c r="E394" i="5"/>
  <c r="F394" i="5"/>
  <c r="E395" i="5"/>
  <c r="F395" i="5"/>
  <c r="E396" i="5"/>
  <c r="F396" i="5"/>
  <c r="E397" i="5"/>
  <c r="F397" i="5"/>
  <c r="E398" i="5"/>
  <c r="F398" i="5"/>
  <c r="E399" i="5"/>
  <c r="F399" i="5"/>
  <c r="E400" i="5"/>
  <c r="F400" i="5"/>
  <c r="E401" i="5"/>
  <c r="F401" i="5"/>
  <c r="E402" i="5"/>
  <c r="F402" i="5"/>
  <c r="E403" i="5"/>
  <c r="F403" i="5"/>
  <c r="E404" i="5"/>
  <c r="F404" i="5"/>
  <c r="E405" i="5"/>
  <c r="F405" i="5"/>
  <c r="E406" i="5"/>
  <c r="F406" i="5"/>
  <c r="E407" i="5"/>
  <c r="F407" i="5"/>
  <c r="E408" i="5"/>
  <c r="F408" i="5"/>
  <c r="E409" i="5"/>
  <c r="F409" i="5"/>
  <c r="E410" i="5"/>
  <c r="F410" i="5"/>
  <c r="E411" i="5"/>
  <c r="F411" i="5"/>
  <c r="E412" i="5"/>
  <c r="F412" i="5"/>
  <c r="E413" i="5"/>
  <c r="F413" i="5"/>
  <c r="E414" i="5"/>
  <c r="F414" i="5"/>
  <c r="E415" i="5"/>
  <c r="F415" i="5"/>
  <c r="E416" i="5"/>
  <c r="F416" i="5"/>
  <c r="E417" i="5"/>
  <c r="F417" i="5"/>
  <c r="E418" i="5"/>
  <c r="F418" i="5"/>
  <c r="E419" i="5"/>
  <c r="F419" i="5"/>
  <c r="E420" i="5"/>
  <c r="F420" i="5"/>
  <c r="E421" i="5"/>
  <c r="F421" i="5"/>
  <c r="E422" i="5"/>
  <c r="F422" i="5"/>
  <c r="E423" i="5"/>
  <c r="F423" i="5"/>
  <c r="E424" i="5"/>
  <c r="F424" i="5"/>
  <c r="E425" i="5"/>
  <c r="F425" i="5"/>
  <c r="E426" i="5"/>
  <c r="F426" i="5"/>
  <c r="E427" i="5"/>
  <c r="F427" i="5"/>
  <c r="E428" i="5"/>
  <c r="F428" i="5"/>
  <c r="E429" i="5"/>
  <c r="F429" i="5"/>
  <c r="E430" i="5"/>
  <c r="F430" i="5"/>
  <c r="E431" i="5"/>
  <c r="F431" i="5"/>
  <c r="E432" i="5"/>
  <c r="F432" i="5"/>
  <c r="E433" i="5"/>
  <c r="F433" i="5"/>
  <c r="E434" i="5"/>
  <c r="F434" i="5"/>
  <c r="E435" i="5"/>
  <c r="F435" i="5"/>
  <c r="E436" i="5"/>
  <c r="F436" i="5"/>
  <c r="E437" i="5"/>
  <c r="F437" i="5"/>
  <c r="E438" i="5"/>
  <c r="F438" i="5"/>
  <c r="E439" i="5"/>
  <c r="F439" i="5"/>
  <c r="E440" i="5"/>
  <c r="F440" i="5"/>
  <c r="E441" i="5"/>
  <c r="F441" i="5"/>
  <c r="E442" i="5"/>
  <c r="F442" i="5"/>
  <c r="E443" i="5"/>
  <c r="F443" i="5"/>
  <c r="E444" i="5"/>
  <c r="F444" i="5"/>
  <c r="E445" i="5"/>
  <c r="F445" i="5"/>
  <c r="E446" i="5"/>
  <c r="F446" i="5"/>
  <c r="E447" i="5"/>
  <c r="F447" i="5"/>
  <c r="E448" i="5"/>
  <c r="F448" i="5"/>
  <c r="E449" i="5"/>
  <c r="F449" i="5"/>
  <c r="E450" i="5"/>
  <c r="F450" i="5"/>
  <c r="E451" i="5"/>
  <c r="F451" i="5"/>
  <c r="E452" i="5"/>
  <c r="F452" i="5"/>
  <c r="E453" i="5"/>
  <c r="F453" i="5"/>
  <c r="E454" i="5"/>
  <c r="F454" i="5"/>
  <c r="E455" i="5"/>
  <c r="F455" i="5"/>
  <c r="E456" i="5"/>
  <c r="F456" i="5"/>
  <c r="E457" i="5"/>
  <c r="F457" i="5"/>
  <c r="E458" i="5"/>
  <c r="F458" i="5"/>
  <c r="E459" i="5"/>
  <c r="F459" i="5"/>
  <c r="E460" i="5"/>
  <c r="F460" i="5"/>
  <c r="E461" i="5"/>
  <c r="F461" i="5"/>
  <c r="E462" i="5"/>
  <c r="F462" i="5"/>
  <c r="E463" i="5"/>
  <c r="F463" i="5"/>
  <c r="E464" i="5"/>
  <c r="F464" i="5"/>
  <c r="E465" i="5"/>
  <c r="F465" i="5"/>
  <c r="E466" i="5"/>
  <c r="F466" i="5"/>
  <c r="E467" i="5"/>
  <c r="F467" i="5"/>
  <c r="E468" i="5"/>
  <c r="F468" i="5"/>
  <c r="E469" i="5"/>
  <c r="F469" i="5"/>
  <c r="E470" i="5"/>
  <c r="F470" i="5"/>
  <c r="E471" i="5"/>
  <c r="F471" i="5"/>
  <c r="E472" i="5"/>
  <c r="F472" i="5"/>
  <c r="E473" i="5"/>
  <c r="F473" i="5"/>
  <c r="E474" i="5"/>
  <c r="F474" i="5"/>
  <c r="E475" i="5"/>
  <c r="F475" i="5"/>
  <c r="E476" i="5"/>
  <c r="F476" i="5"/>
  <c r="E477" i="5"/>
  <c r="F477" i="5"/>
  <c r="E478" i="5"/>
  <c r="F478" i="5"/>
  <c r="E479" i="5"/>
  <c r="F479" i="5"/>
  <c r="E480" i="5"/>
  <c r="F480" i="5"/>
  <c r="E481" i="5"/>
  <c r="F481" i="5"/>
  <c r="E482" i="5"/>
  <c r="F482" i="5"/>
  <c r="E483" i="5"/>
  <c r="F483" i="5"/>
  <c r="E484" i="5"/>
  <c r="F484" i="5"/>
  <c r="E485" i="5"/>
  <c r="F485" i="5"/>
  <c r="E486" i="5"/>
  <c r="F486" i="5"/>
  <c r="E487" i="5"/>
  <c r="F487" i="5"/>
  <c r="E488" i="5"/>
  <c r="F488" i="5"/>
  <c r="E489" i="5"/>
  <c r="F489" i="5"/>
  <c r="E490" i="5"/>
  <c r="F490" i="5"/>
  <c r="E491" i="5"/>
  <c r="F491" i="5"/>
  <c r="E492" i="5"/>
  <c r="F492" i="5"/>
  <c r="E493" i="5"/>
  <c r="F493" i="5"/>
  <c r="E494" i="5"/>
  <c r="F494" i="5"/>
  <c r="E495" i="5"/>
  <c r="F495" i="5"/>
  <c r="E496" i="5"/>
  <c r="F496" i="5"/>
  <c r="E497" i="5"/>
  <c r="F497" i="5"/>
  <c r="E498" i="5"/>
  <c r="F498" i="5"/>
  <c r="E499" i="5"/>
  <c r="F499" i="5"/>
  <c r="E500" i="5"/>
  <c r="F500" i="5"/>
  <c r="E501" i="5"/>
  <c r="F501" i="5"/>
  <c r="E502" i="5"/>
  <c r="F502" i="5"/>
  <c r="E503" i="5"/>
  <c r="F503" i="5"/>
  <c r="E504" i="5"/>
  <c r="F504" i="5"/>
  <c r="E505" i="5"/>
  <c r="F505" i="5"/>
  <c r="E506" i="5"/>
  <c r="F506" i="5"/>
  <c r="E507" i="5"/>
  <c r="F507" i="5"/>
  <c r="E508" i="5"/>
  <c r="F508" i="5"/>
  <c r="E509" i="5"/>
  <c r="F509" i="5"/>
  <c r="E510" i="5"/>
  <c r="F510" i="5"/>
  <c r="E511" i="5"/>
  <c r="F511" i="5"/>
  <c r="E512" i="5"/>
  <c r="F512" i="5"/>
  <c r="E513" i="5"/>
  <c r="F513" i="5"/>
  <c r="E514" i="5"/>
  <c r="F514" i="5"/>
  <c r="E515" i="5"/>
  <c r="F515" i="5"/>
  <c r="E516" i="5"/>
  <c r="F516" i="5"/>
  <c r="E517" i="5"/>
  <c r="F517" i="5"/>
  <c r="E518" i="5"/>
  <c r="F518" i="5"/>
  <c r="E519" i="5"/>
  <c r="F519" i="5"/>
  <c r="E520" i="5"/>
  <c r="F520" i="5"/>
  <c r="E521" i="5"/>
  <c r="F521" i="5"/>
  <c r="E522" i="5"/>
  <c r="F522" i="5"/>
  <c r="E523" i="5"/>
  <c r="F523" i="5"/>
  <c r="E524" i="5"/>
  <c r="F524" i="5"/>
  <c r="E525" i="5"/>
  <c r="F525" i="5"/>
  <c r="E526" i="5"/>
  <c r="F526" i="5"/>
  <c r="E527" i="5"/>
  <c r="F527" i="5"/>
  <c r="E528" i="5"/>
  <c r="F528" i="5"/>
  <c r="E529" i="5"/>
  <c r="F529" i="5"/>
  <c r="E530" i="5"/>
  <c r="F530" i="5"/>
  <c r="E531" i="5"/>
  <c r="F531" i="5"/>
  <c r="E532" i="5"/>
  <c r="F532" i="5"/>
  <c r="E533" i="5"/>
  <c r="F533" i="5"/>
  <c r="E534" i="5"/>
  <c r="F534" i="5"/>
  <c r="E535" i="5"/>
  <c r="F535" i="5"/>
  <c r="E536" i="5"/>
  <c r="F536" i="5"/>
  <c r="E537" i="5"/>
  <c r="F537" i="5"/>
  <c r="E538" i="5"/>
  <c r="F538" i="5"/>
  <c r="E539" i="5"/>
  <c r="F539" i="5"/>
  <c r="E540" i="5"/>
  <c r="F540" i="5"/>
  <c r="E541" i="5"/>
  <c r="F541" i="5"/>
  <c r="E542" i="5"/>
  <c r="F542" i="5"/>
  <c r="E543" i="5"/>
  <c r="F543" i="5"/>
  <c r="E544" i="5"/>
  <c r="F544" i="5"/>
  <c r="E545" i="5"/>
  <c r="F545" i="5"/>
  <c r="E546" i="5"/>
  <c r="F546" i="5"/>
  <c r="E547" i="5"/>
  <c r="F547" i="5"/>
  <c r="E548" i="5"/>
  <c r="F548" i="5"/>
  <c r="E549" i="5"/>
  <c r="F549" i="5"/>
  <c r="E550" i="5"/>
  <c r="F550" i="5"/>
  <c r="E551" i="5"/>
  <c r="F551" i="5"/>
  <c r="E552" i="5"/>
  <c r="F552" i="5"/>
  <c r="E553" i="5"/>
  <c r="F553" i="5"/>
  <c r="E554" i="5"/>
  <c r="F554" i="5"/>
  <c r="E555" i="5"/>
  <c r="F555" i="5"/>
  <c r="E556" i="5"/>
  <c r="F556" i="5"/>
  <c r="E557" i="5"/>
  <c r="F557" i="5"/>
  <c r="E558" i="5"/>
  <c r="F558" i="5"/>
  <c r="E559" i="5"/>
  <c r="F559" i="5"/>
  <c r="E560" i="5"/>
  <c r="F560" i="5"/>
  <c r="E561" i="5"/>
  <c r="F561" i="5"/>
  <c r="E562" i="5"/>
  <c r="F562" i="5"/>
  <c r="E563" i="5"/>
  <c r="F563" i="5"/>
  <c r="E564" i="5"/>
  <c r="F564" i="5"/>
  <c r="E565" i="5"/>
  <c r="F565" i="5"/>
  <c r="E566" i="5"/>
  <c r="F566" i="5"/>
  <c r="E567" i="5"/>
  <c r="F567" i="5"/>
  <c r="E568" i="5"/>
  <c r="F568" i="5"/>
  <c r="E569" i="5"/>
  <c r="F569" i="5"/>
  <c r="E570" i="5"/>
  <c r="F570" i="5"/>
  <c r="E571" i="5"/>
  <c r="F571" i="5"/>
  <c r="E572" i="5"/>
  <c r="F572" i="5"/>
  <c r="E573" i="5"/>
  <c r="F573" i="5"/>
  <c r="E574" i="5"/>
  <c r="F574" i="5"/>
  <c r="E575" i="5"/>
  <c r="F575" i="5"/>
  <c r="E576" i="5"/>
  <c r="F576" i="5"/>
  <c r="E577" i="5"/>
  <c r="F577" i="5"/>
  <c r="E578" i="5"/>
  <c r="F578" i="5"/>
  <c r="E579" i="5"/>
  <c r="F579" i="5"/>
  <c r="E580" i="5"/>
  <c r="F580" i="5"/>
  <c r="E581" i="5"/>
  <c r="F581" i="5"/>
  <c r="E582" i="5"/>
  <c r="F582" i="5"/>
  <c r="E583" i="5"/>
  <c r="F583" i="5"/>
  <c r="E584" i="5"/>
  <c r="F584" i="5"/>
  <c r="E585" i="5"/>
  <c r="F585" i="5"/>
  <c r="E586" i="5"/>
  <c r="F586" i="5"/>
  <c r="E587" i="5"/>
  <c r="F587" i="5"/>
  <c r="E588" i="5"/>
  <c r="F588" i="5"/>
  <c r="E589" i="5"/>
  <c r="F589" i="5"/>
  <c r="E590" i="5"/>
  <c r="F590" i="5"/>
  <c r="E591" i="5"/>
  <c r="F591" i="5"/>
  <c r="E592" i="5"/>
  <c r="F592" i="5"/>
  <c r="E593" i="5"/>
  <c r="F593" i="5"/>
  <c r="E594" i="5"/>
  <c r="F594" i="5"/>
  <c r="E595" i="5"/>
  <c r="F595" i="5"/>
  <c r="E596" i="5"/>
  <c r="F596" i="5"/>
  <c r="E597" i="5"/>
  <c r="F597" i="5"/>
  <c r="E598" i="5"/>
  <c r="F598" i="5"/>
  <c r="E599" i="5"/>
  <c r="F599" i="5"/>
  <c r="E600" i="5"/>
  <c r="F600" i="5"/>
  <c r="E601" i="5"/>
  <c r="F601" i="5"/>
  <c r="E602" i="5"/>
  <c r="F602" i="5"/>
  <c r="E603" i="5"/>
  <c r="F603" i="5"/>
  <c r="E604" i="5"/>
  <c r="F604" i="5"/>
  <c r="E605" i="5"/>
  <c r="F605" i="5"/>
  <c r="E606" i="5"/>
  <c r="F606" i="5"/>
  <c r="E607" i="5"/>
  <c r="F607" i="5"/>
  <c r="E608" i="5"/>
  <c r="F608" i="5"/>
  <c r="E609" i="5"/>
  <c r="F609" i="5"/>
  <c r="E610" i="5"/>
  <c r="F610" i="5"/>
  <c r="E611" i="5"/>
  <c r="F611" i="5"/>
  <c r="E612" i="5"/>
  <c r="F612" i="5"/>
  <c r="E613" i="5"/>
  <c r="F613" i="5"/>
  <c r="E614" i="5"/>
  <c r="F614" i="5"/>
  <c r="E615" i="5"/>
  <c r="F615" i="5"/>
  <c r="E616" i="5"/>
  <c r="F616" i="5"/>
  <c r="E617" i="5"/>
  <c r="F617" i="5"/>
  <c r="E618" i="5"/>
  <c r="F618" i="5"/>
  <c r="E619" i="5"/>
  <c r="F619" i="5"/>
  <c r="E620" i="5"/>
  <c r="F620" i="5"/>
  <c r="E621" i="5"/>
  <c r="F621" i="5"/>
  <c r="E622" i="5"/>
  <c r="F622" i="5"/>
  <c r="E623" i="5"/>
  <c r="F623" i="5"/>
  <c r="E624" i="5"/>
  <c r="F624" i="5"/>
  <c r="E625" i="5"/>
  <c r="F625" i="5"/>
  <c r="E626" i="5"/>
  <c r="F626" i="5"/>
  <c r="E627" i="5"/>
  <c r="F627" i="5"/>
  <c r="E628" i="5"/>
  <c r="F628" i="5"/>
  <c r="E629" i="5"/>
  <c r="F629" i="5"/>
  <c r="E630" i="5"/>
  <c r="F630" i="5"/>
  <c r="E631" i="5"/>
  <c r="F631" i="5"/>
  <c r="E632" i="5"/>
  <c r="F632" i="5"/>
  <c r="E633" i="5"/>
  <c r="F633" i="5"/>
  <c r="E634" i="5"/>
  <c r="F634" i="5"/>
  <c r="E635" i="5"/>
  <c r="F635" i="5"/>
  <c r="E636" i="5"/>
  <c r="F636" i="5"/>
  <c r="E637" i="5"/>
  <c r="F637" i="5"/>
  <c r="E638" i="5"/>
  <c r="F638" i="5"/>
  <c r="E639" i="5"/>
  <c r="F639" i="5"/>
  <c r="E640" i="5"/>
  <c r="F640" i="5"/>
  <c r="E641" i="5"/>
  <c r="F641" i="5"/>
  <c r="E642" i="5"/>
  <c r="F642" i="5"/>
  <c r="E643" i="5"/>
  <c r="F643" i="5"/>
  <c r="E644" i="5"/>
  <c r="F644" i="5"/>
  <c r="E645" i="5"/>
  <c r="F645" i="5"/>
  <c r="E646" i="5"/>
  <c r="F646" i="5"/>
  <c r="E647" i="5"/>
  <c r="F647" i="5"/>
  <c r="E648" i="5"/>
  <c r="F648" i="5"/>
  <c r="E649" i="5"/>
  <c r="F649" i="5"/>
  <c r="E650" i="5"/>
  <c r="F650" i="5"/>
  <c r="E651" i="5"/>
  <c r="F651" i="5"/>
  <c r="E652" i="5"/>
  <c r="F652" i="5"/>
  <c r="E653" i="5"/>
  <c r="F653" i="5"/>
  <c r="E654" i="5"/>
  <c r="F654" i="5"/>
  <c r="E655" i="5"/>
  <c r="F655" i="5"/>
  <c r="E656" i="5"/>
  <c r="F656" i="5"/>
  <c r="E657" i="5"/>
  <c r="F657" i="5"/>
  <c r="E658" i="5"/>
  <c r="F658" i="5"/>
  <c r="E659" i="5"/>
  <c r="F659" i="5"/>
  <c r="E660" i="5"/>
  <c r="F660" i="5"/>
  <c r="E661" i="5"/>
  <c r="F661" i="5"/>
  <c r="E662" i="5"/>
  <c r="F662" i="5"/>
  <c r="E663" i="5"/>
  <c r="F663" i="5"/>
  <c r="E664" i="5"/>
  <c r="F664" i="5"/>
  <c r="E665" i="5"/>
  <c r="F665" i="5"/>
  <c r="E666" i="5"/>
  <c r="F666" i="5"/>
  <c r="E667" i="5"/>
  <c r="F667" i="5"/>
  <c r="E668" i="5"/>
  <c r="F668" i="5"/>
  <c r="E669" i="5"/>
  <c r="F669" i="5"/>
  <c r="E670" i="5"/>
  <c r="F670" i="5"/>
  <c r="E671" i="5"/>
  <c r="F671" i="5"/>
  <c r="E672" i="5"/>
  <c r="F672" i="5"/>
  <c r="E673" i="5"/>
  <c r="F673" i="5"/>
  <c r="E674" i="5"/>
  <c r="F674" i="5"/>
  <c r="E675" i="5"/>
  <c r="F675" i="5"/>
  <c r="E676" i="5"/>
  <c r="F676" i="5"/>
  <c r="E677" i="5"/>
  <c r="F677" i="5"/>
  <c r="E678" i="5"/>
  <c r="F678" i="5"/>
  <c r="E679" i="5"/>
  <c r="F679" i="5"/>
  <c r="E680" i="5"/>
  <c r="F680" i="5"/>
  <c r="E681" i="5"/>
  <c r="F681" i="5"/>
  <c r="E682" i="5"/>
  <c r="F682" i="5"/>
  <c r="E683" i="5"/>
  <c r="F683" i="5"/>
  <c r="E684" i="5"/>
  <c r="F684" i="5"/>
  <c r="E685" i="5"/>
  <c r="F685" i="5"/>
  <c r="E686" i="5"/>
  <c r="F686" i="5"/>
  <c r="E687" i="5"/>
  <c r="F687" i="5"/>
  <c r="E688" i="5"/>
  <c r="F688" i="5"/>
  <c r="E689" i="5"/>
  <c r="F689" i="5"/>
  <c r="E690" i="5"/>
  <c r="F690" i="5"/>
  <c r="E691" i="5"/>
  <c r="F691" i="5"/>
  <c r="E692" i="5"/>
  <c r="F692" i="5"/>
  <c r="E693" i="5"/>
  <c r="F693" i="5"/>
  <c r="E694" i="5"/>
  <c r="F694" i="5"/>
  <c r="E695" i="5"/>
  <c r="F695" i="5"/>
  <c r="E696" i="5"/>
  <c r="F696" i="5"/>
  <c r="E697" i="5"/>
  <c r="F697" i="5"/>
  <c r="E698" i="5"/>
  <c r="F698" i="5"/>
  <c r="E699" i="5"/>
  <c r="F699" i="5"/>
  <c r="E700" i="5"/>
  <c r="F700" i="5"/>
  <c r="E701" i="5"/>
  <c r="F701" i="5"/>
  <c r="E702" i="5"/>
  <c r="F702" i="5"/>
  <c r="E703" i="5"/>
  <c r="F703" i="5"/>
  <c r="E704" i="5"/>
  <c r="F704" i="5"/>
  <c r="E705" i="5"/>
  <c r="F705" i="5"/>
  <c r="E706" i="5"/>
  <c r="F706" i="5"/>
  <c r="E707" i="5"/>
  <c r="F707" i="5"/>
  <c r="E708" i="5"/>
  <c r="F708" i="5"/>
  <c r="E709" i="5"/>
  <c r="F709" i="5"/>
  <c r="E710" i="5"/>
  <c r="F710" i="5"/>
  <c r="E711" i="5"/>
  <c r="F711" i="5"/>
  <c r="E712" i="5"/>
  <c r="F712" i="5"/>
  <c r="E713" i="5"/>
  <c r="F713" i="5"/>
  <c r="E714" i="5"/>
  <c r="F714" i="5"/>
  <c r="E715" i="5"/>
  <c r="F715" i="5"/>
  <c r="E716" i="5"/>
  <c r="F716" i="5"/>
  <c r="E717" i="5"/>
  <c r="F717" i="5"/>
  <c r="E718" i="5"/>
  <c r="F718" i="5"/>
  <c r="E719" i="5"/>
  <c r="F719" i="5"/>
  <c r="E720" i="5"/>
  <c r="F720" i="5"/>
  <c r="E721" i="5"/>
  <c r="F721" i="5"/>
  <c r="E722" i="5"/>
  <c r="F722" i="5"/>
  <c r="E723" i="5"/>
  <c r="F723" i="5"/>
  <c r="E724" i="5"/>
  <c r="F724" i="5"/>
  <c r="E725" i="5"/>
  <c r="F725" i="5"/>
  <c r="E726" i="5"/>
  <c r="F726" i="5"/>
  <c r="E727" i="5"/>
  <c r="F727" i="5"/>
  <c r="E728" i="5"/>
  <c r="F728" i="5"/>
  <c r="E729" i="5"/>
  <c r="F729" i="5"/>
  <c r="E730" i="5"/>
  <c r="F730" i="5"/>
  <c r="E731" i="5"/>
  <c r="F731" i="5"/>
  <c r="E732" i="5"/>
  <c r="F732" i="5"/>
  <c r="E733" i="5"/>
  <c r="F733" i="5"/>
  <c r="E734" i="5"/>
  <c r="F734" i="5"/>
  <c r="E735" i="5"/>
  <c r="F735" i="5"/>
  <c r="E736" i="5"/>
  <c r="F736" i="5"/>
  <c r="E737" i="5"/>
  <c r="F737" i="5"/>
  <c r="E738" i="5"/>
  <c r="F738" i="5"/>
  <c r="E739" i="5"/>
  <c r="F739" i="5"/>
  <c r="E740" i="5"/>
  <c r="F740" i="5"/>
  <c r="E741" i="5"/>
  <c r="F741" i="5"/>
  <c r="E742" i="5"/>
  <c r="F742" i="5"/>
  <c r="E743" i="5"/>
  <c r="F743" i="5"/>
  <c r="E744" i="5"/>
  <c r="F744" i="5"/>
  <c r="E745" i="5"/>
  <c r="F745" i="5"/>
  <c r="E746" i="5"/>
  <c r="F746" i="5"/>
  <c r="E747" i="5"/>
  <c r="F747" i="5"/>
  <c r="E748" i="5"/>
  <c r="F748" i="5"/>
  <c r="E749" i="5"/>
  <c r="F749" i="5"/>
  <c r="E750" i="5"/>
  <c r="F750" i="5"/>
  <c r="E751" i="5"/>
  <c r="F751" i="5"/>
  <c r="E752" i="5"/>
  <c r="F752" i="5"/>
  <c r="E753" i="5"/>
  <c r="F753" i="5"/>
  <c r="E754" i="5"/>
  <c r="F754" i="5"/>
  <c r="E755" i="5"/>
  <c r="F755" i="5"/>
  <c r="E756" i="5"/>
  <c r="F756" i="5"/>
  <c r="E757" i="5"/>
  <c r="F757" i="5"/>
  <c r="E758" i="5"/>
  <c r="F758" i="5"/>
  <c r="E759" i="5"/>
  <c r="F759" i="5"/>
  <c r="E760" i="5"/>
  <c r="F760" i="5"/>
  <c r="E761" i="5"/>
  <c r="F761" i="5"/>
  <c r="E762" i="5"/>
  <c r="F762" i="5"/>
  <c r="E763" i="5"/>
  <c r="F763" i="5"/>
  <c r="E764" i="5"/>
  <c r="F764" i="5"/>
  <c r="E765" i="5"/>
  <c r="F765" i="5"/>
  <c r="E766" i="5"/>
  <c r="F766" i="5"/>
  <c r="E767" i="5"/>
  <c r="F767" i="5"/>
  <c r="E768" i="5"/>
  <c r="F768" i="5"/>
  <c r="E769" i="5"/>
  <c r="F769" i="5"/>
  <c r="E770" i="5"/>
  <c r="F770" i="5"/>
  <c r="E771" i="5"/>
  <c r="F771" i="5"/>
  <c r="E772" i="5"/>
  <c r="F772" i="5"/>
  <c r="E773" i="5"/>
  <c r="F773" i="5"/>
  <c r="E774" i="5"/>
  <c r="F774" i="5"/>
  <c r="E775" i="5"/>
  <c r="F775" i="5"/>
  <c r="E776" i="5"/>
  <c r="F776" i="5"/>
  <c r="E777" i="5"/>
  <c r="F777" i="5"/>
  <c r="E778" i="5"/>
  <c r="F778" i="5"/>
  <c r="E779" i="5"/>
  <c r="F779" i="5"/>
  <c r="E780" i="5"/>
  <c r="F780" i="5"/>
  <c r="E781" i="5"/>
  <c r="F781" i="5"/>
  <c r="E782" i="5"/>
  <c r="F782" i="5"/>
  <c r="E783" i="5"/>
  <c r="F783" i="5"/>
  <c r="E784" i="5"/>
  <c r="F784" i="5"/>
  <c r="E785" i="5"/>
  <c r="F785" i="5"/>
  <c r="E786" i="5"/>
  <c r="F786" i="5"/>
  <c r="E787" i="5"/>
  <c r="F787" i="5"/>
  <c r="E788" i="5"/>
  <c r="F788" i="5"/>
  <c r="E789" i="5"/>
  <c r="F789" i="5"/>
  <c r="E790" i="5"/>
  <c r="F790" i="5"/>
  <c r="E791" i="5"/>
  <c r="F791" i="5"/>
  <c r="E792" i="5"/>
  <c r="F792" i="5"/>
  <c r="E793" i="5"/>
  <c r="F793" i="5"/>
  <c r="E794" i="5"/>
  <c r="F794" i="5"/>
  <c r="E795" i="5"/>
  <c r="F795" i="5"/>
  <c r="E796" i="5"/>
  <c r="F796" i="5"/>
  <c r="E797" i="5"/>
  <c r="F797" i="5"/>
  <c r="E798" i="5"/>
  <c r="F798" i="5"/>
  <c r="E799" i="5"/>
  <c r="F799" i="5"/>
  <c r="E800" i="5"/>
  <c r="F800" i="5"/>
  <c r="E801" i="5"/>
  <c r="F801" i="5"/>
  <c r="E802" i="5"/>
  <c r="F802" i="5"/>
  <c r="E803" i="5"/>
  <c r="F803" i="5"/>
  <c r="E804" i="5"/>
  <c r="F804" i="5"/>
  <c r="E805" i="5"/>
  <c r="F805" i="5"/>
  <c r="E806" i="5"/>
  <c r="F806" i="5"/>
  <c r="E807" i="5"/>
  <c r="F807" i="5"/>
  <c r="E808" i="5"/>
  <c r="F808" i="5"/>
  <c r="E809" i="5"/>
  <c r="F809" i="5"/>
  <c r="E810" i="5"/>
  <c r="F810" i="5"/>
  <c r="E811" i="5"/>
  <c r="F811" i="5"/>
  <c r="E812" i="5"/>
  <c r="F812" i="5"/>
  <c r="E813" i="5"/>
  <c r="F813" i="5"/>
  <c r="E814" i="5"/>
  <c r="F814" i="5"/>
  <c r="E815" i="5"/>
  <c r="F815" i="5"/>
  <c r="E816" i="5"/>
  <c r="F816" i="5"/>
  <c r="E817" i="5"/>
  <c r="F817" i="5"/>
  <c r="E818" i="5"/>
  <c r="F818" i="5"/>
  <c r="E819" i="5"/>
  <c r="F819" i="5"/>
  <c r="E820" i="5"/>
  <c r="F820" i="5"/>
  <c r="E821" i="5"/>
  <c r="F821" i="5"/>
  <c r="E822" i="5"/>
  <c r="F822" i="5"/>
  <c r="E823" i="5"/>
  <c r="F823" i="5"/>
  <c r="E824" i="5"/>
  <c r="F824" i="5"/>
  <c r="E825" i="5"/>
  <c r="F825" i="5"/>
  <c r="E826" i="5"/>
  <c r="F826" i="5"/>
  <c r="E827" i="5"/>
  <c r="F827" i="5"/>
  <c r="E828" i="5"/>
  <c r="F828" i="5"/>
  <c r="E829" i="5"/>
  <c r="F829" i="5"/>
  <c r="E830" i="5"/>
  <c r="F830" i="5"/>
  <c r="E831" i="5"/>
  <c r="F831" i="5"/>
  <c r="E832" i="5"/>
  <c r="F832" i="5"/>
  <c r="E833" i="5"/>
  <c r="F833" i="5"/>
  <c r="E834" i="5"/>
  <c r="F834" i="5"/>
  <c r="E835" i="5"/>
  <c r="F835" i="5"/>
  <c r="E836" i="5"/>
  <c r="F836" i="5"/>
  <c r="E837" i="5"/>
  <c r="F837" i="5"/>
  <c r="E838" i="5"/>
  <c r="F838" i="5"/>
  <c r="E839" i="5"/>
  <c r="F839" i="5"/>
  <c r="E840" i="5"/>
  <c r="F840" i="5"/>
  <c r="E841" i="5"/>
  <c r="F841" i="5"/>
  <c r="E842" i="5"/>
  <c r="F842" i="5"/>
  <c r="E843" i="5"/>
  <c r="F843" i="5"/>
  <c r="E844" i="5"/>
  <c r="F844" i="5"/>
  <c r="E845" i="5"/>
  <c r="F845" i="5"/>
  <c r="E846" i="5"/>
  <c r="F846" i="5"/>
  <c r="E847" i="5"/>
  <c r="F847" i="5"/>
  <c r="E848" i="5"/>
  <c r="F848" i="5"/>
  <c r="E849" i="5"/>
  <c r="F849" i="5"/>
  <c r="E850" i="5"/>
  <c r="F850" i="5"/>
  <c r="E851" i="5"/>
  <c r="F851" i="5"/>
  <c r="E852" i="5"/>
  <c r="F852" i="5"/>
  <c r="E853" i="5"/>
  <c r="F853" i="5"/>
  <c r="E854" i="5"/>
  <c r="F854" i="5"/>
  <c r="E855" i="5"/>
  <c r="F855" i="5"/>
  <c r="E856" i="5"/>
  <c r="F856" i="5"/>
  <c r="E857" i="5"/>
  <c r="F857" i="5"/>
  <c r="E858" i="5"/>
  <c r="F858" i="5"/>
  <c r="E859" i="5"/>
  <c r="F859" i="5"/>
  <c r="E860" i="5"/>
  <c r="F860" i="5"/>
  <c r="E861" i="5"/>
  <c r="F861" i="5"/>
  <c r="E862" i="5"/>
  <c r="F862" i="5"/>
  <c r="E863" i="5"/>
  <c r="F863" i="5"/>
  <c r="E864" i="5"/>
  <c r="F864" i="5"/>
  <c r="E865" i="5"/>
  <c r="F865" i="5"/>
  <c r="E866" i="5"/>
  <c r="F866" i="5"/>
  <c r="E867" i="5"/>
  <c r="F867" i="5"/>
  <c r="E868" i="5"/>
  <c r="F868" i="5"/>
  <c r="E869" i="5"/>
  <c r="F869" i="5"/>
  <c r="E870" i="5"/>
  <c r="F870" i="5"/>
  <c r="E871" i="5"/>
  <c r="F871" i="5"/>
  <c r="E872" i="5"/>
  <c r="F872" i="5"/>
  <c r="E873" i="5"/>
  <c r="F873" i="5"/>
  <c r="E874" i="5"/>
  <c r="F874" i="5"/>
  <c r="E875" i="5"/>
  <c r="F875" i="5"/>
  <c r="E876" i="5"/>
  <c r="F876" i="5"/>
  <c r="E877" i="5"/>
  <c r="F877" i="5"/>
  <c r="E878" i="5"/>
  <c r="F878" i="5"/>
  <c r="E879" i="5"/>
  <c r="F879" i="5"/>
  <c r="E880" i="5"/>
  <c r="F880" i="5"/>
  <c r="E881" i="5"/>
  <c r="F881" i="5"/>
  <c r="E882" i="5"/>
  <c r="F882" i="5"/>
  <c r="E883" i="5"/>
  <c r="F883" i="5"/>
  <c r="E884" i="5"/>
  <c r="F884" i="5"/>
  <c r="E885" i="5"/>
  <c r="F885" i="5"/>
  <c r="E886" i="5"/>
  <c r="F886" i="5"/>
  <c r="E887" i="5"/>
  <c r="F887" i="5"/>
  <c r="E888" i="5"/>
  <c r="F888" i="5"/>
  <c r="E889" i="5"/>
  <c r="F889" i="5"/>
  <c r="E890" i="5"/>
  <c r="F890" i="5"/>
  <c r="E891" i="5"/>
  <c r="F891" i="5"/>
  <c r="E892" i="5"/>
  <c r="F892" i="5"/>
  <c r="E893" i="5"/>
  <c r="F893" i="5"/>
  <c r="E894" i="5"/>
  <c r="F894" i="5"/>
  <c r="E895" i="5"/>
  <c r="F895" i="5"/>
  <c r="E896" i="5"/>
  <c r="F896" i="5"/>
  <c r="E897" i="5"/>
  <c r="F897" i="5"/>
  <c r="E898" i="5"/>
  <c r="F898" i="5"/>
  <c r="E899" i="5"/>
  <c r="F899" i="5"/>
  <c r="E900" i="5"/>
  <c r="F900" i="5"/>
  <c r="E901" i="5"/>
  <c r="F901" i="5"/>
  <c r="E902" i="5"/>
  <c r="F902" i="5"/>
  <c r="E903" i="5"/>
  <c r="F903" i="5"/>
  <c r="E904" i="5"/>
  <c r="F904" i="5"/>
  <c r="E905" i="5"/>
  <c r="F905" i="5"/>
  <c r="E906" i="5"/>
  <c r="F906" i="5"/>
  <c r="E907" i="5"/>
  <c r="F907" i="5"/>
  <c r="E908" i="5"/>
  <c r="F908" i="5"/>
  <c r="E909" i="5"/>
  <c r="F909" i="5"/>
  <c r="E910" i="5"/>
  <c r="F910" i="5"/>
  <c r="E911" i="5"/>
  <c r="F911" i="5"/>
  <c r="E912" i="5"/>
  <c r="F912" i="5"/>
  <c r="E913" i="5"/>
  <c r="F913" i="5"/>
  <c r="E914" i="5"/>
  <c r="F914" i="5"/>
  <c r="E915" i="5"/>
  <c r="F915" i="5"/>
  <c r="E916" i="5"/>
  <c r="F916" i="5"/>
  <c r="E917" i="5"/>
  <c r="F917" i="5"/>
  <c r="E918" i="5"/>
  <c r="F918" i="5"/>
  <c r="E919" i="5"/>
  <c r="F919" i="5"/>
  <c r="E920" i="5"/>
  <c r="F920" i="5"/>
  <c r="E921" i="5"/>
  <c r="F921" i="5"/>
  <c r="E922" i="5"/>
  <c r="F922" i="5"/>
  <c r="E923" i="5"/>
  <c r="F923" i="5"/>
  <c r="E924" i="5"/>
  <c r="F924" i="5"/>
  <c r="E925" i="5"/>
  <c r="F925" i="5"/>
  <c r="E926" i="5"/>
  <c r="F926" i="5"/>
  <c r="E927" i="5"/>
  <c r="F927" i="5"/>
  <c r="E928" i="5"/>
  <c r="F928" i="5"/>
  <c r="E929" i="5"/>
  <c r="F929" i="5"/>
  <c r="E930" i="5"/>
  <c r="F930" i="5"/>
  <c r="E931" i="5"/>
  <c r="F931" i="5"/>
  <c r="E932" i="5"/>
  <c r="F932" i="5"/>
  <c r="E933" i="5"/>
  <c r="F933" i="5"/>
  <c r="E934" i="5"/>
  <c r="F934" i="5"/>
  <c r="E935" i="5"/>
  <c r="F935" i="5"/>
  <c r="E936" i="5"/>
  <c r="F936" i="5"/>
  <c r="E937" i="5"/>
  <c r="F937" i="5"/>
  <c r="E938" i="5"/>
  <c r="F938" i="5"/>
  <c r="E939" i="5"/>
  <c r="F939" i="5"/>
  <c r="E940" i="5"/>
  <c r="F940" i="5"/>
  <c r="E941" i="5"/>
  <c r="F941" i="5"/>
  <c r="E942" i="5"/>
  <c r="F942" i="5"/>
  <c r="E943" i="5"/>
  <c r="F943" i="5"/>
  <c r="E944" i="5"/>
  <c r="F944" i="5"/>
  <c r="E945" i="5"/>
  <c r="F945" i="5"/>
  <c r="E946" i="5"/>
  <c r="F946" i="5"/>
  <c r="E947" i="5"/>
  <c r="F947" i="5"/>
  <c r="E948" i="5"/>
  <c r="F948" i="5"/>
  <c r="E949" i="5"/>
  <c r="F949" i="5"/>
  <c r="E950" i="5"/>
  <c r="F950" i="5"/>
  <c r="E951" i="5"/>
  <c r="F951" i="5"/>
  <c r="E952" i="5"/>
  <c r="F952" i="5"/>
  <c r="E953" i="5"/>
  <c r="F953" i="5"/>
  <c r="E954" i="5"/>
  <c r="F954" i="5"/>
  <c r="E955" i="5"/>
  <c r="F955" i="5"/>
  <c r="E956" i="5"/>
  <c r="F956" i="5"/>
  <c r="E957" i="5"/>
  <c r="F957" i="5"/>
  <c r="E958" i="5"/>
  <c r="F958" i="5"/>
  <c r="E959" i="5"/>
  <c r="F959" i="5"/>
  <c r="E960" i="5"/>
  <c r="F960" i="5"/>
  <c r="E961" i="5"/>
  <c r="F961" i="5"/>
  <c r="E962" i="5"/>
  <c r="F962" i="5"/>
  <c r="E963" i="5"/>
  <c r="F963" i="5"/>
  <c r="E964" i="5"/>
  <c r="F964" i="5"/>
  <c r="E965" i="5"/>
  <c r="F965" i="5"/>
  <c r="E966" i="5"/>
  <c r="F966" i="5"/>
  <c r="E967" i="5"/>
  <c r="F967" i="5"/>
  <c r="E968" i="5"/>
  <c r="F968" i="5"/>
  <c r="E969" i="5"/>
  <c r="F969" i="5"/>
  <c r="E970" i="5"/>
  <c r="F970" i="5"/>
  <c r="E971" i="5"/>
  <c r="F971" i="5"/>
  <c r="E972" i="5"/>
  <c r="F972" i="5"/>
  <c r="E973" i="5"/>
  <c r="F973" i="5"/>
  <c r="E974" i="5"/>
  <c r="F974" i="5"/>
  <c r="E975" i="5"/>
  <c r="F975" i="5"/>
  <c r="E976" i="5"/>
  <c r="F976" i="5"/>
  <c r="E977" i="5"/>
  <c r="F977" i="5"/>
  <c r="E978" i="5"/>
  <c r="F978" i="5"/>
  <c r="E979" i="5"/>
  <c r="F979" i="5"/>
  <c r="E980" i="5"/>
  <c r="F980" i="5"/>
  <c r="E981" i="5"/>
  <c r="F981" i="5"/>
  <c r="E982" i="5"/>
  <c r="F982" i="5"/>
  <c r="E983" i="5"/>
  <c r="F983" i="5"/>
  <c r="E984" i="5"/>
  <c r="F984" i="5"/>
  <c r="E985" i="5"/>
  <c r="F985" i="5"/>
  <c r="E986" i="5"/>
  <c r="F986" i="5"/>
  <c r="E987" i="5"/>
  <c r="F987" i="5"/>
  <c r="E988" i="5"/>
  <c r="F988" i="5"/>
  <c r="E989" i="5"/>
  <c r="F989" i="5"/>
  <c r="E990" i="5"/>
  <c r="F990" i="5"/>
  <c r="E991" i="5"/>
  <c r="F991" i="5"/>
  <c r="E992" i="5"/>
  <c r="F992" i="5"/>
  <c r="E993" i="5"/>
  <c r="F993" i="5"/>
  <c r="E994" i="5"/>
  <c r="F994" i="5"/>
  <c r="E995" i="5"/>
  <c r="F995" i="5"/>
  <c r="E996" i="5"/>
  <c r="F996" i="5"/>
  <c r="E997" i="5"/>
  <c r="F997" i="5"/>
  <c r="E998" i="5"/>
  <c r="F998" i="5"/>
  <c r="E999" i="5"/>
  <c r="F999" i="5"/>
  <c r="E1000" i="5"/>
  <c r="F1000" i="5"/>
  <c r="E2" i="5"/>
  <c r="F2" i="5"/>
  <c r="G442" i="5" l="1"/>
  <c r="K442" i="5" s="1"/>
  <c r="L442" i="5" s="1"/>
  <c r="M442" i="5" s="1"/>
  <c r="N442" i="5" s="1"/>
  <c r="O442" i="5" s="1"/>
  <c r="P442" i="5" s="1"/>
  <c r="Q442" i="5" s="1"/>
  <c r="G858" i="5"/>
  <c r="K858" i="5" s="1"/>
  <c r="L858" i="5" s="1"/>
  <c r="M858" i="5" s="1"/>
  <c r="N858" i="5" s="1"/>
  <c r="O858" i="5" s="1"/>
  <c r="P858" i="5" s="1"/>
  <c r="Q858" i="5" s="1"/>
  <c r="G819" i="5" l="1"/>
  <c r="K819" i="5" s="1"/>
  <c r="L819" i="5" s="1"/>
  <c r="M819" i="5" s="1"/>
  <c r="N819" i="5" s="1"/>
  <c r="O819" i="5" s="1"/>
  <c r="P819" i="5" s="1"/>
  <c r="Q819" i="5" s="1"/>
  <c r="G493" i="5"/>
  <c r="K493" i="5" s="1"/>
  <c r="L493" i="5" s="1"/>
  <c r="M493" i="5" s="1"/>
  <c r="N493" i="5" s="1"/>
  <c r="O493" i="5" s="1"/>
  <c r="P493" i="5" s="1"/>
  <c r="Q493" i="5" s="1"/>
  <c r="G385" i="5"/>
  <c r="K385" i="5" s="1"/>
  <c r="L385" i="5" s="1"/>
  <c r="M385" i="5" s="1"/>
  <c r="N385" i="5" s="1"/>
  <c r="O385" i="5" s="1"/>
  <c r="P385" i="5" s="1"/>
  <c r="Q385" i="5" s="1"/>
  <c r="H858" i="5"/>
  <c r="G929" i="5"/>
  <c r="K929" i="5" s="1"/>
  <c r="L929" i="5" s="1"/>
  <c r="M929" i="5" s="1"/>
  <c r="N929" i="5" s="1"/>
  <c r="O929" i="5" s="1"/>
  <c r="P929" i="5" s="1"/>
  <c r="Q929" i="5" s="1"/>
  <c r="G917" i="5"/>
  <c r="K917" i="5" s="1"/>
  <c r="L917" i="5" s="1"/>
  <c r="M917" i="5" s="1"/>
  <c r="N917" i="5" s="1"/>
  <c r="O917" i="5" s="1"/>
  <c r="P917" i="5" s="1"/>
  <c r="Q917" i="5" s="1"/>
  <c r="G998" i="5"/>
  <c r="K998" i="5" s="1"/>
  <c r="L998" i="5" s="1"/>
  <c r="M998" i="5" s="1"/>
  <c r="N998" i="5" s="1"/>
  <c r="O998" i="5" s="1"/>
  <c r="P998" i="5" s="1"/>
  <c r="Q998" i="5" s="1"/>
  <c r="G974" i="5"/>
  <c r="K974" i="5" s="1"/>
  <c r="L974" i="5" s="1"/>
  <c r="M974" i="5" s="1"/>
  <c r="N974" i="5" s="1"/>
  <c r="O974" i="5" s="1"/>
  <c r="P974" i="5" s="1"/>
  <c r="Q974" i="5" s="1"/>
  <c r="G968" i="5"/>
  <c r="K968" i="5" s="1"/>
  <c r="L968" i="5" s="1"/>
  <c r="M968" i="5" s="1"/>
  <c r="N968" i="5" s="1"/>
  <c r="O968" i="5" s="1"/>
  <c r="P968" i="5" s="1"/>
  <c r="Q968" i="5" s="1"/>
  <c r="G944" i="5"/>
  <c r="K944" i="5" s="1"/>
  <c r="L944" i="5" s="1"/>
  <c r="M944" i="5" s="1"/>
  <c r="N944" i="5" s="1"/>
  <c r="O944" i="5" s="1"/>
  <c r="P944" i="5" s="1"/>
  <c r="Q944" i="5" s="1"/>
  <c r="G864" i="5"/>
  <c r="K864" i="5" s="1"/>
  <c r="L864" i="5" s="1"/>
  <c r="M864" i="5" s="1"/>
  <c r="N864" i="5" s="1"/>
  <c r="O864" i="5" s="1"/>
  <c r="P864" i="5" s="1"/>
  <c r="Q864" i="5" s="1"/>
  <c r="G593" i="5"/>
  <c r="K593" i="5" s="1"/>
  <c r="L593" i="5" s="1"/>
  <c r="M593" i="5" s="1"/>
  <c r="N593" i="5" s="1"/>
  <c r="O593" i="5" s="1"/>
  <c r="P593" i="5" s="1"/>
  <c r="Q593" i="5" s="1"/>
  <c r="G587" i="5"/>
  <c r="K587" i="5" s="1"/>
  <c r="L587" i="5" s="1"/>
  <c r="M587" i="5" s="1"/>
  <c r="N587" i="5" s="1"/>
  <c r="O587" i="5" s="1"/>
  <c r="P587" i="5" s="1"/>
  <c r="Q587" i="5" s="1"/>
  <c r="G407" i="5"/>
  <c r="K407" i="5" s="1"/>
  <c r="L407" i="5" s="1"/>
  <c r="M407" i="5" s="1"/>
  <c r="N407" i="5" s="1"/>
  <c r="O407" i="5" s="1"/>
  <c r="P407" i="5" s="1"/>
  <c r="Q407" i="5" s="1"/>
  <c r="G377" i="5"/>
  <c r="K377" i="5" s="1"/>
  <c r="L377" i="5" s="1"/>
  <c r="M377" i="5" s="1"/>
  <c r="N377" i="5" s="1"/>
  <c r="O377" i="5" s="1"/>
  <c r="P377" i="5" s="1"/>
  <c r="Q377" i="5" s="1"/>
  <c r="G365" i="5"/>
  <c r="G832" i="5"/>
  <c r="K832" i="5" s="1"/>
  <c r="L832" i="5" s="1"/>
  <c r="M832" i="5" s="1"/>
  <c r="N832" i="5" s="1"/>
  <c r="O832" i="5" s="1"/>
  <c r="P832" i="5" s="1"/>
  <c r="Q832" i="5" s="1"/>
  <c r="G820" i="5"/>
  <c r="K820" i="5" s="1"/>
  <c r="L820" i="5" s="1"/>
  <c r="M820" i="5" s="1"/>
  <c r="N820" i="5" s="1"/>
  <c r="O820" i="5" s="1"/>
  <c r="P820" i="5" s="1"/>
  <c r="Q820" i="5" s="1"/>
  <c r="G796" i="5"/>
  <c r="G627" i="5"/>
  <c r="K627" i="5" s="1"/>
  <c r="L627" i="5" s="1"/>
  <c r="M627" i="5" s="1"/>
  <c r="N627" i="5" s="1"/>
  <c r="O627" i="5" s="1"/>
  <c r="P627" i="5" s="1"/>
  <c r="Q627" i="5" s="1"/>
  <c r="G453" i="5"/>
  <c r="G447" i="5"/>
  <c r="K447" i="5" s="1"/>
  <c r="L447" i="5" s="1"/>
  <c r="M447" i="5" s="1"/>
  <c r="N447" i="5" s="1"/>
  <c r="O447" i="5" s="1"/>
  <c r="P447" i="5" s="1"/>
  <c r="Q447" i="5" s="1"/>
  <c r="G387" i="5"/>
  <c r="K387" i="5" s="1"/>
  <c r="L387" i="5" s="1"/>
  <c r="M387" i="5" s="1"/>
  <c r="N387" i="5" s="1"/>
  <c r="O387" i="5" s="1"/>
  <c r="P387" i="5" s="1"/>
  <c r="Q387" i="5" s="1"/>
  <c r="G698" i="5"/>
  <c r="K698" i="5" s="1"/>
  <c r="L698" i="5" s="1"/>
  <c r="M698" i="5" s="1"/>
  <c r="N698" i="5" s="1"/>
  <c r="O698" i="5" s="1"/>
  <c r="P698" i="5" s="1"/>
  <c r="Q698" i="5" s="1"/>
  <c r="G578" i="5"/>
  <c r="K578" i="5" s="1"/>
  <c r="L578" i="5" s="1"/>
  <c r="M578" i="5" s="1"/>
  <c r="N578" i="5" s="1"/>
  <c r="O578" i="5" s="1"/>
  <c r="P578" i="5" s="1"/>
  <c r="Q578" i="5" s="1"/>
  <c r="G470" i="5"/>
  <c r="K470" i="5" s="1"/>
  <c r="L470" i="5" s="1"/>
  <c r="M470" i="5" s="1"/>
  <c r="N470" i="5" s="1"/>
  <c r="O470" i="5" s="1"/>
  <c r="P470" i="5" s="1"/>
  <c r="Q470" i="5" s="1"/>
  <c r="G380" i="5"/>
  <c r="K380" i="5" s="1"/>
  <c r="L380" i="5" s="1"/>
  <c r="M380" i="5" s="1"/>
  <c r="N380" i="5" s="1"/>
  <c r="O380" i="5" s="1"/>
  <c r="P380" i="5" s="1"/>
  <c r="Q380" i="5" s="1"/>
  <c r="G344" i="5"/>
  <c r="K344" i="5" s="1"/>
  <c r="L344" i="5" s="1"/>
  <c r="M344" i="5" s="1"/>
  <c r="N344" i="5" s="1"/>
  <c r="O344" i="5" s="1"/>
  <c r="P344" i="5" s="1"/>
  <c r="Q344" i="5" s="1"/>
  <c r="G942" i="5"/>
  <c r="K942" i="5" s="1"/>
  <c r="L942" i="5" s="1"/>
  <c r="M942" i="5" s="1"/>
  <c r="N942" i="5" s="1"/>
  <c r="O942" i="5" s="1"/>
  <c r="P942" i="5" s="1"/>
  <c r="Q942" i="5" s="1"/>
  <c r="G882" i="5"/>
  <c r="K882" i="5" s="1"/>
  <c r="L882" i="5" s="1"/>
  <c r="M882" i="5" s="1"/>
  <c r="N882" i="5" s="1"/>
  <c r="O882" i="5" s="1"/>
  <c r="P882" i="5" s="1"/>
  <c r="Q882" i="5" s="1"/>
  <c r="G783" i="5"/>
  <c r="K783" i="5" s="1"/>
  <c r="L783" i="5" s="1"/>
  <c r="M783" i="5" s="1"/>
  <c r="N783" i="5" s="1"/>
  <c r="O783" i="5" s="1"/>
  <c r="P783" i="5" s="1"/>
  <c r="Q783" i="5" s="1"/>
  <c r="G759" i="5"/>
  <c r="K759" i="5" s="1"/>
  <c r="L759" i="5" s="1"/>
  <c r="M759" i="5" s="1"/>
  <c r="N759" i="5" s="1"/>
  <c r="O759" i="5" s="1"/>
  <c r="P759" i="5" s="1"/>
  <c r="Q759" i="5" s="1"/>
  <c r="G884" i="5"/>
  <c r="K884" i="5" s="1"/>
  <c r="L884" i="5" s="1"/>
  <c r="M884" i="5" s="1"/>
  <c r="N884" i="5" s="1"/>
  <c r="O884" i="5" s="1"/>
  <c r="P884" i="5" s="1"/>
  <c r="Q884" i="5" s="1"/>
  <c r="G866" i="5"/>
  <c r="K866" i="5" s="1"/>
  <c r="L866" i="5" s="1"/>
  <c r="M866" i="5" s="1"/>
  <c r="N866" i="5" s="1"/>
  <c r="O866" i="5" s="1"/>
  <c r="P866" i="5" s="1"/>
  <c r="Q866" i="5" s="1"/>
  <c r="G667" i="5"/>
  <c r="K667" i="5" s="1"/>
  <c r="L667" i="5" s="1"/>
  <c r="M667" i="5" s="1"/>
  <c r="N667" i="5" s="1"/>
  <c r="O667" i="5" s="1"/>
  <c r="P667" i="5" s="1"/>
  <c r="Q667" i="5" s="1"/>
  <c r="G655" i="5"/>
  <c r="K655" i="5" s="1"/>
  <c r="L655" i="5" s="1"/>
  <c r="M655" i="5" s="1"/>
  <c r="N655" i="5" s="1"/>
  <c r="O655" i="5" s="1"/>
  <c r="P655" i="5" s="1"/>
  <c r="Q655" i="5" s="1"/>
  <c r="G643" i="5"/>
  <c r="K643" i="5" s="1"/>
  <c r="L643" i="5" s="1"/>
  <c r="M643" i="5" s="1"/>
  <c r="N643" i="5" s="1"/>
  <c r="O643" i="5" s="1"/>
  <c r="P643" i="5" s="1"/>
  <c r="Q643" i="5" s="1"/>
  <c r="G744" i="5"/>
  <c r="K744" i="5" s="1"/>
  <c r="L744" i="5" s="1"/>
  <c r="M744" i="5" s="1"/>
  <c r="N744" i="5" s="1"/>
  <c r="O744" i="5" s="1"/>
  <c r="P744" i="5" s="1"/>
  <c r="Q744" i="5" s="1"/>
  <c r="G946" i="5"/>
  <c r="K946" i="5" s="1"/>
  <c r="L946" i="5" s="1"/>
  <c r="M946" i="5" s="1"/>
  <c r="N946" i="5" s="1"/>
  <c r="O946" i="5" s="1"/>
  <c r="P946" i="5" s="1"/>
  <c r="Q946" i="5" s="1"/>
  <c r="G743" i="5"/>
  <c r="K743" i="5" s="1"/>
  <c r="L743" i="5" s="1"/>
  <c r="M743" i="5" s="1"/>
  <c r="N743" i="5" s="1"/>
  <c r="O743" i="5" s="1"/>
  <c r="P743" i="5" s="1"/>
  <c r="Q743" i="5" s="1"/>
  <c r="G713" i="5"/>
  <c r="K713" i="5" s="1"/>
  <c r="L713" i="5" s="1"/>
  <c r="M713" i="5" s="1"/>
  <c r="N713" i="5" s="1"/>
  <c r="O713" i="5" s="1"/>
  <c r="P713" i="5" s="1"/>
  <c r="Q713" i="5" s="1"/>
  <c r="G736" i="5"/>
  <c r="K736" i="5" s="1"/>
  <c r="L736" i="5" s="1"/>
  <c r="M736" i="5" s="1"/>
  <c r="N736" i="5" s="1"/>
  <c r="O736" i="5" s="1"/>
  <c r="P736" i="5" s="1"/>
  <c r="Q736" i="5" s="1"/>
  <c r="G830" i="5"/>
  <c r="K830" i="5" s="1"/>
  <c r="L830" i="5" s="1"/>
  <c r="M830" i="5" s="1"/>
  <c r="N830" i="5" s="1"/>
  <c r="O830" i="5" s="1"/>
  <c r="P830" i="5" s="1"/>
  <c r="Q830" i="5" s="1"/>
  <c r="G794" i="5"/>
  <c r="K794" i="5" s="1"/>
  <c r="L794" i="5" s="1"/>
  <c r="M794" i="5" s="1"/>
  <c r="N794" i="5" s="1"/>
  <c r="O794" i="5" s="1"/>
  <c r="P794" i="5" s="1"/>
  <c r="Q794" i="5" s="1"/>
  <c r="G943" i="5"/>
  <c r="K943" i="5" s="1"/>
  <c r="L943" i="5" s="1"/>
  <c r="M943" i="5" s="1"/>
  <c r="N943" i="5" s="1"/>
  <c r="O943" i="5" s="1"/>
  <c r="P943" i="5" s="1"/>
  <c r="Q943" i="5" s="1"/>
  <c r="G937" i="5"/>
  <c r="K937" i="5" s="1"/>
  <c r="L937" i="5" s="1"/>
  <c r="M937" i="5" s="1"/>
  <c r="N937" i="5" s="1"/>
  <c r="O937" i="5" s="1"/>
  <c r="P937" i="5" s="1"/>
  <c r="Q937" i="5" s="1"/>
  <c r="G931" i="5"/>
  <c r="K931" i="5" s="1"/>
  <c r="L931" i="5" s="1"/>
  <c r="M931" i="5" s="1"/>
  <c r="N931" i="5" s="1"/>
  <c r="O931" i="5" s="1"/>
  <c r="P931" i="5" s="1"/>
  <c r="Q931" i="5" s="1"/>
  <c r="G907" i="5"/>
  <c r="K907" i="5" s="1"/>
  <c r="L907" i="5" s="1"/>
  <c r="M907" i="5" s="1"/>
  <c r="N907" i="5" s="1"/>
  <c r="O907" i="5" s="1"/>
  <c r="P907" i="5" s="1"/>
  <c r="Q907" i="5" s="1"/>
  <c r="G895" i="5"/>
  <c r="K895" i="5" s="1"/>
  <c r="L895" i="5" s="1"/>
  <c r="M895" i="5" s="1"/>
  <c r="N895" i="5" s="1"/>
  <c r="O895" i="5" s="1"/>
  <c r="P895" i="5" s="1"/>
  <c r="Q895" i="5" s="1"/>
  <c r="G693" i="5"/>
  <c r="K693" i="5" s="1"/>
  <c r="L693" i="5" s="1"/>
  <c r="M693" i="5" s="1"/>
  <c r="N693" i="5" s="1"/>
  <c r="O693" i="5" s="1"/>
  <c r="P693" i="5" s="1"/>
  <c r="Q693" i="5" s="1"/>
  <c r="G651" i="5"/>
  <c r="K651" i="5" s="1"/>
  <c r="L651" i="5" s="1"/>
  <c r="M651" i="5" s="1"/>
  <c r="N651" i="5" s="1"/>
  <c r="O651" i="5" s="1"/>
  <c r="P651" i="5" s="1"/>
  <c r="Q651" i="5" s="1"/>
  <c r="G645" i="5"/>
  <c r="K645" i="5" s="1"/>
  <c r="L645" i="5" s="1"/>
  <c r="M645" i="5" s="1"/>
  <c r="N645" i="5" s="1"/>
  <c r="O645" i="5" s="1"/>
  <c r="P645" i="5" s="1"/>
  <c r="Q645" i="5" s="1"/>
  <c r="G859" i="5"/>
  <c r="K859" i="5" s="1"/>
  <c r="L859" i="5" s="1"/>
  <c r="M859" i="5" s="1"/>
  <c r="N859" i="5" s="1"/>
  <c r="O859" i="5" s="1"/>
  <c r="P859" i="5" s="1"/>
  <c r="Q859" i="5" s="1"/>
  <c r="G716" i="5"/>
  <c r="K716" i="5" s="1"/>
  <c r="L716" i="5" s="1"/>
  <c r="M716" i="5" s="1"/>
  <c r="N716" i="5" s="1"/>
  <c r="O716" i="5" s="1"/>
  <c r="P716" i="5" s="1"/>
  <c r="Q716" i="5" s="1"/>
  <c r="G585" i="5"/>
  <c r="K585" i="5" s="1"/>
  <c r="L585" i="5" s="1"/>
  <c r="M585" i="5" s="1"/>
  <c r="N585" i="5" s="1"/>
  <c r="O585" i="5" s="1"/>
  <c r="P585" i="5" s="1"/>
  <c r="Q585" i="5" s="1"/>
  <c r="G339" i="5"/>
  <c r="K339" i="5" s="1"/>
  <c r="L339" i="5" s="1"/>
  <c r="M339" i="5" s="1"/>
  <c r="N339" i="5" s="1"/>
  <c r="O339" i="5" s="1"/>
  <c r="P339" i="5" s="1"/>
  <c r="Q339" i="5" s="1"/>
  <c r="G351" i="5"/>
  <c r="K351" i="5" s="1"/>
  <c r="L351" i="5" s="1"/>
  <c r="M351" i="5" s="1"/>
  <c r="N351" i="5" s="1"/>
  <c r="O351" i="5" s="1"/>
  <c r="P351" i="5" s="1"/>
  <c r="Q351" i="5" s="1"/>
  <c r="G983" i="5"/>
  <c r="K983" i="5" s="1"/>
  <c r="L983" i="5" s="1"/>
  <c r="M983" i="5" s="1"/>
  <c r="N983" i="5" s="1"/>
  <c r="O983" i="5" s="1"/>
  <c r="P983" i="5" s="1"/>
  <c r="Q983" i="5" s="1"/>
  <c r="G816" i="5"/>
  <c r="K816" i="5" s="1"/>
  <c r="L816" i="5" s="1"/>
  <c r="M816" i="5" s="1"/>
  <c r="N816" i="5" s="1"/>
  <c r="O816" i="5" s="1"/>
  <c r="P816" i="5" s="1"/>
  <c r="Q816" i="5" s="1"/>
  <c r="G791" i="5"/>
  <c r="K791" i="5" s="1"/>
  <c r="L791" i="5" s="1"/>
  <c r="M791" i="5" s="1"/>
  <c r="N791" i="5" s="1"/>
  <c r="O791" i="5" s="1"/>
  <c r="P791" i="5" s="1"/>
  <c r="Q791" i="5" s="1"/>
  <c r="G732" i="5"/>
  <c r="K732" i="5" s="1"/>
  <c r="L732" i="5" s="1"/>
  <c r="M732" i="5" s="1"/>
  <c r="N732" i="5" s="1"/>
  <c r="O732" i="5" s="1"/>
  <c r="P732" i="5" s="1"/>
  <c r="Q732" i="5" s="1"/>
  <c r="G934" i="5"/>
  <c r="K934" i="5" s="1"/>
  <c r="L934" i="5" s="1"/>
  <c r="M934" i="5" s="1"/>
  <c r="N934" i="5" s="1"/>
  <c r="O934" i="5" s="1"/>
  <c r="P934" i="5" s="1"/>
  <c r="Q934" i="5" s="1"/>
  <c r="G570" i="5"/>
  <c r="K570" i="5" s="1"/>
  <c r="L570" i="5" s="1"/>
  <c r="M570" i="5" s="1"/>
  <c r="N570" i="5" s="1"/>
  <c r="O570" i="5" s="1"/>
  <c r="P570" i="5" s="1"/>
  <c r="Q570" i="5" s="1"/>
  <c r="G552" i="5"/>
  <c r="K552" i="5" s="1"/>
  <c r="L552" i="5" s="1"/>
  <c r="M552" i="5" s="1"/>
  <c r="N552" i="5" s="1"/>
  <c r="O552" i="5" s="1"/>
  <c r="P552" i="5" s="1"/>
  <c r="Q552" i="5" s="1"/>
  <c r="G546" i="5"/>
  <c r="K546" i="5" s="1"/>
  <c r="L546" i="5" s="1"/>
  <c r="M546" i="5" s="1"/>
  <c r="N546" i="5" s="1"/>
  <c r="O546" i="5" s="1"/>
  <c r="P546" i="5" s="1"/>
  <c r="Q546" i="5" s="1"/>
  <c r="G498" i="5"/>
  <c r="K498" i="5" s="1"/>
  <c r="L498" i="5" s="1"/>
  <c r="M498" i="5" s="1"/>
  <c r="N498" i="5" s="1"/>
  <c r="O498" i="5" s="1"/>
  <c r="P498" i="5" s="1"/>
  <c r="Q498" i="5" s="1"/>
  <c r="G468" i="5"/>
  <c r="K468" i="5" s="1"/>
  <c r="L468" i="5" s="1"/>
  <c r="M468" i="5" s="1"/>
  <c r="N468" i="5" s="1"/>
  <c r="O468" i="5" s="1"/>
  <c r="P468" i="5" s="1"/>
  <c r="Q468" i="5" s="1"/>
  <c r="G444" i="5"/>
  <c r="K444" i="5" s="1"/>
  <c r="L444" i="5" s="1"/>
  <c r="M444" i="5" s="1"/>
  <c r="N444" i="5" s="1"/>
  <c r="O444" i="5" s="1"/>
  <c r="P444" i="5" s="1"/>
  <c r="Q444" i="5" s="1"/>
  <c r="G414" i="5"/>
  <c r="K414" i="5" s="1"/>
  <c r="L414" i="5" s="1"/>
  <c r="M414" i="5" s="1"/>
  <c r="N414" i="5" s="1"/>
  <c r="O414" i="5" s="1"/>
  <c r="P414" i="5" s="1"/>
  <c r="Q414" i="5" s="1"/>
  <c r="G885" i="5"/>
  <c r="K885" i="5" s="1"/>
  <c r="L885" i="5" s="1"/>
  <c r="M885" i="5" s="1"/>
  <c r="N885" i="5" s="1"/>
  <c r="O885" i="5" s="1"/>
  <c r="P885" i="5" s="1"/>
  <c r="Q885" i="5" s="1"/>
  <c r="G855" i="5"/>
  <c r="K855" i="5" s="1"/>
  <c r="L855" i="5" s="1"/>
  <c r="M855" i="5" s="1"/>
  <c r="N855" i="5" s="1"/>
  <c r="O855" i="5" s="1"/>
  <c r="P855" i="5" s="1"/>
  <c r="Q855" i="5" s="1"/>
  <c r="G849" i="5"/>
  <c r="K849" i="5" s="1"/>
  <c r="L849" i="5" s="1"/>
  <c r="M849" i="5" s="1"/>
  <c r="N849" i="5" s="1"/>
  <c r="O849" i="5" s="1"/>
  <c r="P849" i="5" s="1"/>
  <c r="Q849" i="5" s="1"/>
  <c r="G843" i="5"/>
  <c r="K843" i="5" s="1"/>
  <c r="L843" i="5" s="1"/>
  <c r="M843" i="5" s="1"/>
  <c r="N843" i="5" s="1"/>
  <c r="O843" i="5" s="1"/>
  <c r="P843" i="5" s="1"/>
  <c r="Q843" i="5" s="1"/>
  <c r="G712" i="5"/>
  <c r="K712" i="5" s="1"/>
  <c r="L712" i="5" s="1"/>
  <c r="M712" i="5" s="1"/>
  <c r="N712" i="5" s="1"/>
  <c r="O712" i="5" s="1"/>
  <c r="P712" i="5" s="1"/>
  <c r="Q712" i="5" s="1"/>
  <c r="G706" i="5"/>
  <c r="K706" i="5" s="1"/>
  <c r="L706" i="5" s="1"/>
  <c r="M706" i="5" s="1"/>
  <c r="N706" i="5" s="1"/>
  <c r="O706" i="5" s="1"/>
  <c r="P706" i="5" s="1"/>
  <c r="Q706" i="5" s="1"/>
  <c r="G700" i="5"/>
  <c r="K700" i="5" s="1"/>
  <c r="L700" i="5" s="1"/>
  <c r="M700" i="5" s="1"/>
  <c r="N700" i="5" s="1"/>
  <c r="O700" i="5" s="1"/>
  <c r="P700" i="5" s="1"/>
  <c r="Q700" i="5" s="1"/>
  <c r="G581" i="5"/>
  <c r="K581" i="5" s="1"/>
  <c r="L581" i="5" s="1"/>
  <c r="M581" i="5" s="1"/>
  <c r="N581" i="5" s="1"/>
  <c r="O581" i="5" s="1"/>
  <c r="P581" i="5" s="1"/>
  <c r="Q581" i="5" s="1"/>
  <c r="H587" i="5"/>
  <c r="J587" i="5" s="1"/>
  <c r="G930" i="5"/>
  <c r="K930" i="5" s="1"/>
  <c r="L930" i="5" s="1"/>
  <c r="M930" i="5" s="1"/>
  <c r="N930" i="5" s="1"/>
  <c r="O930" i="5" s="1"/>
  <c r="P930" i="5" s="1"/>
  <c r="Q930" i="5" s="1"/>
  <c r="G906" i="5"/>
  <c r="K906" i="5" s="1"/>
  <c r="L906" i="5" s="1"/>
  <c r="M906" i="5" s="1"/>
  <c r="N906" i="5" s="1"/>
  <c r="O906" i="5" s="1"/>
  <c r="P906" i="5" s="1"/>
  <c r="Q906" i="5" s="1"/>
  <c r="G995" i="5"/>
  <c r="K995" i="5" s="1"/>
  <c r="L995" i="5" s="1"/>
  <c r="M995" i="5" s="1"/>
  <c r="N995" i="5" s="1"/>
  <c r="O995" i="5" s="1"/>
  <c r="P995" i="5" s="1"/>
  <c r="Q995" i="5" s="1"/>
  <c r="G977" i="5"/>
  <c r="K977" i="5" s="1"/>
  <c r="L977" i="5" s="1"/>
  <c r="M977" i="5" s="1"/>
  <c r="N977" i="5" s="1"/>
  <c r="O977" i="5" s="1"/>
  <c r="P977" i="5" s="1"/>
  <c r="Q977" i="5" s="1"/>
  <c r="G848" i="5"/>
  <c r="K848" i="5" s="1"/>
  <c r="L848" i="5" s="1"/>
  <c r="M848" i="5" s="1"/>
  <c r="N848" i="5" s="1"/>
  <c r="O848" i="5" s="1"/>
  <c r="P848" i="5" s="1"/>
  <c r="Q848" i="5" s="1"/>
  <c r="G836" i="5"/>
  <c r="K836" i="5" s="1"/>
  <c r="L836" i="5" s="1"/>
  <c r="M836" i="5" s="1"/>
  <c r="N836" i="5" s="1"/>
  <c r="O836" i="5" s="1"/>
  <c r="P836" i="5" s="1"/>
  <c r="Q836" i="5" s="1"/>
  <c r="G784" i="5"/>
  <c r="K784" i="5" s="1"/>
  <c r="L784" i="5" s="1"/>
  <c r="M784" i="5" s="1"/>
  <c r="N784" i="5" s="1"/>
  <c r="O784" i="5" s="1"/>
  <c r="P784" i="5" s="1"/>
  <c r="Q784" i="5" s="1"/>
  <c r="G731" i="5"/>
  <c r="K731" i="5" s="1"/>
  <c r="L731" i="5" s="1"/>
  <c r="M731" i="5" s="1"/>
  <c r="N731" i="5" s="1"/>
  <c r="O731" i="5" s="1"/>
  <c r="P731" i="5" s="1"/>
  <c r="Q731" i="5" s="1"/>
  <c r="G666" i="5"/>
  <c r="K666" i="5" s="1"/>
  <c r="L666" i="5" s="1"/>
  <c r="M666" i="5" s="1"/>
  <c r="N666" i="5" s="1"/>
  <c r="O666" i="5" s="1"/>
  <c r="P666" i="5" s="1"/>
  <c r="Q666" i="5" s="1"/>
  <c r="G648" i="5"/>
  <c r="K648" i="5" s="1"/>
  <c r="L648" i="5" s="1"/>
  <c r="M648" i="5" s="1"/>
  <c r="N648" i="5" s="1"/>
  <c r="O648" i="5" s="1"/>
  <c r="P648" i="5" s="1"/>
  <c r="Q648" i="5" s="1"/>
  <c r="G625" i="5"/>
  <c r="K625" i="5" s="1"/>
  <c r="L625" i="5" s="1"/>
  <c r="M625" i="5" s="1"/>
  <c r="N625" i="5" s="1"/>
  <c r="O625" i="5" s="1"/>
  <c r="P625" i="5" s="1"/>
  <c r="Q625" i="5" s="1"/>
  <c r="G607" i="5"/>
  <c r="G513" i="5"/>
  <c r="K513" i="5" s="1"/>
  <c r="L513" i="5" s="1"/>
  <c r="M513" i="5" s="1"/>
  <c r="N513" i="5" s="1"/>
  <c r="O513" i="5" s="1"/>
  <c r="P513" i="5" s="1"/>
  <c r="Q513" i="5" s="1"/>
  <c r="G399" i="5"/>
  <c r="K399" i="5" s="1"/>
  <c r="L399" i="5" s="1"/>
  <c r="M399" i="5" s="1"/>
  <c r="N399" i="5" s="1"/>
  <c r="O399" i="5" s="1"/>
  <c r="P399" i="5" s="1"/>
  <c r="Q399" i="5" s="1"/>
  <c r="G363" i="5"/>
  <c r="K363" i="5" s="1"/>
  <c r="L363" i="5" s="1"/>
  <c r="M363" i="5" s="1"/>
  <c r="N363" i="5" s="1"/>
  <c r="O363" i="5" s="1"/>
  <c r="P363" i="5" s="1"/>
  <c r="Q363" i="5" s="1"/>
  <c r="G334" i="5"/>
  <c r="K334" i="5" s="1"/>
  <c r="L334" i="5" s="1"/>
  <c r="M334" i="5" s="1"/>
  <c r="N334" i="5" s="1"/>
  <c r="O334" i="5" s="1"/>
  <c r="P334" i="5" s="1"/>
  <c r="Q334" i="5" s="1"/>
  <c r="G898" i="5"/>
  <c r="K898" i="5" s="1"/>
  <c r="L898" i="5" s="1"/>
  <c r="M898" i="5" s="1"/>
  <c r="N898" i="5" s="1"/>
  <c r="O898" i="5" s="1"/>
  <c r="P898" i="5" s="1"/>
  <c r="Q898" i="5" s="1"/>
  <c r="G893" i="5"/>
  <c r="K893" i="5" s="1"/>
  <c r="L893" i="5" s="1"/>
  <c r="M893" i="5" s="1"/>
  <c r="N893" i="5" s="1"/>
  <c r="O893" i="5" s="1"/>
  <c r="P893" i="5" s="1"/>
  <c r="Q893" i="5" s="1"/>
  <c r="G876" i="5"/>
  <c r="K876" i="5" s="1"/>
  <c r="L876" i="5" s="1"/>
  <c r="M876" i="5" s="1"/>
  <c r="N876" i="5" s="1"/>
  <c r="O876" i="5" s="1"/>
  <c r="P876" i="5" s="1"/>
  <c r="Q876" i="5" s="1"/>
  <c r="G870" i="5"/>
  <c r="K870" i="5" s="1"/>
  <c r="L870" i="5" s="1"/>
  <c r="M870" i="5" s="1"/>
  <c r="N870" i="5" s="1"/>
  <c r="O870" i="5" s="1"/>
  <c r="P870" i="5" s="1"/>
  <c r="Q870" i="5" s="1"/>
  <c r="G812" i="5"/>
  <c r="K812" i="5" s="1"/>
  <c r="L812" i="5" s="1"/>
  <c r="M812" i="5" s="1"/>
  <c r="N812" i="5" s="1"/>
  <c r="O812" i="5" s="1"/>
  <c r="P812" i="5" s="1"/>
  <c r="Q812" i="5" s="1"/>
  <c r="G806" i="5"/>
  <c r="K806" i="5" s="1"/>
  <c r="L806" i="5" s="1"/>
  <c r="M806" i="5" s="1"/>
  <c r="N806" i="5" s="1"/>
  <c r="O806" i="5" s="1"/>
  <c r="P806" i="5" s="1"/>
  <c r="Q806" i="5" s="1"/>
  <c r="G800" i="5"/>
  <c r="K800" i="5" s="1"/>
  <c r="L800" i="5" s="1"/>
  <c r="M800" i="5" s="1"/>
  <c r="N800" i="5" s="1"/>
  <c r="O800" i="5" s="1"/>
  <c r="P800" i="5" s="1"/>
  <c r="Q800" i="5" s="1"/>
  <c r="G747" i="5"/>
  <c r="K747" i="5" s="1"/>
  <c r="L747" i="5" s="1"/>
  <c r="M747" i="5" s="1"/>
  <c r="N747" i="5" s="1"/>
  <c r="O747" i="5" s="1"/>
  <c r="P747" i="5" s="1"/>
  <c r="Q747" i="5" s="1"/>
  <c r="G730" i="5"/>
  <c r="K730" i="5" s="1"/>
  <c r="L730" i="5" s="1"/>
  <c r="M730" i="5" s="1"/>
  <c r="N730" i="5" s="1"/>
  <c r="O730" i="5" s="1"/>
  <c r="P730" i="5" s="1"/>
  <c r="Q730" i="5" s="1"/>
  <c r="G718" i="5"/>
  <c r="K718" i="5" s="1"/>
  <c r="L718" i="5" s="1"/>
  <c r="M718" i="5" s="1"/>
  <c r="N718" i="5" s="1"/>
  <c r="O718" i="5" s="1"/>
  <c r="P718" i="5" s="1"/>
  <c r="Q718" i="5" s="1"/>
  <c r="G683" i="5"/>
  <c r="K683" i="5" s="1"/>
  <c r="L683" i="5" s="1"/>
  <c r="M683" i="5" s="1"/>
  <c r="N683" i="5" s="1"/>
  <c r="O683" i="5" s="1"/>
  <c r="P683" i="5" s="1"/>
  <c r="Q683" i="5" s="1"/>
  <c r="G665" i="5"/>
  <c r="K665" i="5" s="1"/>
  <c r="L665" i="5" s="1"/>
  <c r="M665" i="5" s="1"/>
  <c r="N665" i="5" s="1"/>
  <c r="O665" i="5" s="1"/>
  <c r="P665" i="5" s="1"/>
  <c r="Q665" i="5" s="1"/>
  <c r="G659" i="5"/>
  <c r="K659" i="5" s="1"/>
  <c r="L659" i="5" s="1"/>
  <c r="M659" i="5" s="1"/>
  <c r="N659" i="5" s="1"/>
  <c r="O659" i="5" s="1"/>
  <c r="P659" i="5" s="1"/>
  <c r="Q659" i="5" s="1"/>
  <c r="G647" i="5"/>
  <c r="K647" i="5" s="1"/>
  <c r="L647" i="5" s="1"/>
  <c r="M647" i="5" s="1"/>
  <c r="N647" i="5" s="1"/>
  <c r="O647" i="5" s="1"/>
  <c r="P647" i="5" s="1"/>
  <c r="Q647" i="5" s="1"/>
  <c r="G618" i="5"/>
  <c r="K618" i="5" s="1"/>
  <c r="L618" i="5" s="1"/>
  <c r="M618" i="5" s="1"/>
  <c r="N618" i="5" s="1"/>
  <c r="O618" i="5" s="1"/>
  <c r="P618" i="5" s="1"/>
  <c r="Q618" i="5" s="1"/>
  <c r="G600" i="5"/>
  <c r="K600" i="5" s="1"/>
  <c r="L600" i="5" s="1"/>
  <c r="M600" i="5" s="1"/>
  <c r="N600" i="5" s="1"/>
  <c r="O600" i="5" s="1"/>
  <c r="P600" i="5" s="1"/>
  <c r="Q600" i="5" s="1"/>
  <c r="G476" i="5"/>
  <c r="K476" i="5" s="1"/>
  <c r="L476" i="5" s="1"/>
  <c r="M476" i="5" s="1"/>
  <c r="N476" i="5" s="1"/>
  <c r="O476" i="5" s="1"/>
  <c r="P476" i="5" s="1"/>
  <c r="Q476" i="5" s="1"/>
  <c r="G957" i="5"/>
  <c r="K957" i="5" s="1"/>
  <c r="L957" i="5" s="1"/>
  <c r="M957" i="5" s="1"/>
  <c r="N957" i="5" s="1"/>
  <c r="O957" i="5" s="1"/>
  <c r="P957" i="5" s="1"/>
  <c r="Q957" i="5" s="1"/>
  <c r="G840" i="5"/>
  <c r="K840" i="5" s="1"/>
  <c r="L840" i="5" s="1"/>
  <c r="M840" i="5" s="1"/>
  <c r="N840" i="5" s="1"/>
  <c r="O840" i="5" s="1"/>
  <c r="P840" i="5" s="1"/>
  <c r="Q840" i="5" s="1"/>
  <c r="G735" i="5"/>
  <c r="K735" i="5" s="1"/>
  <c r="L735" i="5" s="1"/>
  <c r="M735" i="5" s="1"/>
  <c r="N735" i="5" s="1"/>
  <c r="O735" i="5" s="1"/>
  <c r="P735" i="5" s="1"/>
  <c r="Q735" i="5" s="1"/>
  <c r="G682" i="5"/>
  <c r="K682" i="5" s="1"/>
  <c r="L682" i="5" s="1"/>
  <c r="M682" i="5" s="1"/>
  <c r="N682" i="5" s="1"/>
  <c r="O682" i="5" s="1"/>
  <c r="P682" i="5" s="1"/>
  <c r="Q682" i="5" s="1"/>
  <c r="G559" i="5"/>
  <c r="K559" i="5" s="1"/>
  <c r="L559" i="5" s="1"/>
  <c r="M559" i="5" s="1"/>
  <c r="N559" i="5" s="1"/>
  <c r="O559" i="5" s="1"/>
  <c r="P559" i="5" s="1"/>
  <c r="Q559" i="5" s="1"/>
  <c r="G535" i="5"/>
  <c r="G523" i="5"/>
  <c r="K523" i="5" s="1"/>
  <c r="L523" i="5" s="1"/>
  <c r="M523" i="5" s="1"/>
  <c r="N523" i="5" s="1"/>
  <c r="O523" i="5" s="1"/>
  <c r="P523" i="5" s="1"/>
  <c r="Q523" i="5" s="1"/>
  <c r="G517" i="5"/>
  <c r="K517" i="5" s="1"/>
  <c r="L517" i="5" s="1"/>
  <c r="M517" i="5" s="1"/>
  <c r="N517" i="5" s="1"/>
  <c r="O517" i="5" s="1"/>
  <c r="P517" i="5" s="1"/>
  <c r="Q517" i="5" s="1"/>
  <c r="G981" i="5"/>
  <c r="K981" i="5" s="1"/>
  <c r="L981" i="5" s="1"/>
  <c r="M981" i="5" s="1"/>
  <c r="N981" i="5" s="1"/>
  <c r="O981" i="5" s="1"/>
  <c r="P981" i="5" s="1"/>
  <c r="Q981" i="5" s="1"/>
  <c r="G951" i="5"/>
  <c r="K951" i="5" s="1"/>
  <c r="L951" i="5" s="1"/>
  <c r="M951" i="5" s="1"/>
  <c r="N951" i="5" s="1"/>
  <c r="O951" i="5" s="1"/>
  <c r="P951" i="5" s="1"/>
  <c r="Q951" i="5" s="1"/>
  <c r="G892" i="5"/>
  <c r="K892" i="5" s="1"/>
  <c r="L892" i="5" s="1"/>
  <c r="M892" i="5" s="1"/>
  <c r="N892" i="5" s="1"/>
  <c r="O892" i="5" s="1"/>
  <c r="P892" i="5" s="1"/>
  <c r="Q892" i="5" s="1"/>
  <c r="G852" i="5"/>
  <c r="K852" i="5" s="1"/>
  <c r="L852" i="5" s="1"/>
  <c r="M852" i="5" s="1"/>
  <c r="N852" i="5" s="1"/>
  <c r="O852" i="5" s="1"/>
  <c r="P852" i="5" s="1"/>
  <c r="Q852" i="5" s="1"/>
  <c r="G846" i="5"/>
  <c r="G834" i="5"/>
  <c r="K834" i="5" s="1"/>
  <c r="L834" i="5" s="1"/>
  <c r="M834" i="5" s="1"/>
  <c r="N834" i="5" s="1"/>
  <c r="O834" i="5" s="1"/>
  <c r="P834" i="5" s="1"/>
  <c r="Q834" i="5" s="1"/>
  <c r="G986" i="5"/>
  <c r="K986" i="5" s="1"/>
  <c r="L986" i="5" s="1"/>
  <c r="M986" i="5" s="1"/>
  <c r="N986" i="5" s="1"/>
  <c r="O986" i="5" s="1"/>
  <c r="P986" i="5" s="1"/>
  <c r="Q986" i="5" s="1"/>
  <c r="G962" i="5"/>
  <c r="K962" i="5" s="1"/>
  <c r="L962" i="5" s="1"/>
  <c r="M962" i="5" s="1"/>
  <c r="N962" i="5" s="1"/>
  <c r="O962" i="5" s="1"/>
  <c r="P962" i="5" s="1"/>
  <c r="Q962" i="5" s="1"/>
  <c r="G868" i="5"/>
  <c r="K868" i="5" s="1"/>
  <c r="L868" i="5" s="1"/>
  <c r="M868" i="5" s="1"/>
  <c r="N868" i="5" s="1"/>
  <c r="O868" i="5" s="1"/>
  <c r="P868" i="5" s="1"/>
  <c r="Q868" i="5" s="1"/>
  <c r="G634" i="5"/>
  <c r="K634" i="5" s="1"/>
  <c r="L634" i="5" s="1"/>
  <c r="M634" i="5" s="1"/>
  <c r="N634" i="5" s="1"/>
  <c r="O634" i="5" s="1"/>
  <c r="P634" i="5" s="1"/>
  <c r="Q634" i="5" s="1"/>
  <c r="G564" i="5"/>
  <c r="K564" i="5" s="1"/>
  <c r="L564" i="5" s="1"/>
  <c r="M564" i="5" s="1"/>
  <c r="N564" i="5" s="1"/>
  <c r="O564" i="5" s="1"/>
  <c r="P564" i="5" s="1"/>
  <c r="Q564" i="5" s="1"/>
  <c r="G469" i="5"/>
  <c r="K469" i="5" s="1"/>
  <c r="L469" i="5" s="1"/>
  <c r="M469" i="5" s="1"/>
  <c r="N469" i="5" s="1"/>
  <c r="O469" i="5" s="1"/>
  <c r="P469" i="5" s="1"/>
  <c r="Q469" i="5" s="1"/>
  <c r="G763" i="5"/>
  <c r="K763" i="5" s="1"/>
  <c r="L763" i="5" s="1"/>
  <c r="M763" i="5" s="1"/>
  <c r="N763" i="5" s="1"/>
  <c r="O763" i="5" s="1"/>
  <c r="P763" i="5" s="1"/>
  <c r="Q763" i="5" s="1"/>
  <c r="G938" i="5"/>
  <c r="K938" i="5" s="1"/>
  <c r="L938" i="5" s="1"/>
  <c r="M938" i="5" s="1"/>
  <c r="N938" i="5" s="1"/>
  <c r="O938" i="5" s="1"/>
  <c r="P938" i="5" s="1"/>
  <c r="Q938" i="5" s="1"/>
  <c r="G920" i="5"/>
  <c r="K920" i="5" s="1"/>
  <c r="L920" i="5" s="1"/>
  <c r="M920" i="5" s="1"/>
  <c r="N920" i="5" s="1"/>
  <c r="O920" i="5" s="1"/>
  <c r="P920" i="5" s="1"/>
  <c r="Q920" i="5" s="1"/>
  <c r="G775" i="5"/>
  <c r="K775" i="5" s="1"/>
  <c r="L775" i="5" s="1"/>
  <c r="M775" i="5" s="1"/>
  <c r="N775" i="5" s="1"/>
  <c r="O775" i="5" s="1"/>
  <c r="P775" i="5" s="1"/>
  <c r="Q775" i="5" s="1"/>
  <c r="G757" i="5"/>
  <c r="K757" i="5" s="1"/>
  <c r="L757" i="5" s="1"/>
  <c r="M757" i="5" s="1"/>
  <c r="N757" i="5" s="1"/>
  <c r="O757" i="5" s="1"/>
  <c r="P757" i="5" s="1"/>
  <c r="Q757" i="5" s="1"/>
  <c r="G745" i="5"/>
  <c r="K745" i="5" s="1"/>
  <c r="L745" i="5" s="1"/>
  <c r="M745" i="5" s="1"/>
  <c r="N745" i="5" s="1"/>
  <c r="O745" i="5" s="1"/>
  <c r="P745" i="5" s="1"/>
  <c r="Q745" i="5" s="1"/>
  <c r="G704" i="5"/>
  <c r="G997" i="5"/>
  <c r="K997" i="5" s="1"/>
  <c r="L997" i="5" s="1"/>
  <c r="M997" i="5" s="1"/>
  <c r="N997" i="5" s="1"/>
  <c r="O997" i="5" s="1"/>
  <c r="P997" i="5" s="1"/>
  <c r="Q997" i="5" s="1"/>
  <c r="G973" i="5"/>
  <c r="G955" i="5"/>
  <c r="K955" i="5" s="1"/>
  <c r="L955" i="5" s="1"/>
  <c r="M955" i="5" s="1"/>
  <c r="N955" i="5" s="1"/>
  <c r="O955" i="5" s="1"/>
  <c r="P955" i="5" s="1"/>
  <c r="Q955" i="5" s="1"/>
  <c r="G867" i="5"/>
  <c r="K867" i="5" s="1"/>
  <c r="L867" i="5" s="1"/>
  <c r="M867" i="5" s="1"/>
  <c r="N867" i="5" s="1"/>
  <c r="O867" i="5" s="1"/>
  <c r="P867" i="5" s="1"/>
  <c r="Q867" i="5" s="1"/>
  <c r="G856" i="5"/>
  <c r="K856" i="5" s="1"/>
  <c r="L856" i="5" s="1"/>
  <c r="M856" i="5" s="1"/>
  <c r="N856" i="5" s="1"/>
  <c r="O856" i="5" s="1"/>
  <c r="P856" i="5" s="1"/>
  <c r="Q856" i="5" s="1"/>
  <c r="G844" i="5"/>
  <c r="K844" i="5" s="1"/>
  <c r="L844" i="5" s="1"/>
  <c r="M844" i="5" s="1"/>
  <c r="N844" i="5" s="1"/>
  <c r="O844" i="5" s="1"/>
  <c r="P844" i="5" s="1"/>
  <c r="Q844" i="5" s="1"/>
  <c r="G838" i="5"/>
  <c r="K838" i="5" s="1"/>
  <c r="L838" i="5" s="1"/>
  <c r="M838" i="5" s="1"/>
  <c r="N838" i="5" s="1"/>
  <c r="O838" i="5" s="1"/>
  <c r="P838" i="5" s="1"/>
  <c r="Q838" i="5" s="1"/>
  <c r="G727" i="5"/>
  <c r="K727" i="5" s="1"/>
  <c r="L727" i="5" s="1"/>
  <c r="M727" i="5" s="1"/>
  <c r="N727" i="5" s="1"/>
  <c r="O727" i="5" s="1"/>
  <c r="P727" i="5" s="1"/>
  <c r="Q727" i="5" s="1"/>
  <c r="G721" i="5"/>
  <c r="K721" i="5" s="1"/>
  <c r="L721" i="5" s="1"/>
  <c r="M721" i="5" s="1"/>
  <c r="N721" i="5" s="1"/>
  <c r="O721" i="5" s="1"/>
  <c r="P721" i="5" s="1"/>
  <c r="Q721" i="5" s="1"/>
  <c r="G692" i="5"/>
  <c r="K692" i="5" s="1"/>
  <c r="L692" i="5" s="1"/>
  <c r="M692" i="5" s="1"/>
  <c r="N692" i="5" s="1"/>
  <c r="O692" i="5" s="1"/>
  <c r="P692" i="5" s="1"/>
  <c r="Q692" i="5" s="1"/>
  <c r="G686" i="5"/>
  <c r="K686" i="5" s="1"/>
  <c r="L686" i="5" s="1"/>
  <c r="M686" i="5" s="1"/>
  <c r="N686" i="5" s="1"/>
  <c r="O686" i="5" s="1"/>
  <c r="P686" i="5" s="1"/>
  <c r="Q686" i="5" s="1"/>
  <c r="G674" i="5"/>
  <c r="K674" i="5" s="1"/>
  <c r="L674" i="5" s="1"/>
  <c r="M674" i="5" s="1"/>
  <c r="N674" i="5" s="1"/>
  <c r="O674" i="5" s="1"/>
  <c r="P674" i="5" s="1"/>
  <c r="Q674" i="5" s="1"/>
  <c r="G656" i="5"/>
  <c r="K656" i="5" s="1"/>
  <c r="L656" i="5" s="1"/>
  <c r="M656" i="5" s="1"/>
  <c r="N656" i="5" s="1"/>
  <c r="O656" i="5" s="1"/>
  <c r="P656" i="5" s="1"/>
  <c r="Q656" i="5" s="1"/>
  <c r="G621" i="5"/>
  <c r="K621" i="5" s="1"/>
  <c r="L621" i="5" s="1"/>
  <c r="M621" i="5" s="1"/>
  <c r="N621" i="5" s="1"/>
  <c r="O621" i="5" s="1"/>
  <c r="P621" i="5" s="1"/>
  <c r="Q621" i="5" s="1"/>
  <c r="G615" i="5"/>
  <c r="K615" i="5" s="1"/>
  <c r="L615" i="5" s="1"/>
  <c r="M615" i="5" s="1"/>
  <c r="N615" i="5" s="1"/>
  <c r="O615" i="5" s="1"/>
  <c r="P615" i="5" s="1"/>
  <c r="Q615" i="5" s="1"/>
  <c r="G479" i="5"/>
  <c r="K479" i="5" s="1"/>
  <c r="L479" i="5" s="1"/>
  <c r="M479" i="5" s="1"/>
  <c r="N479" i="5" s="1"/>
  <c r="O479" i="5" s="1"/>
  <c r="P479" i="5" s="1"/>
  <c r="Q479" i="5" s="1"/>
  <c r="G872" i="5"/>
  <c r="K872" i="5" s="1"/>
  <c r="L872" i="5" s="1"/>
  <c r="M872" i="5" s="1"/>
  <c r="N872" i="5" s="1"/>
  <c r="O872" i="5" s="1"/>
  <c r="P872" i="5" s="1"/>
  <c r="Q872" i="5" s="1"/>
  <c r="G808" i="5"/>
  <c r="K808" i="5" s="1"/>
  <c r="L808" i="5" s="1"/>
  <c r="M808" i="5" s="1"/>
  <c r="N808" i="5" s="1"/>
  <c r="O808" i="5" s="1"/>
  <c r="P808" i="5" s="1"/>
  <c r="Q808" i="5" s="1"/>
  <c r="G602" i="5"/>
  <c r="K602" i="5" s="1"/>
  <c r="L602" i="5" s="1"/>
  <c r="M602" i="5" s="1"/>
  <c r="N602" i="5" s="1"/>
  <c r="O602" i="5" s="1"/>
  <c r="P602" i="5" s="1"/>
  <c r="Q602" i="5" s="1"/>
  <c r="G960" i="5"/>
  <c r="K960" i="5" s="1"/>
  <c r="L960" i="5" s="1"/>
  <c r="M960" i="5" s="1"/>
  <c r="N960" i="5" s="1"/>
  <c r="O960" i="5" s="1"/>
  <c r="P960" i="5" s="1"/>
  <c r="Q960" i="5" s="1"/>
  <c r="H442" i="5"/>
  <c r="J442" i="5" s="1"/>
  <c r="G755" i="5"/>
  <c r="K755" i="5" s="1"/>
  <c r="L755" i="5" s="1"/>
  <c r="M755" i="5" s="1"/>
  <c r="N755" i="5" s="1"/>
  <c r="O755" i="5" s="1"/>
  <c r="P755" i="5" s="1"/>
  <c r="Q755" i="5" s="1"/>
  <c r="G714" i="5"/>
  <c r="K714" i="5" s="1"/>
  <c r="L714" i="5" s="1"/>
  <c r="M714" i="5" s="1"/>
  <c r="N714" i="5" s="1"/>
  <c r="O714" i="5" s="1"/>
  <c r="P714" i="5" s="1"/>
  <c r="Q714" i="5" s="1"/>
  <c r="G590" i="5"/>
  <c r="K590" i="5" s="1"/>
  <c r="L590" i="5" s="1"/>
  <c r="M590" i="5" s="1"/>
  <c r="N590" i="5" s="1"/>
  <c r="O590" i="5" s="1"/>
  <c r="P590" i="5" s="1"/>
  <c r="Q590" i="5" s="1"/>
  <c r="G579" i="5"/>
  <c r="K579" i="5" s="1"/>
  <c r="L579" i="5" s="1"/>
  <c r="M579" i="5" s="1"/>
  <c r="N579" i="5" s="1"/>
  <c r="O579" i="5" s="1"/>
  <c r="P579" i="5" s="1"/>
  <c r="Q579" i="5" s="1"/>
  <c r="G472" i="5"/>
  <c r="K472" i="5" s="1"/>
  <c r="L472" i="5" s="1"/>
  <c r="M472" i="5" s="1"/>
  <c r="N472" i="5" s="1"/>
  <c r="O472" i="5" s="1"/>
  <c r="P472" i="5" s="1"/>
  <c r="Q472" i="5" s="1"/>
  <c r="G388" i="5"/>
  <c r="K388" i="5" s="1"/>
  <c r="L388" i="5" s="1"/>
  <c r="M388" i="5" s="1"/>
  <c r="N388" i="5" s="1"/>
  <c r="O388" i="5" s="1"/>
  <c r="P388" i="5" s="1"/>
  <c r="Q388" i="5" s="1"/>
  <c r="G382" i="5"/>
  <c r="K382" i="5" s="1"/>
  <c r="L382" i="5" s="1"/>
  <c r="M382" i="5" s="1"/>
  <c r="N382" i="5" s="1"/>
  <c r="O382" i="5" s="1"/>
  <c r="P382" i="5" s="1"/>
  <c r="Q382" i="5" s="1"/>
  <c r="G376" i="5"/>
  <c r="K376" i="5" s="1"/>
  <c r="L376" i="5" s="1"/>
  <c r="M376" i="5" s="1"/>
  <c r="N376" i="5" s="1"/>
  <c r="O376" i="5" s="1"/>
  <c r="P376" i="5" s="1"/>
  <c r="Q376" i="5" s="1"/>
  <c r="G364" i="5"/>
  <c r="K364" i="5" s="1"/>
  <c r="L364" i="5" s="1"/>
  <c r="M364" i="5" s="1"/>
  <c r="N364" i="5" s="1"/>
  <c r="O364" i="5" s="1"/>
  <c r="P364" i="5" s="1"/>
  <c r="Q364" i="5" s="1"/>
  <c r="G352" i="5"/>
  <c r="K352" i="5" s="1"/>
  <c r="L352" i="5" s="1"/>
  <c r="M352" i="5" s="1"/>
  <c r="N352" i="5" s="1"/>
  <c r="O352" i="5" s="1"/>
  <c r="P352" i="5" s="1"/>
  <c r="Q352" i="5" s="1"/>
  <c r="G327" i="5"/>
  <c r="G409" i="5"/>
  <c r="K409" i="5" s="1"/>
  <c r="L409" i="5" s="1"/>
  <c r="M409" i="5" s="1"/>
  <c r="N409" i="5" s="1"/>
  <c r="O409" i="5" s="1"/>
  <c r="P409" i="5" s="1"/>
  <c r="Q409" i="5" s="1"/>
  <c r="G378" i="5"/>
  <c r="K378" i="5" s="1"/>
  <c r="L378" i="5" s="1"/>
  <c r="M378" i="5" s="1"/>
  <c r="N378" i="5" s="1"/>
  <c r="O378" i="5" s="1"/>
  <c r="P378" i="5" s="1"/>
  <c r="Q378" i="5" s="1"/>
  <c r="G996" i="5"/>
  <c r="K996" i="5" s="1"/>
  <c r="L996" i="5" s="1"/>
  <c r="M996" i="5" s="1"/>
  <c r="N996" i="5" s="1"/>
  <c r="O996" i="5" s="1"/>
  <c r="P996" i="5" s="1"/>
  <c r="Q996" i="5" s="1"/>
  <c r="G984" i="5"/>
  <c r="K984" i="5" s="1"/>
  <c r="L984" i="5" s="1"/>
  <c r="M984" i="5" s="1"/>
  <c r="N984" i="5" s="1"/>
  <c r="O984" i="5" s="1"/>
  <c r="P984" i="5" s="1"/>
  <c r="Q984" i="5" s="1"/>
  <c r="G928" i="5"/>
  <c r="K928" i="5" s="1"/>
  <c r="L928" i="5" s="1"/>
  <c r="M928" i="5" s="1"/>
  <c r="N928" i="5" s="1"/>
  <c r="O928" i="5" s="1"/>
  <c r="P928" i="5" s="1"/>
  <c r="Q928" i="5" s="1"/>
  <c r="G922" i="5"/>
  <c r="K922" i="5" s="1"/>
  <c r="L922" i="5" s="1"/>
  <c r="M922" i="5" s="1"/>
  <c r="N922" i="5" s="1"/>
  <c r="O922" i="5" s="1"/>
  <c r="P922" i="5" s="1"/>
  <c r="Q922" i="5" s="1"/>
  <c r="G899" i="5"/>
  <c r="K899" i="5" s="1"/>
  <c r="L899" i="5" s="1"/>
  <c r="M899" i="5" s="1"/>
  <c r="N899" i="5" s="1"/>
  <c r="O899" i="5" s="1"/>
  <c r="P899" i="5" s="1"/>
  <c r="Q899" i="5" s="1"/>
  <c r="G894" i="5"/>
  <c r="K894" i="5" s="1"/>
  <c r="L894" i="5" s="1"/>
  <c r="M894" i="5" s="1"/>
  <c r="N894" i="5" s="1"/>
  <c r="O894" i="5" s="1"/>
  <c r="P894" i="5" s="1"/>
  <c r="Q894" i="5" s="1"/>
  <c r="G883" i="5"/>
  <c r="K883" i="5" s="1"/>
  <c r="L883" i="5" s="1"/>
  <c r="M883" i="5" s="1"/>
  <c r="N883" i="5" s="1"/>
  <c r="O883" i="5" s="1"/>
  <c r="P883" i="5" s="1"/>
  <c r="Q883" i="5" s="1"/>
  <c r="G831" i="5"/>
  <c r="K831" i="5" s="1"/>
  <c r="L831" i="5" s="1"/>
  <c r="M831" i="5" s="1"/>
  <c r="N831" i="5" s="1"/>
  <c r="O831" i="5" s="1"/>
  <c r="P831" i="5" s="1"/>
  <c r="Q831" i="5" s="1"/>
  <c r="G798" i="5"/>
  <c r="K798" i="5" s="1"/>
  <c r="L798" i="5" s="1"/>
  <c r="M798" i="5" s="1"/>
  <c r="N798" i="5" s="1"/>
  <c r="O798" i="5" s="1"/>
  <c r="P798" i="5" s="1"/>
  <c r="Q798" i="5" s="1"/>
  <c r="G793" i="5"/>
  <c r="K793" i="5" s="1"/>
  <c r="L793" i="5" s="1"/>
  <c r="M793" i="5" s="1"/>
  <c r="N793" i="5" s="1"/>
  <c r="O793" i="5" s="1"/>
  <c r="P793" i="5" s="1"/>
  <c r="Q793" i="5" s="1"/>
  <c r="G787" i="5"/>
  <c r="K787" i="5" s="1"/>
  <c r="L787" i="5" s="1"/>
  <c r="M787" i="5" s="1"/>
  <c r="N787" i="5" s="1"/>
  <c r="O787" i="5" s="1"/>
  <c r="P787" i="5" s="1"/>
  <c r="Q787" i="5" s="1"/>
  <c r="G709" i="5"/>
  <c r="K709" i="5" s="1"/>
  <c r="L709" i="5" s="1"/>
  <c r="M709" i="5" s="1"/>
  <c r="N709" i="5" s="1"/>
  <c r="O709" i="5" s="1"/>
  <c r="P709" i="5" s="1"/>
  <c r="Q709" i="5" s="1"/>
  <c r="G703" i="5"/>
  <c r="K703" i="5" s="1"/>
  <c r="L703" i="5" s="1"/>
  <c r="M703" i="5" s="1"/>
  <c r="N703" i="5" s="1"/>
  <c r="O703" i="5" s="1"/>
  <c r="P703" i="5" s="1"/>
  <c r="Q703" i="5" s="1"/>
  <c r="G669" i="5"/>
  <c r="K669" i="5" s="1"/>
  <c r="L669" i="5" s="1"/>
  <c r="M669" i="5" s="1"/>
  <c r="N669" i="5" s="1"/>
  <c r="O669" i="5" s="1"/>
  <c r="P669" i="5" s="1"/>
  <c r="Q669" i="5" s="1"/>
  <c r="G609" i="5"/>
  <c r="K609" i="5" s="1"/>
  <c r="L609" i="5" s="1"/>
  <c r="M609" i="5" s="1"/>
  <c r="N609" i="5" s="1"/>
  <c r="O609" i="5" s="1"/>
  <c r="P609" i="5" s="1"/>
  <c r="Q609" i="5" s="1"/>
  <c r="G603" i="5"/>
  <c r="K603" i="5" s="1"/>
  <c r="L603" i="5" s="1"/>
  <c r="M603" i="5" s="1"/>
  <c r="N603" i="5" s="1"/>
  <c r="O603" i="5" s="1"/>
  <c r="P603" i="5" s="1"/>
  <c r="Q603" i="5" s="1"/>
  <c r="G571" i="5"/>
  <c r="K571" i="5" s="1"/>
  <c r="L571" i="5" s="1"/>
  <c r="M571" i="5" s="1"/>
  <c r="N571" i="5" s="1"/>
  <c r="O571" i="5" s="1"/>
  <c r="P571" i="5" s="1"/>
  <c r="Q571" i="5" s="1"/>
  <c r="G560" i="5"/>
  <c r="K560" i="5" s="1"/>
  <c r="L560" i="5" s="1"/>
  <c r="M560" i="5" s="1"/>
  <c r="N560" i="5" s="1"/>
  <c r="O560" i="5" s="1"/>
  <c r="P560" i="5" s="1"/>
  <c r="Q560" i="5" s="1"/>
  <c r="G430" i="5"/>
  <c r="K430" i="5" s="1"/>
  <c r="L430" i="5" s="1"/>
  <c r="M430" i="5" s="1"/>
  <c r="N430" i="5" s="1"/>
  <c r="O430" i="5" s="1"/>
  <c r="P430" i="5" s="1"/>
  <c r="Q430" i="5" s="1"/>
  <c r="G354" i="5"/>
  <c r="K354" i="5" s="1"/>
  <c r="L354" i="5" s="1"/>
  <c r="M354" i="5" s="1"/>
  <c r="N354" i="5" s="1"/>
  <c r="O354" i="5" s="1"/>
  <c r="P354" i="5" s="1"/>
  <c r="Q354" i="5" s="1"/>
  <c r="G331" i="5"/>
  <c r="K331" i="5" s="1"/>
  <c r="L331" i="5" s="1"/>
  <c r="M331" i="5" s="1"/>
  <c r="N331" i="5" s="1"/>
  <c r="O331" i="5" s="1"/>
  <c r="P331" i="5" s="1"/>
  <c r="Q331" i="5" s="1"/>
  <c r="G910" i="5"/>
  <c r="K910" i="5" s="1"/>
  <c r="L910" i="5" s="1"/>
  <c r="M910" i="5" s="1"/>
  <c r="N910" i="5" s="1"/>
  <c r="O910" i="5" s="1"/>
  <c r="P910" i="5" s="1"/>
  <c r="Q910" i="5" s="1"/>
  <c r="G835" i="5"/>
  <c r="K835" i="5" s="1"/>
  <c r="L835" i="5" s="1"/>
  <c r="M835" i="5" s="1"/>
  <c r="N835" i="5" s="1"/>
  <c r="O835" i="5" s="1"/>
  <c r="P835" i="5" s="1"/>
  <c r="Q835" i="5" s="1"/>
  <c r="G813" i="5"/>
  <c r="K813" i="5" s="1"/>
  <c r="L813" i="5" s="1"/>
  <c r="M813" i="5" s="1"/>
  <c r="N813" i="5" s="1"/>
  <c r="O813" i="5" s="1"/>
  <c r="P813" i="5" s="1"/>
  <c r="Q813" i="5" s="1"/>
  <c r="G803" i="5"/>
  <c r="G719" i="5"/>
  <c r="K719" i="5" s="1"/>
  <c r="L719" i="5" s="1"/>
  <c r="M719" i="5" s="1"/>
  <c r="N719" i="5" s="1"/>
  <c r="O719" i="5" s="1"/>
  <c r="P719" i="5" s="1"/>
  <c r="Q719" i="5" s="1"/>
  <c r="G824" i="5"/>
  <c r="K824" i="5" s="1"/>
  <c r="L824" i="5" s="1"/>
  <c r="M824" i="5" s="1"/>
  <c r="N824" i="5" s="1"/>
  <c r="O824" i="5" s="1"/>
  <c r="P824" i="5" s="1"/>
  <c r="Q824" i="5" s="1"/>
  <c r="G780" i="5"/>
  <c r="K780" i="5" s="1"/>
  <c r="L780" i="5" s="1"/>
  <c r="M780" i="5" s="1"/>
  <c r="N780" i="5" s="1"/>
  <c r="O780" i="5" s="1"/>
  <c r="P780" i="5" s="1"/>
  <c r="Q780" i="5" s="1"/>
  <c r="G768" i="5"/>
  <c r="K768" i="5" s="1"/>
  <c r="L768" i="5" s="1"/>
  <c r="M768" i="5" s="1"/>
  <c r="N768" i="5" s="1"/>
  <c r="O768" i="5" s="1"/>
  <c r="P768" i="5" s="1"/>
  <c r="Q768" i="5" s="1"/>
  <c r="G751" i="5"/>
  <c r="K751" i="5" s="1"/>
  <c r="L751" i="5" s="1"/>
  <c r="M751" i="5" s="1"/>
  <c r="N751" i="5" s="1"/>
  <c r="O751" i="5" s="1"/>
  <c r="P751" i="5" s="1"/>
  <c r="Q751" i="5" s="1"/>
  <c r="G702" i="5"/>
  <c r="K702" i="5" s="1"/>
  <c r="L702" i="5" s="1"/>
  <c r="M702" i="5" s="1"/>
  <c r="N702" i="5" s="1"/>
  <c r="O702" i="5" s="1"/>
  <c r="P702" i="5" s="1"/>
  <c r="Q702" i="5" s="1"/>
  <c r="G635" i="5"/>
  <c r="K635" i="5" s="1"/>
  <c r="L635" i="5" s="1"/>
  <c r="M635" i="5" s="1"/>
  <c r="N635" i="5" s="1"/>
  <c r="O635" i="5" s="1"/>
  <c r="P635" i="5" s="1"/>
  <c r="Q635" i="5" s="1"/>
  <c r="G586" i="5"/>
  <c r="K586" i="5" s="1"/>
  <c r="L586" i="5" s="1"/>
  <c r="M586" i="5" s="1"/>
  <c r="N586" i="5" s="1"/>
  <c r="O586" i="5" s="1"/>
  <c r="P586" i="5" s="1"/>
  <c r="Q586" i="5" s="1"/>
  <c r="G487" i="5"/>
  <c r="K487" i="5" s="1"/>
  <c r="L487" i="5" s="1"/>
  <c r="M487" i="5" s="1"/>
  <c r="N487" i="5" s="1"/>
  <c r="O487" i="5" s="1"/>
  <c r="P487" i="5" s="1"/>
  <c r="Q487" i="5" s="1"/>
  <c r="G481" i="5"/>
  <c r="K481" i="5" s="1"/>
  <c r="L481" i="5" s="1"/>
  <c r="M481" i="5" s="1"/>
  <c r="N481" i="5" s="1"/>
  <c r="O481" i="5" s="1"/>
  <c r="P481" i="5" s="1"/>
  <c r="Q481" i="5" s="1"/>
  <c r="G393" i="5"/>
  <c r="K393" i="5" s="1"/>
  <c r="L393" i="5" s="1"/>
  <c r="M393" i="5" s="1"/>
  <c r="N393" i="5" s="1"/>
  <c r="O393" i="5" s="1"/>
  <c r="P393" i="5" s="1"/>
  <c r="Q393" i="5" s="1"/>
  <c r="G982" i="5"/>
  <c r="K982" i="5" s="1"/>
  <c r="L982" i="5" s="1"/>
  <c r="M982" i="5" s="1"/>
  <c r="N982" i="5" s="1"/>
  <c r="O982" i="5" s="1"/>
  <c r="P982" i="5" s="1"/>
  <c r="Q982" i="5" s="1"/>
  <c r="G971" i="5"/>
  <c r="K971" i="5" s="1"/>
  <c r="L971" i="5" s="1"/>
  <c r="M971" i="5" s="1"/>
  <c r="N971" i="5" s="1"/>
  <c r="O971" i="5" s="1"/>
  <c r="P971" i="5" s="1"/>
  <c r="Q971" i="5" s="1"/>
  <c r="G965" i="5"/>
  <c r="K965" i="5" s="1"/>
  <c r="L965" i="5" s="1"/>
  <c r="M965" i="5" s="1"/>
  <c r="N965" i="5" s="1"/>
  <c r="O965" i="5" s="1"/>
  <c r="P965" i="5" s="1"/>
  <c r="Q965" i="5" s="1"/>
  <c r="G914" i="5"/>
  <c r="K914" i="5" s="1"/>
  <c r="L914" i="5" s="1"/>
  <c r="M914" i="5" s="1"/>
  <c r="N914" i="5" s="1"/>
  <c r="O914" i="5" s="1"/>
  <c r="P914" i="5" s="1"/>
  <c r="Q914" i="5" s="1"/>
  <c r="G871" i="5"/>
  <c r="K871" i="5" s="1"/>
  <c r="L871" i="5" s="1"/>
  <c r="M871" i="5" s="1"/>
  <c r="N871" i="5" s="1"/>
  <c r="O871" i="5" s="1"/>
  <c r="P871" i="5" s="1"/>
  <c r="Q871" i="5" s="1"/>
  <c r="G860" i="5"/>
  <c r="K860" i="5" s="1"/>
  <c r="L860" i="5" s="1"/>
  <c r="M860" i="5" s="1"/>
  <c r="N860" i="5" s="1"/>
  <c r="O860" i="5" s="1"/>
  <c r="P860" i="5" s="1"/>
  <c r="Q860" i="5" s="1"/>
  <c r="G829" i="5"/>
  <c r="K829" i="5" s="1"/>
  <c r="L829" i="5" s="1"/>
  <c r="M829" i="5" s="1"/>
  <c r="N829" i="5" s="1"/>
  <c r="O829" i="5" s="1"/>
  <c r="P829" i="5" s="1"/>
  <c r="Q829" i="5" s="1"/>
  <c r="G807" i="5"/>
  <c r="K807" i="5" s="1"/>
  <c r="L807" i="5" s="1"/>
  <c r="M807" i="5" s="1"/>
  <c r="N807" i="5" s="1"/>
  <c r="O807" i="5" s="1"/>
  <c r="P807" i="5" s="1"/>
  <c r="Q807" i="5" s="1"/>
  <c r="G801" i="5"/>
  <c r="K801" i="5" s="1"/>
  <c r="L801" i="5" s="1"/>
  <c r="M801" i="5" s="1"/>
  <c r="N801" i="5" s="1"/>
  <c r="O801" i="5" s="1"/>
  <c r="P801" i="5" s="1"/>
  <c r="Q801" i="5" s="1"/>
  <c r="G779" i="5"/>
  <c r="K779" i="5" s="1"/>
  <c r="L779" i="5" s="1"/>
  <c r="M779" i="5" s="1"/>
  <c r="N779" i="5" s="1"/>
  <c r="O779" i="5" s="1"/>
  <c r="P779" i="5" s="1"/>
  <c r="Q779" i="5" s="1"/>
  <c r="G767" i="5"/>
  <c r="K767" i="5" s="1"/>
  <c r="L767" i="5" s="1"/>
  <c r="M767" i="5" s="1"/>
  <c r="N767" i="5" s="1"/>
  <c r="O767" i="5" s="1"/>
  <c r="P767" i="5" s="1"/>
  <c r="Q767" i="5" s="1"/>
  <c r="G756" i="5"/>
  <c r="K756" i="5" s="1"/>
  <c r="L756" i="5" s="1"/>
  <c r="M756" i="5" s="1"/>
  <c r="N756" i="5" s="1"/>
  <c r="O756" i="5" s="1"/>
  <c r="P756" i="5" s="1"/>
  <c r="Q756" i="5" s="1"/>
  <c r="G750" i="5"/>
  <c r="K750" i="5" s="1"/>
  <c r="L750" i="5" s="1"/>
  <c r="M750" i="5" s="1"/>
  <c r="N750" i="5" s="1"/>
  <c r="O750" i="5" s="1"/>
  <c r="P750" i="5" s="1"/>
  <c r="Q750" i="5" s="1"/>
  <c r="G739" i="5"/>
  <c r="K739" i="5" s="1"/>
  <c r="L739" i="5" s="1"/>
  <c r="M739" i="5" s="1"/>
  <c r="N739" i="5" s="1"/>
  <c r="O739" i="5" s="1"/>
  <c r="P739" i="5" s="1"/>
  <c r="Q739" i="5" s="1"/>
  <c r="G723" i="5"/>
  <c r="K723" i="5" s="1"/>
  <c r="L723" i="5" s="1"/>
  <c r="M723" i="5" s="1"/>
  <c r="N723" i="5" s="1"/>
  <c r="O723" i="5" s="1"/>
  <c r="P723" i="5" s="1"/>
  <c r="Q723" i="5" s="1"/>
  <c r="G690" i="5"/>
  <c r="K690" i="5" s="1"/>
  <c r="L690" i="5" s="1"/>
  <c r="M690" i="5" s="1"/>
  <c r="N690" i="5" s="1"/>
  <c r="O690" i="5" s="1"/>
  <c r="P690" i="5" s="1"/>
  <c r="Q690" i="5" s="1"/>
  <c r="G601" i="5"/>
  <c r="K601" i="5" s="1"/>
  <c r="L601" i="5" s="1"/>
  <c r="M601" i="5" s="1"/>
  <c r="N601" i="5" s="1"/>
  <c r="O601" i="5" s="1"/>
  <c r="P601" i="5" s="1"/>
  <c r="Q601" i="5" s="1"/>
  <c r="G595" i="5"/>
  <c r="K595" i="5" s="1"/>
  <c r="L595" i="5" s="1"/>
  <c r="M595" i="5" s="1"/>
  <c r="N595" i="5" s="1"/>
  <c r="O595" i="5" s="1"/>
  <c r="P595" i="5" s="1"/>
  <c r="Q595" i="5" s="1"/>
  <c r="G563" i="5"/>
  <c r="K563" i="5" s="1"/>
  <c r="L563" i="5" s="1"/>
  <c r="M563" i="5" s="1"/>
  <c r="N563" i="5" s="1"/>
  <c r="O563" i="5" s="1"/>
  <c r="P563" i="5" s="1"/>
  <c r="Q563" i="5" s="1"/>
  <c r="G463" i="5"/>
  <c r="K463" i="5" s="1"/>
  <c r="L463" i="5" s="1"/>
  <c r="M463" i="5" s="1"/>
  <c r="N463" i="5" s="1"/>
  <c r="O463" i="5" s="1"/>
  <c r="P463" i="5" s="1"/>
  <c r="Q463" i="5" s="1"/>
  <c r="G457" i="5"/>
  <c r="K457" i="5" s="1"/>
  <c r="L457" i="5" s="1"/>
  <c r="M457" i="5" s="1"/>
  <c r="N457" i="5" s="1"/>
  <c r="O457" i="5" s="1"/>
  <c r="P457" i="5" s="1"/>
  <c r="Q457" i="5" s="1"/>
  <c r="G451" i="5"/>
  <c r="K451" i="5" s="1"/>
  <c r="L451" i="5" s="1"/>
  <c r="M451" i="5" s="1"/>
  <c r="N451" i="5" s="1"/>
  <c r="O451" i="5" s="1"/>
  <c r="P451" i="5" s="1"/>
  <c r="Q451" i="5" s="1"/>
  <c r="G410" i="5"/>
  <c r="K410" i="5" s="1"/>
  <c r="L410" i="5" s="1"/>
  <c r="M410" i="5" s="1"/>
  <c r="N410" i="5" s="1"/>
  <c r="O410" i="5" s="1"/>
  <c r="P410" i="5" s="1"/>
  <c r="Q410" i="5" s="1"/>
  <c r="G987" i="5"/>
  <c r="K987" i="5" s="1"/>
  <c r="L987" i="5" s="1"/>
  <c r="M987" i="5" s="1"/>
  <c r="N987" i="5" s="1"/>
  <c r="O987" i="5" s="1"/>
  <c r="P987" i="5" s="1"/>
  <c r="Q987" i="5" s="1"/>
  <c r="G959" i="5"/>
  <c r="K959" i="5" s="1"/>
  <c r="L959" i="5" s="1"/>
  <c r="M959" i="5" s="1"/>
  <c r="N959" i="5" s="1"/>
  <c r="O959" i="5" s="1"/>
  <c r="P959" i="5" s="1"/>
  <c r="Q959" i="5" s="1"/>
  <c r="G919" i="5"/>
  <c r="K919" i="5" s="1"/>
  <c r="L919" i="5" s="1"/>
  <c r="M919" i="5" s="1"/>
  <c r="N919" i="5" s="1"/>
  <c r="O919" i="5" s="1"/>
  <c r="P919" i="5" s="1"/>
  <c r="Q919" i="5" s="1"/>
  <c r="G896" i="5"/>
  <c r="K896" i="5" s="1"/>
  <c r="L896" i="5" s="1"/>
  <c r="M896" i="5" s="1"/>
  <c r="N896" i="5" s="1"/>
  <c r="O896" i="5" s="1"/>
  <c r="P896" i="5" s="1"/>
  <c r="Q896" i="5" s="1"/>
  <c r="G772" i="5"/>
  <c r="K772" i="5" s="1"/>
  <c r="L772" i="5" s="1"/>
  <c r="M772" i="5" s="1"/>
  <c r="N772" i="5" s="1"/>
  <c r="O772" i="5" s="1"/>
  <c r="P772" i="5" s="1"/>
  <c r="Q772" i="5" s="1"/>
  <c r="G695" i="5"/>
  <c r="K695" i="5" s="1"/>
  <c r="L695" i="5" s="1"/>
  <c r="M695" i="5" s="1"/>
  <c r="N695" i="5" s="1"/>
  <c r="O695" i="5" s="1"/>
  <c r="P695" i="5" s="1"/>
  <c r="Q695" i="5" s="1"/>
  <c r="G678" i="5"/>
  <c r="K678" i="5" s="1"/>
  <c r="L678" i="5" s="1"/>
  <c r="M678" i="5" s="1"/>
  <c r="N678" i="5" s="1"/>
  <c r="O678" i="5" s="1"/>
  <c r="P678" i="5" s="1"/>
  <c r="Q678" i="5" s="1"/>
  <c r="G650" i="5"/>
  <c r="K650" i="5" s="1"/>
  <c r="L650" i="5" s="1"/>
  <c r="M650" i="5" s="1"/>
  <c r="N650" i="5" s="1"/>
  <c r="O650" i="5" s="1"/>
  <c r="P650" i="5" s="1"/>
  <c r="Q650" i="5" s="1"/>
  <c r="G639" i="5"/>
  <c r="K639" i="5" s="1"/>
  <c r="L639" i="5" s="1"/>
  <c r="M639" i="5" s="1"/>
  <c r="N639" i="5" s="1"/>
  <c r="O639" i="5" s="1"/>
  <c r="P639" i="5" s="1"/>
  <c r="Q639" i="5" s="1"/>
  <c r="G623" i="5"/>
  <c r="K623" i="5" s="1"/>
  <c r="L623" i="5" s="1"/>
  <c r="M623" i="5" s="1"/>
  <c r="N623" i="5" s="1"/>
  <c r="O623" i="5" s="1"/>
  <c r="P623" i="5" s="1"/>
  <c r="Q623" i="5" s="1"/>
  <c r="G612" i="5"/>
  <c r="K612" i="5" s="1"/>
  <c r="L612" i="5" s="1"/>
  <c r="M612" i="5" s="1"/>
  <c r="N612" i="5" s="1"/>
  <c r="O612" i="5" s="1"/>
  <c r="P612" i="5" s="1"/>
  <c r="Q612" i="5" s="1"/>
  <c r="G606" i="5"/>
  <c r="K606" i="5" s="1"/>
  <c r="L606" i="5" s="1"/>
  <c r="M606" i="5" s="1"/>
  <c r="N606" i="5" s="1"/>
  <c r="O606" i="5" s="1"/>
  <c r="P606" i="5" s="1"/>
  <c r="Q606" i="5" s="1"/>
  <c r="G574" i="5"/>
  <c r="K574" i="5" s="1"/>
  <c r="L574" i="5" s="1"/>
  <c r="M574" i="5" s="1"/>
  <c r="N574" i="5" s="1"/>
  <c r="O574" i="5" s="1"/>
  <c r="P574" i="5" s="1"/>
  <c r="Q574" i="5" s="1"/>
  <c r="G557" i="5"/>
  <c r="K557" i="5" s="1"/>
  <c r="L557" i="5" s="1"/>
  <c r="M557" i="5" s="1"/>
  <c r="N557" i="5" s="1"/>
  <c r="O557" i="5" s="1"/>
  <c r="P557" i="5" s="1"/>
  <c r="Q557" i="5" s="1"/>
  <c r="G533" i="5"/>
  <c r="K533" i="5" s="1"/>
  <c r="L533" i="5" s="1"/>
  <c r="M533" i="5" s="1"/>
  <c r="N533" i="5" s="1"/>
  <c r="O533" i="5" s="1"/>
  <c r="P533" i="5" s="1"/>
  <c r="Q533" i="5" s="1"/>
  <c r="G515" i="5"/>
  <c r="K515" i="5" s="1"/>
  <c r="L515" i="5" s="1"/>
  <c r="M515" i="5" s="1"/>
  <c r="N515" i="5" s="1"/>
  <c r="O515" i="5" s="1"/>
  <c r="P515" i="5" s="1"/>
  <c r="Q515" i="5" s="1"/>
  <c r="G456" i="5"/>
  <c r="K456" i="5" s="1"/>
  <c r="L456" i="5" s="1"/>
  <c r="M456" i="5" s="1"/>
  <c r="N456" i="5" s="1"/>
  <c r="O456" i="5" s="1"/>
  <c r="P456" i="5" s="1"/>
  <c r="Q456" i="5" s="1"/>
  <c r="G375" i="5"/>
  <c r="K375" i="5" s="1"/>
  <c r="L375" i="5" s="1"/>
  <c r="M375" i="5" s="1"/>
  <c r="N375" i="5" s="1"/>
  <c r="O375" i="5" s="1"/>
  <c r="P375" i="5" s="1"/>
  <c r="Q375" i="5" s="1"/>
  <c r="G369" i="5"/>
  <c r="K369" i="5" s="1"/>
  <c r="L369" i="5" s="1"/>
  <c r="M369" i="5" s="1"/>
  <c r="N369" i="5" s="1"/>
  <c r="O369" i="5" s="1"/>
  <c r="P369" i="5" s="1"/>
  <c r="Q369" i="5" s="1"/>
  <c r="G329" i="5"/>
  <c r="K329" i="5" s="1"/>
  <c r="L329" i="5" s="1"/>
  <c r="M329" i="5" s="1"/>
  <c r="N329" i="5" s="1"/>
  <c r="O329" i="5" s="1"/>
  <c r="P329" i="5" s="1"/>
  <c r="Q329" i="5" s="1"/>
  <c r="G992" i="5"/>
  <c r="K992" i="5" s="1"/>
  <c r="L992" i="5" s="1"/>
  <c r="M992" i="5" s="1"/>
  <c r="N992" i="5" s="1"/>
  <c r="O992" i="5" s="1"/>
  <c r="P992" i="5" s="1"/>
  <c r="Q992" i="5" s="1"/>
  <c r="G722" i="5"/>
  <c r="K722" i="5" s="1"/>
  <c r="L722" i="5" s="1"/>
  <c r="M722" i="5" s="1"/>
  <c r="N722" i="5" s="1"/>
  <c r="O722" i="5" s="1"/>
  <c r="P722" i="5" s="1"/>
  <c r="Q722" i="5" s="1"/>
  <c r="G705" i="5"/>
  <c r="K705" i="5" s="1"/>
  <c r="L705" i="5" s="1"/>
  <c r="M705" i="5" s="1"/>
  <c r="N705" i="5" s="1"/>
  <c r="O705" i="5" s="1"/>
  <c r="P705" i="5" s="1"/>
  <c r="Q705" i="5" s="1"/>
  <c r="G677" i="5"/>
  <c r="K677" i="5" s="1"/>
  <c r="L677" i="5" s="1"/>
  <c r="M677" i="5" s="1"/>
  <c r="N677" i="5" s="1"/>
  <c r="O677" i="5" s="1"/>
  <c r="P677" i="5" s="1"/>
  <c r="Q677" i="5" s="1"/>
  <c r="G660" i="5"/>
  <c r="K660" i="5" s="1"/>
  <c r="L660" i="5" s="1"/>
  <c r="M660" i="5" s="1"/>
  <c r="N660" i="5" s="1"/>
  <c r="O660" i="5" s="1"/>
  <c r="P660" i="5" s="1"/>
  <c r="Q660" i="5" s="1"/>
  <c r="G589" i="5"/>
  <c r="K589" i="5" s="1"/>
  <c r="L589" i="5" s="1"/>
  <c r="M589" i="5" s="1"/>
  <c r="N589" i="5" s="1"/>
  <c r="O589" i="5" s="1"/>
  <c r="P589" i="5" s="1"/>
  <c r="Q589" i="5" s="1"/>
  <c r="G567" i="5"/>
  <c r="K567" i="5" s="1"/>
  <c r="L567" i="5" s="1"/>
  <c r="M567" i="5" s="1"/>
  <c r="N567" i="5" s="1"/>
  <c r="O567" i="5" s="1"/>
  <c r="P567" i="5" s="1"/>
  <c r="Q567" i="5" s="1"/>
  <c r="G550" i="5"/>
  <c r="K550" i="5" s="1"/>
  <c r="L550" i="5" s="1"/>
  <c r="M550" i="5" s="1"/>
  <c r="N550" i="5" s="1"/>
  <c r="O550" i="5" s="1"/>
  <c r="P550" i="5" s="1"/>
  <c r="Q550" i="5" s="1"/>
  <c r="G520" i="5"/>
  <c r="K520" i="5" s="1"/>
  <c r="L520" i="5" s="1"/>
  <c r="M520" i="5" s="1"/>
  <c r="N520" i="5" s="1"/>
  <c r="O520" i="5" s="1"/>
  <c r="P520" i="5" s="1"/>
  <c r="Q520" i="5" s="1"/>
  <c r="G432" i="5"/>
  <c r="K432" i="5" s="1"/>
  <c r="L432" i="5" s="1"/>
  <c r="M432" i="5" s="1"/>
  <c r="N432" i="5" s="1"/>
  <c r="O432" i="5" s="1"/>
  <c r="P432" i="5" s="1"/>
  <c r="Q432" i="5" s="1"/>
  <c r="G426" i="5"/>
  <c r="K426" i="5" s="1"/>
  <c r="L426" i="5" s="1"/>
  <c r="M426" i="5" s="1"/>
  <c r="N426" i="5" s="1"/>
  <c r="O426" i="5" s="1"/>
  <c r="P426" i="5" s="1"/>
  <c r="Q426" i="5" s="1"/>
  <c r="G328" i="5"/>
  <c r="K328" i="5" s="1"/>
  <c r="L328" i="5" s="1"/>
  <c r="M328" i="5" s="1"/>
  <c r="N328" i="5" s="1"/>
  <c r="O328" i="5" s="1"/>
  <c r="P328" i="5" s="1"/>
  <c r="Q328" i="5" s="1"/>
  <c r="G924" i="5"/>
  <c r="K924" i="5" s="1"/>
  <c r="L924" i="5" s="1"/>
  <c r="M924" i="5" s="1"/>
  <c r="N924" i="5" s="1"/>
  <c r="O924" i="5" s="1"/>
  <c r="P924" i="5" s="1"/>
  <c r="Q924" i="5" s="1"/>
  <c r="G980" i="5"/>
  <c r="K980" i="5" s="1"/>
  <c r="L980" i="5" s="1"/>
  <c r="M980" i="5" s="1"/>
  <c r="N980" i="5" s="1"/>
  <c r="O980" i="5" s="1"/>
  <c r="P980" i="5" s="1"/>
  <c r="Q980" i="5" s="1"/>
  <c r="G940" i="5"/>
  <c r="K940" i="5" s="1"/>
  <c r="L940" i="5" s="1"/>
  <c r="M940" i="5" s="1"/>
  <c r="N940" i="5" s="1"/>
  <c r="O940" i="5" s="1"/>
  <c r="P940" i="5" s="1"/>
  <c r="Q940" i="5" s="1"/>
  <c r="G847" i="5"/>
  <c r="K847" i="5" s="1"/>
  <c r="L847" i="5" s="1"/>
  <c r="M847" i="5" s="1"/>
  <c r="N847" i="5" s="1"/>
  <c r="O847" i="5" s="1"/>
  <c r="P847" i="5" s="1"/>
  <c r="Q847" i="5" s="1"/>
  <c r="G821" i="5"/>
  <c r="K821" i="5" s="1"/>
  <c r="L821" i="5" s="1"/>
  <c r="M821" i="5" s="1"/>
  <c r="N821" i="5" s="1"/>
  <c r="O821" i="5" s="1"/>
  <c r="P821" i="5" s="1"/>
  <c r="Q821" i="5" s="1"/>
  <c r="G805" i="5"/>
  <c r="K805" i="5" s="1"/>
  <c r="L805" i="5" s="1"/>
  <c r="M805" i="5" s="1"/>
  <c r="N805" i="5" s="1"/>
  <c r="O805" i="5" s="1"/>
  <c r="P805" i="5" s="1"/>
  <c r="Q805" i="5" s="1"/>
  <c r="G777" i="5"/>
  <c r="K777" i="5" s="1"/>
  <c r="L777" i="5" s="1"/>
  <c r="M777" i="5" s="1"/>
  <c r="N777" i="5" s="1"/>
  <c r="O777" i="5" s="1"/>
  <c r="P777" i="5" s="1"/>
  <c r="Q777" i="5" s="1"/>
  <c r="G771" i="5"/>
  <c r="K771" i="5" s="1"/>
  <c r="L771" i="5" s="1"/>
  <c r="M771" i="5" s="1"/>
  <c r="N771" i="5" s="1"/>
  <c r="O771" i="5" s="1"/>
  <c r="P771" i="5" s="1"/>
  <c r="Q771" i="5" s="1"/>
  <c r="G733" i="5"/>
  <c r="K733" i="5" s="1"/>
  <c r="L733" i="5" s="1"/>
  <c r="M733" i="5" s="1"/>
  <c r="N733" i="5" s="1"/>
  <c r="O733" i="5" s="1"/>
  <c r="P733" i="5" s="1"/>
  <c r="Q733" i="5" s="1"/>
  <c r="G694" i="5"/>
  <c r="K694" i="5" s="1"/>
  <c r="L694" i="5" s="1"/>
  <c r="M694" i="5" s="1"/>
  <c r="N694" i="5" s="1"/>
  <c r="O694" i="5" s="1"/>
  <c r="P694" i="5" s="1"/>
  <c r="Q694" i="5" s="1"/>
  <c r="G644" i="5"/>
  <c r="K644" i="5" s="1"/>
  <c r="L644" i="5" s="1"/>
  <c r="M644" i="5" s="1"/>
  <c r="N644" i="5" s="1"/>
  <c r="O644" i="5" s="1"/>
  <c r="P644" i="5" s="1"/>
  <c r="Q644" i="5" s="1"/>
  <c r="G638" i="5"/>
  <c r="G633" i="5"/>
  <c r="K633" i="5" s="1"/>
  <c r="L633" i="5" s="1"/>
  <c r="M633" i="5" s="1"/>
  <c r="N633" i="5" s="1"/>
  <c r="O633" i="5" s="1"/>
  <c r="P633" i="5" s="1"/>
  <c r="Q633" i="5" s="1"/>
  <c r="G599" i="5"/>
  <c r="K599" i="5" s="1"/>
  <c r="L599" i="5" s="1"/>
  <c r="M599" i="5" s="1"/>
  <c r="N599" i="5" s="1"/>
  <c r="O599" i="5" s="1"/>
  <c r="P599" i="5" s="1"/>
  <c r="Q599" i="5" s="1"/>
  <c r="G561" i="5"/>
  <c r="K561" i="5" s="1"/>
  <c r="L561" i="5" s="1"/>
  <c r="M561" i="5" s="1"/>
  <c r="N561" i="5" s="1"/>
  <c r="O561" i="5" s="1"/>
  <c r="P561" i="5" s="1"/>
  <c r="Q561" i="5" s="1"/>
  <c r="G490" i="5"/>
  <c r="K490" i="5" s="1"/>
  <c r="L490" i="5" s="1"/>
  <c r="M490" i="5" s="1"/>
  <c r="N490" i="5" s="1"/>
  <c r="O490" i="5" s="1"/>
  <c r="P490" i="5" s="1"/>
  <c r="Q490" i="5" s="1"/>
  <c r="G478" i="5"/>
  <c r="K478" i="5" s="1"/>
  <c r="L478" i="5" s="1"/>
  <c r="M478" i="5" s="1"/>
  <c r="N478" i="5" s="1"/>
  <c r="O478" i="5" s="1"/>
  <c r="P478" i="5" s="1"/>
  <c r="Q478" i="5" s="1"/>
  <c r="G408" i="5"/>
  <c r="K408" i="5" s="1"/>
  <c r="L408" i="5" s="1"/>
  <c r="M408" i="5" s="1"/>
  <c r="N408" i="5" s="1"/>
  <c r="O408" i="5" s="1"/>
  <c r="P408" i="5" s="1"/>
  <c r="Q408" i="5" s="1"/>
  <c r="G837" i="5"/>
  <c r="K837" i="5" s="1"/>
  <c r="L837" i="5" s="1"/>
  <c r="M837" i="5" s="1"/>
  <c r="N837" i="5" s="1"/>
  <c r="O837" i="5" s="1"/>
  <c r="P837" i="5" s="1"/>
  <c r="Q837" i="5" s="1"/>
  <c r="G877" i="5"/>
  <c r="K877" i="5" s="1"/>
  <c r="L877" i="5" s="1"/>
  <c r="M877" i="5" s="1"/>
  <c r="N877" i="5" s="1"/>
  <c r="O877" i="5" s="1"/>
  <c r="P877" i="5" s="1"/>
  <c r="Q877" i="5" s="1"/>
  <c r="G795" i="5"/>
  <c r="K795" i="5" s="1"/>
  <c r="L795" i="5" s="1"/>
  <c r="M795" i="5" s="1"/>
  <c r="N795" i="5" s="1"/>
  <c r="O795" i="5" s="1"/>
  <c r="P795" i="5" s="1"/>
  <c r="Q795" i="5" s="1"/>
  <c r="G790" i="5"/>
  <c r="K790" i="5" s="1"/>
  <c r="L790" i="5" s="1"/>
  <c r="M790" i="5" s="1"/>
  <c r="N790" i="5" s="1"/>
  <c r="O790" i="5" s="1"/>
  <c r="P790" i="5" s="1"/>
  <c r="Q790" i="5" s="1"/>
  <c r="G620" i="5"/>
  <c r="G989" i="5"/>
  <c r="K989" i="5" s="1"/>
  <c r="L989" i="5" s="1"/>
  <c r="M989" i="5" s="1"/>
  <c r="N989" i="5" s="1"/>
  <c r="O989" i="5" s="1"/>
  <c r="P989" i="5" s="1"/>
  <c r="Q989" i="5" s="1"/>
  <c r="G761" i="5"/>
  <c r="K761" i="5" s="1"/>
  <c r="L761" i="5" s="1"/>
  <c r="M761" i="5" s="1"/>
  <c r="N761" i="5" s="1"/>
  <c r="O761" i="5" s="1"/>
  <c r="P761" i="5" s="1"/>
  <c r="Q761" i="5" s="1"/>
  <c r="G673" i="5"/>
  <c r="K673" i="5" s="1"/>
  <c r="L673" i="5" s="1"/>
  <c r="M673" i="5" s="1"/>
  <c r="N673" i="5" s="1"/>
  <c r="O673" i="5" s="1"/>
  <c r="P673" i="5" s="1"/>
  <c r="Q673" i="5" s="1"/>
  <c r="G861" i="5"/>
  <c r="K861" i="5" s="1"/>
  <c r="L861" i="5" s="1"/>
  <c r="M861" i="5" s="1"/>
  <c r="N861" i="5" s="1"/>
  <c r="O861" i="5" s="1"/>
  <c r="P861" i="5" s="1"/>
  <c r="Q861" i="5" s="1"/>
  <c r="G850" i="5"/>
  <c r="K850" i="5" s="1"/>
  <c r="L850" i="5" s="1"/>
  <c r="M850" i="5" s="1"/>
  <c r="N850" i="5" s="1"/>
  <c r="O850" i="5" s="1"/>
  <c r="P850" i="5" s="1"/>
  <c r="Q850" i="5" s="1"/>
  <c r="G952" i="5"/>
  <c r="K952" i="5" s="1"/>
  <c r="L952" i="5" s="1"/>
  <c r="M952" i="5" s="1"/>
  <c r="N952" i="5" s="1"/>
  <c r="O952" i="5" s="1"/>
  <c r="P952" i="5" s="1"/>
  <c r="Q952" i="5" s="1"/>
  <c r="G908" i="5"/>
  <c r="K908" i="5" s="1"/>
  <c r="L908" i="5" s="1"/>
  <c r="M908" i="5" s="1"/>
  <c r="N908" i="5" s="1"/>
  <c r="O908" i="5" s="1"/>
  <c r="P908" i="5" s="1"/>
  <c r="Q908" i="5" s="1"/>
  <c r="G753" i="5"/>
  <c r="K753" i="5" s="1"/>
  <c r="L753" i="5" s="1"/>
  <c r="M753" i="5" s="1"/>
  <c r="N753" i="5" s="1"/>
  <c r="O753" i="5" s="1"/>
  <c r="P753" i="5" s="1"/>
  <c r="Q753" i="5" s="1"/>
  <c r="G799" i="5"/>
  <c r="K799" i="5" s="1"/>
  <c r="L799" i="5" s="1"/>
  <c r="M799" i="5" s="1"/>
  <c r="N799" i="5" s="1"/>
  <c r="O799" i="5" s="1"/>
  <c r="P799" i="5" s="1"/>
  <c r="Q799" i="5" s="1"/>
  <c r="G765" i="5"/>
  <c r="K765" i="5" s="1"/>
  <c r="L765" i="5" s="1"/>
  <c r="M765" i="5" s="1"/>
  <c r="N765" i="5" s="1"/>
  <c r="O765" i="5" s="1"/>
  <c r="P765" i="5" s="1"/>
  <c r="Q765" i="5" s="1"/>
  <c r="G420" i="5"/>
  <c r="K420" i="5" s="1"/>
  <c r="L420" i="5" s="1"/>
  <c r="M420" i="5" s="1"/>
  <c r="N420" i="5" s="1"/>
  <c r="O420" i="5" s="1"/>
  <c r="P420" i="5" s="1"/>
  <c r="Q420" i="5" s="1"/>
  <c r="G572" i="5"/>
  <c r="K572" i="5" s="1"/>
  <c r="L572" i="5" s="1"/>
  <c r="M572" i="5" s="1"/>
  <c r="N572" i="5" s="1"/>
  <c r="O572" i="5" s="1"/>
  <c r="P572" i="5" s="1"/>
  <c r="Q572" i="5" s="1"/>
  <c r="G921" i="5"/>
  <c r="K921" i="5" s="1"/>
  <c r="L921" i="5" s="1"/>
  <c r="M921" i="5" s="1"/>
  <c r="N921" i="5" s="1"/>
  <c r="O921" i="5" s="1"/>
  <c r="P921" i="5" s="1"/>
  <c r="Q921" i="5" s="1"/>
  <c r="G890" i="5"/>
  <c r="K890" i="5" s="1"/>
  <c r="L890" i="5" s="1"/>
  <c r="M890" i="5" s="1"/>
  <c r="N890" i="5" s="1"/>
  <c r="O890" i="5" s="1"/>
  <c r="P890" i="5" s="1"/>
  <c r="Q890" i="5" s="1"/>
  <c r="I858" i="5"/>
  <c r="J858" i="5"/>
  <c r="G833" i="5"/>
  <c r="K833" i="5" s="1"/>
  <c r="L833" i="5" s="1"/>
  <c r="M833" i="5" s="1"/>
  <c r="N833" i="5" s="1"/>
  <c r="O833" i="5" s="1"/>
  <c r="P833" i="5" s="1"/>
  <c r="Q833" i="5" s="1"/>
  <c r="G818" i="5"/>
  <c r="K818" i="5" s="1"/>
  <c r="L818" i="5" s="1"/>
  <c r="M818" i="5" s="1"/>
  <c r="N818" i="5" s="1"/>
  <c r="O818" i="5" s="1"/>
  <c r="P818" i="5" s="1"/>
  <c r="Q818" i="5" s="1"/>
  <c r="G978" i="5"/>
  <c r="K978" i="5" s="1"/>
  <c r="L978" i="5" s="1"/>
  <c r="M978" i="5" s="1"/>
  <c r="N978" i="5" s="1"/>
  <c r="O978" i="5" s="1"/>
  <c r="P978" i="5" s="1"/>
  <c r="Q978" i="5" s="1"/>
  <c r="I843" i="5"/>
  <c r="G854" i="5"/>
  <c r="K854" i="5" s="1"/>
  <c r="L854" i="5" s="1"/>
  <c r="M854" i="5" s="1"/>
  <c r="N854" i="5" s="1"/>
  <c r="O854" i="5" s="1"/>
  <c r="P854" i="5" s="1"/>
  <c r="Q854" i="5" s="1"/>
  <c r="G990" i="5"/>
  <c r="K990" i="5" s="1"/>
  <c r="L990" i="5" s="1"/>
  <c r="M990" i="5" s="1"/>
  <c r="N990" i="5" s="1"/>
  <c r="O990" i="5" s="1"/>
  <c r="P990" i="5" s="1"/>
  <c r="Q990" i="5" s="1"/>
  <c r="G969" i="5"/>
  <c r="K969" i="5" s="1"/>
  <c r="L969" i="5" s="1"/>
  <c r="M969" i="5" s="1"/>
  <c r="N969" i="5" s="1"/>
  <c r="O969" i="5" s="1"/>
  <c r="P969" i="5" s="1"/>
  <c r="Q969" i="5" s="1"/>
  <c r="G949" i="5"/>
  <c r="K949" i="5" s="1"/>
  <c r="L949" i="5" s="1"/>
  <c r="M949" i="5" s="1"/>
  <c r="N949" i="5" s="1"/>
  <c r="O949" i="5" s="1"/>
  <c r="P949" i="5" s="1"/>
  <c r="Q949" i="5" s="1"/>
  <c r="G904" i="5"/>
  <c r="K904" i="5" s="1"/>
  <c r="L904" i="5" s="1"/>
  <c r="M904" i="5" s="1"/>
  <c r="N904" i="5" s="1"/>
  <c r="O904" i="5" s="1"/>
  <c r="P904" i="5" s="1"/>
  <c r="Q904" i="5" s="1"/>
  <c r="G886" i="5"/>
  <c r="K886" i="5" s="1"/>
  <c r="L886" i="5" s="1"/>
  <c r="M886" i="5" s="1"/>
  <c r="N886" i="5" s="1"/>
  <c r="O886" i="5" s="1"/>
  <c r="P886" i="5" s="1"/>
  <c r="Q886" i="5" s="1"/>
  <c r="G873" i="5"/>
  <c r="K873" i="5" s="1"/>
  <c r="L873" i="5" s="1"/>
  <c r="M873" i="5" s="1"/>
  <c r="N873" i="5" s="1"/>
  <c r="O873" i="5" s="1"/>
  <c r="P873" i="5" s="1"/>
  <c r="Q873" i="5" s="1"/>
  <c r="G1000" i="5"/>
  <c r="K1000" i="5" s="1"/>
  <c r="L1000" i="5" s="1"/>
  <c r="M1000" i="5" s="1"/>
  <c r="N1000" i="5" s="1"/>
  <c r="O1000" i="5" s="1"/>
  <c r="P1000" i="5" s="1"/>
  <c r="Q1000" i="5" s="1"/>
  <c r="G979" i="5"/>
  <c r="K979" i="5" s="1"/>
  <c r="L979" i="5" s="1"/>
  <c r="M979" i="5" s="1"/>
  <c r="N979" i="5" s="1"/>
  <c r="O979" i="5" s="1"/>
  <c r="P979" i="5" s="1"/>
  <c r="Q979" i="5" s="1"/>
  <c r="G963" i="5"/>
  <c r="K963" i="5" s="1"/>
  <c r="L963" i="5" s="1"/>
  <c r="M963" i="5" s="1"/>
  <c r="N963" i="5" s="1"/>
  <c r="O963" i="5" s="1"/>
  <c r="P963" i="5" s="1"/>
  <c r="Q963" i="5" s="1"/>
  <c r="G958" i="5"/>
  <c r="K958" i="5" s="1"/>
  <c r="L958" i="5" s="1"/>
  <c r="M958" i="5" s="1"/>
  <c r="N958" i="5" s="1"/>
  <c r="O958" i="5" s="1"/>
  <c r="P958" i="5" s="1"/>
  <c r="Q958" i="5" s="1"/>
  <c r="G941" i="5"/>
  <c r="K941" i="5" s="1"/>
  <c r="L941" i="5" s="1"/>
  <c r="M941" i="5" s="1"/>
  <c r="N941" i="5" s="1"/>
  <c r="O941" i="5" s="1"/>
  <c r="P941" i="5" s="1"/>
  <c r="Q941" i="5" s="1"/>
  <c r="G932" i="5"/>
  <c r="K932" i="5" s="1"/>
  <c r="L932" i="5" s="1"/>
  <c r="M932" i="5" s="1"/>
  <c r="N932" i="5" s="1"/>
  <c r="O932" i="5" s="1"/>
  <c r="P932" i="5" s="1"/>
  <c r="Q932" i="5" s="1"/>
  <c r="G903" i="5"/>
  <c r="K903" i="5" s="1"/>
  <c r="L903" i="5" s="1"/>
  <c r="M903" i="5" s="1"/>
  <c r="N903" i="5" s="1"/>
  <c r="O903" i="5" s="1"/>
  <c r="P903" i="5" s="1"/>
  <c r="Q903" i="5" s="1"/>
  <c r="G869" i="5"/>
  <c r="K869" i="5" s="1"/>
  <c r="L869" i="5" s="1"/>
  <c r="M869" i="5" s="1"/>
  <c r="N869" i="5" s="1"/>
  <c r="O869" i="5" s="1"/>
  <c r="P869" i="5" s="1"/>
  <c r="Q869" i="5" s="1"/>
  <c r="G862" i="5"/>
  <c r="K862" i="5" s="1"/>
  <c r="L862" i="5" s="1"/>
  <c r="M862" i="5" s="1"/>
  <c r="N862" i="5" s="1"/>
  <c r="O862" i="5" s="1"/>
  <c r="P862" i="5" s="1"/>
  <c r="Q862" i="5" s="1"/>
  <c r="G841" i="5"/>
  <c r="K841" i="5" s="1"/>
  <c r="L841" i="5" s="1"/>
  <c r="M841" i="5" s="1"/>
  <c r="N841" i="5" s="1"/>
  <c r="O841" i="5" s="1"/>
  <c r="P841" i="5" s="1"/>
  <c r="Q841" i="5" s="1"/>
  <c r="G827" i="5"/>
  <c r="K827" i="5" s="1"/>
  <c r="L827" i="5" s="1"/>
  <c r="M827" i="5" s="1"/>
  <c r="N827" i="5" s="1"/>
  <c r="O827" i="5" s="1"/>
  <c r="P827" i="5" s="1"/>
  <c r="Q827" i="5" s="1"/>
  <c r="G823" i="5"/>
  <c r="K823" i="5" s="1"/>
  <c r="L823" i="5" s="1"/>
  <c r="M823" i="5" s="1"/>
  <c r="N823" i="5" s="1"/>
  <c r="O823" i="5" s="1"/>
  <c r="P823" i="5" s="1"/>
  <c r="Q823" i="5" s="1"/>
  <c r="G782" i="5"/>
  <c r="K782" i="5" s="1"/>
  <c r="L782" i="5" s="1"/>
  <c r="M782" i="5" s="1"/>
  <c r="N782" i="5" s="1"/>
  <c r="O782" i="5" s="1"/>
  <c r="P782" i="5" s="1"/>
  <c r="Q782" i="5" s="1"/>
  <c r="G749" i="5"/>
  <c r="K749" i="5" s="1"/>
  <c r="L749" i="5" s="1"/>
  <c r="M749" i="5" s="1"/>
  <c r="N749" i="5" s="1"/>
  <c r="O749" i="5" s="1"/>
  <c r="P749" i="5" s="1"/>
  <c r="Q749" i="5" s="1"/>
  <c r="G415" i="5"/>
  <c r="K415" i="5" s="1"/>
  <c r="L415" i="5" s="1"/>
  <c r="M415" i="5" s="1"/>
  <c r="N415" i="5" s="1"/>
  <c r="O415" i="5" s="1"/>
  <c r="P415" i="5" s="1"/>
  <c r="Q415" i="5" s="1"/>
  <c r="G988" i="5"/>
  <c r="K988" i="5" s="1"/>
  <c r="L988" i="5" s="1"/>
  <c r="M988" i="5" s="1"/>
  <c r="N988" i="5" s="1"/>
  <c r="O988" i="5" s="1"/>
  <c r="P988" i="5" s="1"/>
  <c r="Q988" i="5" s="1"/>
  <c r="G911" i="5"/>
  <c r="K911" i="5" s="1"/>
  <c r="L911" i="5" s="1"/>
  <c r="M911" i="5" s="1"/>
  <c r="N911" i="5" s="1"/>
  <c r="O911" i="5" s="1"/>
  <c r="P911" i="5" s="1"/>
  <c r="Q911" i="5" s="1"/>
  <c r="G748" i="5"/>
  <c r="K748" i="5" s="1"/>
  <c r="L748" i="5" s="1"/>
  <c r="M748" i="5" s="1"/>
  <c r="N748" i="5" s="1"/>
  <c r="O748" i="5" s="1"/>
  <c r="P748" i="5" s="1"/>
  <c r="Q748" i="5" s="1"/>
  <c r="G687" i="5"/>
  <c r="K687" i="5" s="1"/>
  <c r="L687" i="5" s="1"/>
  <c r="M687" i="5" s="1"/>
  <c r="N687" i="5" s="1"/>
  <c r="O687" i="5" s="1"/>
  <c r="P687" i="5" s="1"/>
  <c r="Q687" i="5" s="1"/>
  <c r="G543" i="5"/>
  <c r="K543" i="5" s="1"/>
  <c r="L543" i="5" s="1"/>
  <c r="M543" i="5" s="1"/>
  <c r="N543" i="5" s="1"/>
  <c r="O543" i="5" s="1"/>
  <c r="P543" i="5" s="1"/>
  <c r="Q543" i="5" s="1"/>
  <c r="G966" i="5"/>
  <c r="K966" i="5" s="1"/>
  <c r="L966" i="5" s="1"/>
  <c r="M966" i="5" s="1"/>
  <c r="N966" i="5" s="1"/>
  <c r="O966" i="5" s="1"/>
  <c r="P966" i="5" s="1"/>
  <c r="Q966" i="5" s="1"/>
  <c r="G857" i="5"/>
  <c r="K857" i="5" s="1"/>
  <c r="L857" i="5" s="1"/>
  <c r="M857" i="5" s="1"/>
  <c r="N857" i="5" s="1"/>
  <c r="O857" i="5" s="1"/>
  <c r="P857" i="5" s="1"/>
  <c r="Q857" i="5" s="1"/>
  <c r="G785" i="5"/>
  <c r="K785" i="5" s="1"/>
  <c r="L785" i="5" s="1"/>
  <c r="M785" i="5" s="1"/>
  <c r="N785" i="5" s="1"/>
  <c r="O785" i="5" s="1"/>
  <c r="P785" i="5" s="1"/>
  <c r="Q785" i="5" s="1"/>
  <c r="G738" i="5"/>
  <c r="K738" i="5" s="1"/>
  <c r="L738" i="5" s="1"/>
  <c r="M738" i="5" s="1"/>
  <c r="N738" i="5" s="1"/>
  <c r="O738" i="5" s="1"/>
  <c r="P738" i="5" s="1"/>
  <c r="Q738" i="5" s="1"/>
  <c r="G715" i="5"/>
  <c r="K715" i="5" s="1"/>
  <c r="L715" i="5" s="1"/>
  <c r="M715" i="5" s="1"/>
  <c r="N715" i="5" s="1"/>
  <c r="O715" i="5" s="1"/>
  <c r="P715" i="5" s="1"/>
  <c r="Q715" i="5" s="1"/>
  <c r="G565" i="5"/>
  <c r="K565" i="5" s="1"/>
  <c r="L565" i="5" s="1"/>
  <c r="M565" i="5" s="1"/>
  <c r="N565" i="5" s="1"/>
  <c r="O565" i="5" s="1"/>
  <c r="P565" i="5" s="1"/>
  <c r="Q565" i="5" s="1"/>
  <c r="G512" i="5"/>
  <c r="K512" i="5" s="1"/>
  <c r="L512" i="5" s="1"/>
  <c r="M512" i="5" s="1"/>
  <c r="N512" i="5" s="1"/>
  <c r="O512" i="5" s="1"/>
  <c r="P512" i="5" s="1"/>
  <c r="Q512" i="5" s="1"/>
  <c r="G506" i="5"/>
  <c r="K506" i="5" s="1"/>
  <c r="L506" i="5" s="1"/>
  <c r="M506" i="5" s="1"/>
  <c r="N506" i="5" s="1"/>
  <c r="O506" i="5" s="1"/>
  <c r="P506" i="5" s="1"/>
  <c r="Q506" i="5" s="1"/>
  <c r="G494" i="5"/>
  <c r="K494" i="5" s="1"/>
  <c r="L494" i="5" s="1"/>
  <c r="M494" i="5" s="1"/>
  <c r="N494" i="5" s="1"/>
  <c r="O494" i="5" s="1"/>
  <c r="P494" i="5" s="1"/>
  <c r="Q494" i="5" s="1"/>
  <c r="G489" i="5"/>
  <c r="K489" i="5" s="1"/>
  <c r="L489" i="5" s="1"/>
  <c r="M489" i="5" s="1"/>
  <c r="N489" i="5" s="1"/>
  <c r="O489" i="5" s="1"/>
  <c r="P489" i="5" s="1"/>
  <c r="Q489" i="5" s="1"/>
  <c r="G865" i="5"/>
  <c r="K865" i="5" s="1"/>
  <c r="L865" i="5" s="1"/>
  <c r="M865" i="5" s="1"/>
  <c r="N865" i="5" s="1"/>
  <c r="O865" i="5" s="1"/>
  <c r="P865" i="5" s="1"/>
  <c r="Q865" i="5" s="1"/>
  <c r="G901" i="5"/>
  <c r="K901" i="5" s="1"/>
  <c r="L901" i="5" s="1"/>
  <c r="M901" i="5" s="1"/>
  <c r="N901" i="5" s="1"/>
  <c r="O901" i="5" s="1"/>
  <c r="P901" i="5" s="1"/>
  <c r="Q901" i="5" s="1"/>
  <c r="G880" i="5"/>
  <c r="K880" i="5" s="1"/>
  <c r="L880" i="5" s="1"/>
  <c r="M880" i="5" s="1"/>
  <c r="N880" i="5" s="1"/>
  <c r="O880" i="5" s="1"/>
  <c r="P880" i="5" s="1"/>
  <c r="Q880" i="5" s="1"/>
  <c r="G839" i="5"/>
  <c r="K839" i="5" s="1"/>
  <c r="L839" i="5" s="1"/>
  <c r="M839" i="5" s="1"/>
  <c r="N839" i="5" s="1"/>
  <c r="O839" i="5" s="1"/>
  <c r="P839" i="5" s="1"/>
  <c r="Q839" i="5" s="1"/>
  <c r="G993" i="5"/>
  <c r="K993" i="5" s="1"/>
  <c r="L993" i="5" s="1"/>
  <c r="M993" i="5" s="1"/>
  <c r="N993" i="5" s="1"/>
  <c r="O993" i="5" s="1"/>
  <c r="P993" i="5" s="1"/>
  <c r="Q993" i="5" s="1"/>
  <c r="G961" i="5"/>
  <c r="K961" i="5" s="1"/>
  <c r="L961" i="5" s="1"/>
  <c r="M961" i="5" s="1"/>
  <c r="N961" i="5" s="1"/>
  <c r="O961" i="5" s="1"/>
  <c r="P961" i="5" s="1"/>
  <c r="Q961" i="5" s="1"/>
  <c r="G915" i="5"/>
  <c r="K915" i="5" s="1"/>
  <c r="L915" i="5" s="1"/>
  <c r="M915" i="5" s="1"/>
  <c r="N915" i="5" s="1"/>
  <c r="O915" i="5" s="1"/>
  <c r="P915" i="5" s="1"/>
  <c r="Q915" i="5" s="1"/>
  <c r="G897" i="5"/>
  <c r="K897" i="5" s="1"/>
  <c r="L897" i="5" s="1"/>
  <c r="M897" i="5" s="1"/>
  <c r="N897" i="5" s="1"/>
  <c r="O897" i="5" s="1"/>
  <c r="P897" i="5" s="1"/>
  <c r="Q897" i="5" s="1"/>
  <c r="G853" i="5"/>
  <c r="K853" i="5" s="1"/>
  <c r="L853" i="5" s="1"/>
  <c r="M853" i="5" s="1"/>
  <c r="N853" i="5" s="1"/>
  <c r="O853" i="5" s="1"/>
  <c r="P853" i="5" s="1"/>
  <c r="Q853" i="5" s="1"/>
  <c r="G769" i="5"/>
  <c r="K769" i="5" s="1"/>
  <c r="L769" i="5" s="1"/>
  <c r="M769" i="5" s="1"/>
  <c r="N769" i="5" s="1"/>
  <c r="O769" i="5" s="1"/>
  <c r="P769" i="5" s="1"/>
  <c r="Q769" i="5" s="1"/>
  <c r="G764" i="5"/>
  <c r="K764" i="5" s="1"/>
  <c r="L764" i="5" s="1"/>
  <c r="M764" i="5" s="1"/>
  <c r="N764" i="5" s="1"/>
  <c r="O764" i="5" s="1"/>
  <c r="P764" i="5" s="1"/>
  <c r="Q764" i="5" s="1"/>
  <c r="G760" i="5"/>
  <c r="K760" i="5" s="1"/>
  <c r="L760" i="5" s="1"/>
  <c r="M760" i="5" s="1"/>
  <c r="N760" i="5" s="1"/>
  <c r="O760" i="5" s="1"/>
  <c r="P760" i="5" s="1"/>
  <c r="Q760" i="5" s="1"/>
  <c r="G752" i="5"/>
  <c r="K752" i="5" s="1"/>
  <c r="L752" i="5" s="1"/>
  <c r="M752" i="5" s="1"/>
  <c r="N752" i="5" s="1"/>
  <c r="O752" i="5" s="1"/>
  <c r="P752" i="5" s="1"/>
  <c r="Q752" i="5" s="1"/>
  <c r="G737" i="5"/>
  <c r="K737" i="5" s="1"/>
  <c r="L737" i="5" s="1"/>
  <c r="M737" i="5" s="1"/>
  <c r="N737" i="5" s="1"/>
  <c r="O737" i="5" s="1"/>
  <c r="P737" i="5" s="1"/>
  <c r="Q737" i="5" s="1"/>
  <c r="G671" i="5"/>
  <c r="K671" i="5" s="1"/>
  <c r="L671" i="5" s="1"/>
  <c r="M671" i="5" s="1"/>
  <c r="N671" i="5" s="1"/>
  <c r="O671" i="5" s="1"/>
  <c r="P671" i="5" s="1"/>
  <c r="Q671" i="5" s="1"/>
  <c r="G554" i="5"/>
  <c r="K554" i="5" s="1"/>
  <c r="L554" i="5" s="1"/>
  <c r="M554" i="5" s="1"/>
  <c r="N554" i="5" s="1"/>
  <c r="O554" i="5" s="1"/>
  <c r="P554" i="5" s="1"/>
  <c r="Q554" i="5" s="1"/>
  <c r="G548" i="5"/>
  <c r="K548" i="5" s="1"/>
  <c r="L548" i="5" s="1"/>
  <c r="M548" i="5" s="1"/>
  <c r="N548" i="5" s="1"/>
  <c r="O548" i="5" s="1"/>
  <c r="P548" i="5" s="1"/>
  <c r="Q548" i="5" s="1"/>
  <c r="G926" i="5"/>
  <c r="K926" i="5" s="1"/>
  <c r="L926" i="5" s="1"/>
  <c r="M926" i="5" s="1"/>
  <c r="N926" i="5" s="1"/>
  <c r="O926" i="5" s="1"/>
  <c r="P926" i="5" s="1"/>
  <c r="Q926" i="5" s="1"/>
  <c r="G902" i="5"/>
  <c r="K902" i="5" s="1"/>
  <c r="L902" i="5" s="1"/>
  <c r="M902" i="5" s="1"/>
  <c r="N902" i="5" s="1"/>
  <c r="O902" i="5" s="1"/>
  <c r="P902" i="5" s="1"/>
  <c r="Q902" i="5" s="1"/>
  <c r="G631" i="5"/>
  <c r="K631" i="5" s="1"/>
  <c r="L631" i="5" s="1"/>
  <c r="M631" i="5" s="1"/>
  <c r="N631" i="5" s="1"/>
  <c r="O631" i="5" s="1"/>
  <c r="P631" i="5" s="1"/>
  <c r="Q631" i="5" s="1"/>
  <c r="G537" i="5"/>
  <c r="K537" i="5" s="1"/>
  <c r="L537" i="5" s="1"/>
  <c r="M537" i="5" s="1"/>
  <c r="N537" i="5" s="1"/>
  <c r="O537" i="5" s="1"/>
  <c r="P537" i="5" s="1"/>
  <c r="Q537" i="5" s="1"/>
  <c r="G972" i="5"/>
  <c r="K972" i="5" s="1"/>
  <c r="L972" i="5" s="1"/>
  <c r="M972" i="5" s="1"/>
  <c r="N972" i="5" s="1"/>
  <c r="O972" i="5" s="1"/>
  <c r="P972" i="5" s="1"/>
  <c r="Q972" i="5" s="1"/>
  <c r="G956" i="5"/>
  <c r="K956" i="5" s="1"/>
  <c r="L956" i="5" s="1"/>
  <c r="M956" i="5" s="1"/>
  <c r="N956" i="5" s="1"/>
  <c r="O956" i="5" s="1"/>
  <c r="P956" i="5" s="1"/>
  <c r="Q956" i="5" s="1"/>
  <c r="G976" i="5"/>
  <c r="K976" i="5" s="1"/>
  <c r="L976" i="5" s="1"/>
  <c r="M976" i="5" s="1"/>
  <c r="N976" i="5" s="1"/>
  <c r="O976" i="5" s="1"/>
  <c r="P976" i="5" s="1"/>
  <c r="Q976" i="5" s="1"/>
  <c r="G811" i="5"/>
  <c r="K811" i="5" s="1"/>
  <c r="L811" i="5" s="1"/>
  <c r="M811" i="5" s="1"/>
  <c r="N811" i="5" s="1"/>
  <c r="O811" i="5" s="1"/>
  <c r="P811" i="5" s="1"/>
  <c r="Q811" i="5" s="1"/>
  <c r="G994" i="5"/>
  <c r="K994" i="5" s="1"/>
  <c r="L994" i="5" s="1"/>
  <c r="M994" i="5" s="1"/>
  <c r="N994" i="5" s="1"/>
  <c r="O994" i="5" s="1"/>
  <c r="P994" i="5" s="1"/>
  <c r="Q994" i="5" s="1"/>
  <c r="G967" i="5"/>
  <c r="K967" i="5" s="1"/>
  <c r="L967" i="5" s="1"/>
  <c r="M967" i="5" s="1"/>
  <c r="N967" i="5" s="1"/>
  <c r="O967" i="5" s="1"/>
  <c r="P967" i="5" s="1"/>
  <c r="Q967" i="5" s="1"/>
  <c r="G879" i="5"/>
  <c r="K879" i="5" s="1"/>
  <c r="L879" i="5" s="1"/>
  <c r="M879" i="5" s="1"/>
  <c r="N879" i="5" s="1"/>
  <c r="O879" i="5" s="1"/>
  <c r="P879" i="5" s="1"/>
  <c r="Q879" i="5" s="1"/>
  <c r="G778" i="5"/>
  <c r="K778" i="5" s="1"/>
  <c r="L778" i="5" s="1"/>
  <c r="M778" i="5" s="1"/>
  <c r="N778" i="5" s="1"/>
  <c r="O778" i="5" s="1"/>
  <c r="P778" i="5" s="1"/>
  <c r="Q778" i="5" s="1"/>
  <c r="G458" i="5"/>
  <c r="K458" i="5" s="1"/>
  <c r="L458" i="5" s="1"/>
  <c r="M458" i="5" s="1"/>
  <c r="N458" i="5" s="1"/>
  <c r="O458" i="5" s="1"/>
  <c r="P458" i="5" s="1"/>
  <c r="Q458" i="5" s="1"/>
  <c r="G446" i="5"/>
  <c r="K446" i="5" s="1"/>
  <c r="L446" i="5" s="1"/>
  <c r="M446" i="5" s="1"/>
  <c r="N446" i="5" s="1"/>
  <c r="O446" i="5" s="1"/>
  <c r="P446" i="5" s="1"/>
  <c r="Q446" i="5" s="1"/>
  <c r="G373" i="5"/>
  <c r="K373" i="5" s="1"/>
  <c r="L373" i="5" s="1"/>
  <c r="M373" i="5" s="1"/>
  <c r="N373" i="5" s="1"/>
  <c r="O373" i="5" s="1"/>
  <c r="P373" i="5" s="1"/>
  <c r="Q373" i="5" s="1"/>
  <c r="G804" i="5"/>
  <c r="K804" i="5" s="1"/>
  <c r="L804" i="5" s="1"/>
  <c r="M804" i="5" s="1"/>
  <c r="N804" i="5" s="1"/>
  <c r="O804" i="5" s="1"/>
  <c r="P804" i="5" s="1"/>
  <c r="Q804" i="5" s="1"/>
  <c r="G845" i="5"/>
  <c r="K845" i="5" s="1"/>
  <c r="L845" i="5" s="1"/>
  <c r="M845" i="5" s="1"/>
  <c r="N845" i="5" s="1"/>
  <c r="O845" i="5" s="1"/>
  <c r="P845" i="5" s="1"/>
  <c r="Q845" i="5" s="1"/>
  <c r="G699" i="5"/>
  <c r="K699" i="5" s="1"/>
  <c r="L699" i="5" s="1"/>
  <c r="M699" i="5" s="1"/>
  <c r="N699" i="5" s="1"/>
  <c r="O699" i="5" s="1"/>
  <c r="P699" i="5" s="1"/>
  <c r="Q699" i="5" s="1"/>
  <c r="G675" i="5"/>
  <c r="K675" i="5" s="1"/>
  <c r="L675" i="5" s="1"/>
  <c r="M675" i="5" s="1"/>
  <c r="N675" i="5" s="1"/>
  <c r="O675" i="5" s="1"/>
  <c r="P675" i="5" s="1"/>
  <c r="Q675" i="5" s="1"/>
  <c r="G916" i="5"/>
  <c r="K916" i="5" s="1"/>
  <c r="L916" i="5" s="1"/>
  <c r="M916" i="5" s="1"/>
  <c r="N916" i="5" s="1"/>
  <c r="O916" i="5" s="1"/>
  <c r="P916" i="5" s="1"/>
  <c r="Q916" i="5" s="1"/>
  <c r="G887" i="5"/>
  <c r="K887" i="5" s="1"/>
  <c r="L887" i="5" s="1"/>
  <c r="M887" i="5" s="1"/>
  <c r="N887" i="5" s="1"/>
  <c r="O887" i="5" s="1"/>
  <c r="P887" i="5" s="1"/>
  <c r="Q887" i="5" s="1"/>
  <c r="G991" i="5"/>
  <c r="K991" i="5" s="1"/>
  <c r="L991" i="5" s="1"/>
  <c r="M991" i="5" s="1"/>
  <c r="N991" i="5" s="1"/>
  <c r="O991" i="5" s="1"/>
  <c r="P991" i="5" s="1"/>
  <c r="Q991" i="5" s="1"/>
  <c r="G975" i="5"/>
  <c r="K975" i="5" s="1"/>
  <c r="L975" i="5" s="1"/>
  <c r="M975" i="5" s="1"/>
  <c r="N975" i="5" s="1"/>
  <c r="O975" i="5" s="1"/>
  <c r="P975" i="5" s="1"/>
  <c r="Q975" i="5" s="1"/>
  <c r="G970" i="5"/>
  <c r="K970" i="5" s="1"/>
  <c r="L970" i="5" s="1"/>
  <c r="M970" i="5" s="1"/>
  <c r="N970" i="5" s="1"/>
  <c r="O970" i="5" s="1"/>
  <c r="P970" i="5" s="1"/>
  <c r="Q970" i="5" s="1"/>
  <c r="G964" i="5"/>
  <c r="K964" i="5" s="1"/>
  <c r="L964" i="5" s="1"/>
  <c r="M964" i="5" s="1"/>
  <c r="N964" i="5" s="1"/>
  <c r="O964" i="5" s="1"/>
  <c r="P964" i="5" s="1"/>
  <c r="Q964" i="5" s="1"/>
  <c r="G954" i="5"/>
  <c r="K954" i="5" s="1"/>
  <c r="L954" i="5" s="1"/>
  <c r="M954" i="5" s="1"/>
  <c r="N954" i="5" s="1"/>
  <c r="O954" i="5" s="1"/>
  <c r="P954" i="5" s="1"/>
  <c r="Q954" i="5" s="1"/>
  <c r="G950" i="5"/>
  <c r="K950" i="5" s="1"/>
  <c r="L950" i="5" s="1"/>
  <c r="M950" i="5" s="1"/>
  <c r="N950" i="5" s="1"/>
  <c r="O950" i="5" s="1"/>
  <c r="P950" i="5" s="1"/>
  <c r="Q950" i="5" s="1"/>
  <c r="G933" i="5"/>
  <c r="K933" i="5" s="1"/>
  <c r="L933" i="5" s="1"/>
  <c r="M933" i="5" s="1"/>
  <c r="N933" i="5" s="1"/>
  <c r="O933" i="5" s="1"/>
  <c r="P933" i="5" s="1"/>
  <c r="Q933" i="5" s="1"/>
  <c r="G923" i="5"/>
  <c r="K923" i="5" s="1"/>
  <c r="L923" i="5" s="1"/>
  <c r="M923" i="5" s="1"/>
  <c r="N923" i="5" s="1"/>
  <c r="O923" i="5" s="1"/>
  <c r="P923" i="5" s="1"/>
  <c r="Q923" i="5" s="1"/>
  <c r="G913" i="5"/>
  <c r="K913" i="5" s="1"/>
  <c r="L913" i="5" s="1"/>
  <c r="M913" i="5" s="1"/>
  <c r="N913" i="5" s="1"/>
  <c r="O913" i="5" s="1"/>
  <c r="P913" i="5" s="1"/>
  <c r="Q913" i="5" s="1"/>
  <c r="G905" i="5"/>
  <c r="K905" i="5" s="1"/>
  <c r="L905" i="5" s="1"/>
  <c r="M905" i="5" s="1"/>
  <c r="N905" i="5" s="1"/>
  <c r="O905" i="5" s="1"/>
  <c r="P905" i="5" s="1"/>
  <c r="Q905" i="5" s="1"/>
  <c r="G874" i="5"/>
  <c r="K874" i="5" s="1"/>
  <c r="L874" i="5" s="1"/>
  <c r="M874" i="5" s="1"/>
  <c r="N874" i="5" s="1"/>
  <c r="O874" i="5" s="1"/>
  <c r="P874" i="5" s="1"/>
  <c r="Q874" i="5" s="1"/>
  <c r="G815" i="5"/>
  <c r="K815" i="5" s="1"/>
  <c r="L815" i="5" s="1"/>
  <c r="M815" i="5" s="1"/>
  <c r="N815" i="5" s="1"/>
  <c r="O815" i="5" s="1"/>
  <c r="P815" i="5" s="1"/>
  <c r="Q815" i="5" s="1"/>
  <c r="G810" i="5"/>
  <c r="K810" i="5" s="1"/>
  <c r="L810" i="5" s="1"/>
  <c r="M810" i="5" s="1"/>
  <c r="N810" i="5" s="1"/>
  <c r="O810" i="5" s="1"/>
  <c r="P810" i="5" s="1"/>
  <c r="Q810" i="5" s="1"/>
  <c r="G434" i="5"/>
  <c r="K434" i="5" s="1"/>
  <c r="L434" i="5" s="1"/>
  <c r="M434" i="5" s="1"/>
  <c r="N434" i="5" s="1"/>
  <c r="O434" i="5" s="1"/>
  <c r="P434" i="5" s="1"/>
  <c r="Q434" i="5" s="1"/>
  <c r="G405" i="5"/>
  <c r="K405" i="5" s="1"/>
  <c r="L405" i="5" s="1"/>
  <c r="M405" i="5" s="1"/>
  <c r="N405" i="5" s="1"/>
  <c r="O405" i="5" s="1"/>
  <c r="P405" i="5" s="1"/>
  <c r="Q405" i="5" s="1"/>
  <c r="G822" i="5"/>
  <c r="K822" i="5" s="1"/>
  <c r="L822" i="5" s="1"/>
  <c r="M822" i="5" s="1"/>
  <c r="N822" i="5" s="1"/>
  <c r="O822" i="5" s="1"/>
  <c r="P822" i="5" s="1"/>
  <c r="Q822" i="5" s="1"/>
  <c r="G909" i="5"/>
  <c r="K909" i="5" s="1"/>
  <c r="L909" i="5" s="1"/>
  <c r="M909" i="5" s="1"/>
  <c r="N909" i="5" s="1"/>
  <c r="O909" i="5" s="1"/>
  <c r="P909" i="5" s="1"/>
  <c r="Q909" i="5" s="1"/>
  <c r="G814" i="5"/>
  <c r="K814" i="5" s="1"/>
  <c r="L814" i="5" s="1"/>
  <c r="M814" i="5" s="1"/>
  <c r="N814" i="5" s="1"/>
  <c r="O814" i="5" s="1"/>
  <c r="P814" i="5" s="1"/>
  <c r="Q814" i="5" s="1"/>
  <c r="G999" i="5"/>
  <c r="K999" i="5" s="1"/>
  <c r="L999" i="5" s="1"/>
  <c r="M999" i="5" s="1"/>
  <c r="N999" i="5" s="1"/>
  <c r="O999" i="5" s="1"/>
  <c r="P999" i="5" s="1"/>
  <c r="Q999" i="5" s="1"/>
  <c r="G985" i="5"/>
  <c r="K985" i="5" s="1"/>
  <c r="L985" i="5" s="1"/>
  <c r="M985" i="5" s="1"/>
  <c r="N985" i="5" s="1"/>
  <c r="O985" i="5" s="1"/>
  <c r="P985" i="5" s="1"/>
  <c r="Q985" i="5" s="1"/>
  <c r="G953" i="5"/>
  <c r="K953" i="5" s="1"/>
  <c r="L953" i="5" s="1"/>
  <c r="M953" i="5" s="1"/>
  <c r="N953" i="5" s="1"/>
  <c r="O953" i="5" s="1"/>
  <c r="P953" i="5" s="1"/>
  <c r="Q953" i="5" s="1"/>
  <c r="G918" i="5"/>
  <c r="K918" i="5" s="1"/>
  <c r="L918" i="5" s="1"/>
  <c r="M918" i="5" s="1"/>
  <c r="N918" i="5" s="1"/>
  <c r="O918" i="5" s="1"/>
  <c r="P918" i="5" s="1"/>
  <c r="Q918" i="5" s="1"/>
  <c r="G891" i="5"/>
  <c r="K891" i="5" s="1"/>
  <c r="L891" i="5" s="1"/>
  <c r="M891" i="5" s="1"/>
  <c r="N891" i="5" s="1"/>
  <c r="O891" i="5" s="1"/>
  <c r="P891" i="5" s="1"/>
  <c r="Q891" i="5" s="1"/>
  <c r="G851" i="5"/>
  <c r="K851" i="5" s="1"/>
  <c r="L851" i="5" s="1"/>
  <c r="M851" i="5" s="1"/>
  <c r="N851" i="5" s="1"/>
  <c r="O851" i="5" s="1"/>
  <c r="P851" i="5" s="1"/>
  <c r="Q851" i="5" s="1"/>
  <c r="G726" i="5"/>
  <c r="K726" i="5" s="1"/>
  <c r="L726" i="5" s="1"/>
  <c r="M726" i="5" s="1"/>
  <c r="N726" i="5" s="1"/>
  <c r="O726" i="5" s="1"/>
  <c r="P726" i="5" s="1"/>
  <c r="Q726" i="5" s="1"/>
  <c r="G622" i="5"/>
  <c r="K622" i="5" s="1"/>
  <c r="L622" i="5" s="1"/>
  <c r="M622" i="5" s="1"/>
  <c r="N622" i="5" s="1"/>
  <c r="O622" i="5" s="1"/>
  <c r="P622" i="5" s="1"/>
  <c r="Q622" i="5" s="1"/>
  <c r="G668" i="5"/>
  <c r="K668" i="5" s="1"/>
  <c r="L668" i="5" s="1"/>
  <c r="M668" i="5" s="1"/>
  <c r="N668" i="5" s="1"/>
  <c r="O668" i="5" s="1"/>
  <c r="P668" i="5" s="1"/>
  <c r="Q668" i="5" s="1"/>
  <c r="G626" i="5"/>
  <c r="K626" i="5" s="1"/>
  <c r="L626" i="5" s="1"/>
  <c r="M626" i="5" s="1"/>
  <c r="N626" i="5" s="1"/>
  <c r="O626" i="5" s="1"/>
  <c r="P626" i="5" s="1"/>
  <c r="Q626" i="5" s="1"/>
  <c r="G608" i="5"/>
  <c r="K608" i="5" s="1"/>
  <c r="L608" i="5" s="1"/>
  <c r="M608" i="5" s="1"/>
  <c r="N608" i="5" s="1"/>
  <c r="O608" i="5" s="1"/>
  <c r="P608" i="5" s="1"/>
  <c r="Q608" i="5" s="1"/>
  <c r="G597" i="5"/>
  <c r="K597" i="5" s="1"/>
  <c r="L597" i="5" s="1"/>
  <c r="M597" i="5" s="1"/>
  <c r="N597" i="5" s="1"/>
  <c r="O597" i="5" s="1"/>
  <c r="P597" i="5" s="1"/>
  <c r="Q597" i="5" s="1"/>
  <c r="G558" i="5"/>
  <c r="K558" i="5" s="1"/>
  <c r="L558" i="5" s="1"/>
  <c r="M558" i="5" s="1"/>
  <c r="N558" i="5" s="1"/>
  <c r="O558" i="5" s="1"/>
  <c r="P558" i="5" s="1"/>
  <c r="Q558" i="5" s="1"/>
  <c r="G553" i="5"/>
  <c r="K553" i="5" s="1"/>
  <c r="L553" i="5" s="1"/>
  <c r="M553" i="5" s="1"/>
  <c r="N553" i="5" s="1"/>
  <c r="O553" i="5" s="1"/>
  <c r="P553" i="5" s="1"/>
  <c r="Q553" i="5" s="1"/>
  <c r="G536" i="5"/>
  <c r="K536" i="5" s="1"/>
  <c r="L536" i="5" s="1"/>
  <c r="M536" i="5" s="1"/>
  <c r="N536" i="5" s="1"/>
  <c r="O536" i="5" s="1"/>
  <c r="P536" i="5" s="1"/>
  <c r="Q536" i="5" s="1"/>
  <c r="G525" i="5"/>
  <c r="K525" i="5" s="1"/>
  <c r="L525" i="5" s="1"/>
  <c r="M525" i="5" s="1"/>
  <c r="N525" i="5" s="1"/>
  <c r="O525" i="5" s="1"/>
  <c r="P525" i="5" s="1"/>
  <c r="Q525" i="5" s="1"/>
  <c r="G509" i="5"/>
  <c r="K509" i="5" s="1"/>
  <c r="L509" i="5" s="1"/>
  <c r="M509" i="5" s="1"/>
  <c r="N509" i="5" s="1"/>
  <c r="O509" i="5" s="1"/>
  <c r="P509" i="5" s="1"/>
  <c r="Q509" i="5" s="1"/>
  <c r="G503" i="5"/>
  <c r="K503" i="5" s="1"/>
  <c r="L503" i="5" s="1"/>
  <c r="M503" i="5" s="1"/>
  <c r="N503" i="5" s="1"/>
  <c r="O503" i="5" s="1"/>
  <c r="P503" i="5" s="1"/>
  <c r="Q503" i="5" s="1"/>
  <c r="G497" i="5"/>
  <c r="K497" i="5" s="1"/>
  <c r="L497" i="5" s="1"/>
  <c r="M497" i="5" s="1"/>
  <c r="N497" i="5" s="1"/>
  <c r="O497" i="5" s="1"/>
  <c r="P497" i="5" s="1"/>
  <c r="Q497" i="5" s="1"/>
  <c r="G475" i="5"/>
  <c r="K475" i="5" s="1"/>
  <c r="L475" i="5" s="1"/>
  <c r="M475" i="5" s="1"/>
  <c r="N475" i="5" s="1"/>
  <c r="O475" i="5" s="1"/>
  <c r="P475" i="5" s="1"/>
  <c r="Q475" i="5" s="1"/>
  <c r="G464" i="5"/>
  <c r="K464" i="5" s="1"/>
  <c r="L464" i="5" s="1"/>
  <c r="M464" i="5" s="1"/>
  <c r="N464" i="5" s="1"/>
  <c r="O464" i="5" s="1"/>
  <c r="P464" i="5" s="1"/>
  <c r="Q464" i="5" s="1"/>
  <c r="G394" i="5"/>
  <c r="K394" i="5" s="1"/>
  <c r="L394" i="5" s="1"/>
  <c r="M394" i="5" s="1"/>
  <c r="N394" i="5" s="1"/>
  <c r="O394" i="5" s="1"/>
  <c r="P394" i="5" s="1"/>
  <c r="Q394" i="5" s="1"/>
  <c r="G383" i="5"/>
  <c r="K383" i="5" s="1"/>
  <c r="L383" i="5" s="1"/>
  <c r="M383" i="5" s="1"/>
  <c r="N383" i="5" s="1"/>
  <c r="O383" i="5" s="1"/>
  <c r="P383" i="5" s="1"/>
  <c r="Q383" i="5" s="1"/>
  <c r="G361" i="5"/>
  <c r="K361" i="5" s="1"/>
  <c r="L361" i="5" s="1"/>
  <c r="M361" i="5" s="1"/>
  <c r="N361" i="5" s="1"/>
  <c r="O361" i="5" s="1"/>
  <c r="P361" i="5" s="1"/>
  <c r="Q361" i="5" s="1"/>
  <c r="G355" i="5"/>
  <c r="K355" i="5" s="1"/>
  <c r="L355" i="5" s="1"/>
  <c r="M355" i="5" s="1"/>
  <c r="N355" i="5" s="1"/>
  <c r="O355" i="5" s="1"/>
  <c r="P355" i="5" s="1"/>
  <c r="Q355" i="5" s="1"/>
  <c r="G802" i="5"/>
  <c r="K802" i="5" s="1"/>
  <c r="L802" i="5" s="1"/>
  <c r="M802" i="5" s="1"/>
  <c r="N802" i="5" s="1"/>
  <c r="O802" i="5" s="1"/>
  <c r="P802" i="5" s="1"/>
  <c r="Q802" i="5" s="1"/>
  <c r="G797" i="5"/>
  <c r="K797" i="5" s="1"/>
  <c r="L797" i="5" s="1"/>
  <c r="M797" i="5" s="1"/>
  <c r="N797" i="5" s="1"/>
  <c r="O797" i="5" s="1"/>
  <c r="P797" i="5" s="1"/>
  <c r="Q797" i="5" s="1"/>
  <c r="G789" i="5"/>
  <c r="K789" i="5" s="1"/>
  <c r="L789" i="5" s="1"/>
  <c r="M789" i="5" s="1"/>
  <c r="N789" i="5" s="1"/>
  <c r="O789" i="5" s="1"/>
  <c r="P789" i="5" s="1"/>
  <c r="Q789" i="5" s="1"/>
  <c r="G781" i="5"/>
  <c r="K781" i="5" s="1"/>
  <c r="L781" i="5" s="1"/>
  <c r="M781" i="5" s="1"/>
  <c r="N781" i="5" s="1"/>
  <c r="O781" i="5" s="1"/>
  <c r="P781" i="5" s="1"/>
  <c r="Q781" i="5" s="1"/>
  <c r="G754" i="5"/>
  <c r="K754" i="5" s="1"/>
  <c r="L754" i="5" s="1"/>
  <c r="M754" i="5" s="1"/>
  <c r="N754" i="5" s="1"/>
  <c r="O754" i="5" s="1"/>
  <c r="P754" i="5" s="1"/>
  <c r="Q754" i="5" s="1"/>
  <c r="G711" i="5"/>
  <c r="K711" i="5" s="1"/>
  <c r="L711" i="5" s="1"/>
  <c r="M711" i="5" s="1"/>
  <c r="N711" i="5" s="1"/>
  <c r="O711" i="5" s="1"/>
  <c r="P711" i="5" s="1"/>
  <c r="Q711" i="5" s="1"/>
  <c r="G708" i="5"/>
  <c r="K708" i="5" s="1"/>
  <c r="L708" i="5" s="1"/>
  <c r="M708" i="5" s="1"/>
  <c r="N708" i="5" s="1"/>
  <c r="O708" i="5" s="1"/>
  <c r="P708" i="5" s="1"/>
  <c r="Q708" i="5" s="1"/>
  <c r="G672" i="5"/>
  <c r="K672" i="5" s="1"/>
  <c r="L672" i="5" s="1"/>
  <c r="M672" i="5" s="1"/>
  <c r="N672" i="5" s="1"/>
  <c r="O672" i="5" s="1"/>
  <c r="P672" i="5" s="1"/>
  <c r="Q672" i="5" s="1"/>
  <c r="G664" i="5"/>
  <c r="K664" i="5" s="1"/>
  <c r="L664" i="5" s="1"/>
  <c r="M664" i="5" s="1"/>
  <c r="N664" i="5" s="1"/>
  <c r="O664" i="5" s="1"/>
  <c r="P664" i="5" s="1"/>
  <c r="Q664" i="5" s="1"/>
  <c r="G630" i="5"/>
  <c r="K630" i="5" s="1"/>
  <c r="L630" i="5" s="1"/>
  <c r="M630" i="5" s="1"/>
  <c r="N630" i="5" s="1"/>
  <c r="O630" i="5" s="1"/>
  <c r="P630" i="5" s="1"/>
  <c r="Q630" i="5" s="1"/>
  <c r="G617" i="5"/>
  <c r="K617" i="5" s="1"/>
  <c r="L617" i="5" s="1"/>
  <c r="M617" i="5" s="1"/>
  <c r="N617" i="5" s="1"/>
  <c r="O617" i="5" s="1"/>
  <c r="P617" i="5" s="1"/>
  <c r="Q617" i="5" s="1"/>
  <c r="G519" i="5"/>
  <c r="K519" i="5" s="1"/>
  <c r="L519" i="5" s="1"/>
  <c r="M519" i="5" s="1"/>
  <c r="N519" i="5" s="1"/>
  <c r="O519" i="5" s="1"/>
  <c r="P519" i="5" s="1"/>
  <c r="Q519" i="5" s="1"/>
  <c r="G480" i="5"/>
  <c r="K480" i="5" s="1"/>
  <c r="L480" i="5" s="1"/>
  <c r="M480" i="5" s="1"/>
  <c r="N480" i="5" s="1"/>
  <c r="O480" i="5" s="1"/>
  <c r="P480" i="5" s="1"/>
  <c r="Q480" i="5" s="1"/>
  <c r="G474" i="5"/>
  <c r="K474" i="5" s="1"/>
  <c r="L474" i="5" s="1"/>
  <c r="M474" i="5" s="1"/>
  <c r="N474" i="5" s="1"/>
  <c r="O474" i="5" s="1"/>
  <c r="P474" i="5" s="1"/>
  <c r="Q474" i="5" s="1"/>
  <c r="G366" i="5"/>
  <c r="K366" i="5" s="1"/>
  <c r="L366" i="5" s="1"/>
  <c r="M366" i="5" s="1"/>
  <c r="N366" i="5" s="1"/>
  <c r="O366" i="5" s="1"/>
  <c r="P366" i="5" s="1"/>
  <c r="Q366" i="5" s="1"/>
  <c r="G809" i="5"/>
  <c r="K809" i="5" s="1"/>
  <c r="L809" i="5" s="1"/>
  <c r="M809" i="5" s="1"/>
  <c r="N809" i="5" s="1"/>
  <c r="O809" i="5" s="1"/>
  <c r="P809" i="5" s="1"/>
  <c r="Q809" i="5" s="1"/>
  <c r="G592" i="5"/>
  <c r="K592" i="5" s="1"/>
  <c r="L592" i="5" s="1"/>
  <c r="M592" i="5" s="1"/>
  <c r="N592" i="5" s="1"/>
  <c r="O592" i="5" s="1"/>
  <c r="P592" i="5" s="1"/>
  <c r="Q592" i="5" s="1"/>
  <c r="G524" i="5"/>
  <c r="K524" i="5" s="1"/>
  <c r="L524" i="5" s="1"/>
  <c r="M524" i="5" s="1"/>
  <c r="N524" i="5" s="1"/>
  <c r="O524" i="5" s="1"/>
  <c r="P524" i="5" s="1"/>
  <c r="Q524" i="5" s="1"/>
  <c r="G508" i="5"/>
  <c r="K508" i="5" s="1"/>
  <c r="L508" i="5" s="1"/>
  <c r="M508" i="5" s="1"/>
  <c r="N508" i="5" s="1"/>
  <c r="O508" i="5" s="1"/>
  <c r="P508" i="5" s="1"/>
  <c r="Q508" i="5" s="1"/>
  <c r="G502" i="5"/>
  <c r="K502" i="5" s="1"/>
  <c r="L502" i="5" s="1"/>
  <c r="M502" i="5" s="1"/>
  <c r="N502" i="5" s="1"/>
  <c r="O502" i="5" s="1"/>
  <c r="P502" i="5" s="1"/>
  <c r="Q502" i="5" s="1"/>
  <c r="G445" i="5"/>
  <c r="K445" i="5" s="1"/>
  <c r="L445" i="5" s="1"/>
  <c r="M445" i="5" s="1"/>
  <c r="N445" i="5" s="1"/>
  <c r="O445" i="5" s="1"/>
  <c r="P445" i="5" s="1"/>
  <c r="Q445" i="5" s="1"/>
  <c r="G710" i="5"/>
  <c r="K710" i="5" s="1"/>
  <c r="L710" i="5" s="1"/>
  <c r="M710" i="5" s="1"/>
  <c r="N710" i="5" s="1"/>
  <c r="O710" i="5" s="1"/>
  <c r="P710" i="5" s="1"/>
  <c r="Q710" i="5" s="1"/>
  <c r="G697" i="5"/>
  <c r="K697" i="5" s="1"/>
  <c r="L697" i="5" s="1"/>
  <c r="M697" i="5" s="1"/>
  <c r="N697" i="5" s="1"/>
  <c r="O697" i="5" s="1"/>
  <c r="P697" i="5" s="1"/>
  <c r="Q697" i="5" s="1"/>
  <c r="G663" i="5"/>
  <c r="K663" i="5" s="1"/>
  <c r="L663" i="5" s="1"/>
  <c r="M663" i="5" s="1"/>
  <c r="N663" i="5" s="1"/>
  <c r="O663" i="5" s="1"/>
  <c r="P663" i="5" s="1"/>
  <c r="Q663" i="5" s="1"/>
  <c r="G566" i="5"/>
  <c r="K566" i="5" s="1"/>
  <c r="L566" i="5" s="1"/>
  <c r="M566" i="5" s="1"/>
  <c r="N566" i="5" s="1"/>
  <c r="O566" i="5" s="1"/>
  <c r="P566" i="5" s="1"/>
  <c r="Q566" i="5" s="1"/>
  <c r="G529" i="5"/>
  <c r="K529" i="5" s="1"/>
  <c r="L529" i="5" s="1"/>
  <c r="M529" i="5" s="1"/>
  <c r="N529" i="5" s="1"/>
  <c r="O529" i="5" s="1"/>
  <c r="P529" i="5" s="1"/>
  <c r="Q529" i="5" s="1"/>
  <c r="G501" i="5"/>
  <c r="K501" i="5" s="1"/>
  <c r="L501" i="5" s="1"/>
  <c r="M501" i="5" s="1"/>
  <c r="N501" i="5" s="1"/>
  <c r="O501" i="5" s="1"/>
  <c r="P501" i="5" s="1"/>
  <c r="Q501" i="5" s="1"/>
  <c r="G450" i="5"/>
  <c r="K450" i="5" s="1"/>
  <c r="L450" i="5" s="1"/>
  <c r="M450" i="5" s="1"/>
  <c r="N450" i="5" s="1"/>
  <c r="O450" i="5" s="1"/>
  <c r="P450" i="5" s="1"/>
  <c r="Q450" i="5" s="1"/>
  <c r="G381" i="5"/>
  <c r="K381" i="5" s="1"/>
  <c r="L381" i="5" s="1"/>
  <c r="M381" i="5" s="1"/>
  <c r="N381" i="5" s="1"/>
  <c r="O381" i="5" s="1"/>
  <c r="P381" i="5" s="1"/>
  <c r="Q381" i="5" s="1"/>
  <c r="G742" i="5"/>
  <c r="K742" i="5" s="1"/>
  <c r="L742" i="5" s="1"/>
  <c r="M742" i="5" s="1"/>
  <c r="N742" i="5" s="1"/>
  <c r="O742" i="5" s="1"/>
  <c r="P742" i="5" s="1"/>
  <c r="Q742" i="5" s="1"/>
  <c r="G734" i="5"/>
  <c r="K734" i="5" s="1"/>
  <c r="L734" i="5" s="1"/>
  <c r="M734" i="5" s="1"/>
  <c r="N734" i="5" s="1"/>
  <c r="O734" i="5" s="1"/>
  <c r="P734" i="5" s="1"/>
  <c r="Q734" i="5" s="1"/>
  <c r="G646" i="5"/>
  <c r="K646" i="5" s="1"/>
  <c r="L646" i="5" s="1"/>
  <c r="M646" i="5" s="1"/>
  <c r="N646" i="5" s="1"/>
  <c r="O646" i="5" s="1"/>
  <c r="P646" i="5" s="1"/>
  <c r="Q646" i="5" s="1"/>
  <c r="G637" i="5"/>
  <c r="K637" i="5" s="1"/>
  <c r="L637" i="5" s="1"/>
  <c r="M637" i="5" s="1"/>
  <c r="N637" i="5" s="1"/>
  <c r="O637" i="5" s="1"/>
  <c r="P637" i="5" s="1"/>
  <c r="Q637" i="5" s="1"/>
  <c r="G629" i="5"/>
  <c r="K629" i="5" s="1"/>
  <c r="L629" i="5" s="1"/>
  <c r="M629" i="5" s="1"/>
  <c r="N629" i="5" s="1"/>
  <c r="O629" i="5" s="1"/>
  <c r="P629" i="5" s="1"/>
  <c r="Q629" i="5" s="1"/>
  <c r="G551" i="5"/>
  <c r="K551" i="5" s="1"/>
  <c r="L551" i="5" s="1"/>
  <c r="M551" i="5" s="1"/>
  <c r="N551" i="5" s="1"/>
  <c r="O551" i="5" s="1"/>
  <c r="P551" i="5" s="1"/>
  <c r="Q551" i="5" s="1"/>
  <c r="G484" i="5"/>
  <c r="G462" i="5"/>
  <c r="K462" i="5" s="1"/>
  <c r="L462" i="5" s="1"/>
  <c r="M462" i="5" s="1"/>
  <c r="N462" i="5" s="1"/>
  <c r="O462" i="5" s="1"/>
  <c r="P462" i="5" s="1"/>
  <c r="Q462" i="5" s="1"/>
  <c r="G429" i="5"/>
  <c r="K429" i="5" s="1"/>
  <c r="L429" i="5" s="1"/>
  <c r="M429" i="5" s="1"/>
  <c r="N429" i="5" s="1"/>
  <c r="O429" i="5" s="1"/>
  <c r="P429" i="5" s="1"/>
  <c r="Q429" i="5" s="1"/>
  <c r="G413" i="5"/>
  <c r="K413" i="5" s="1"/>
  <c r="L413" i="5" s="1"/>
  <c r="M413" i="5" s="1"/>
  <c r="N413" i="5" s="1"/>
  <c r="O413" i="5" s="1"/>
  <c r="P413" i="5" s="1"/>
  <c r="Q413" i="5" s="1"/>
  <c r="G792" i="5"/>
  <c r="K792" i="5" s="1"/>
  <c r="L792" i="5" s="1"/>
  <c r="M792" i="5" s="1"/>
  <c r="N792" i="5" s="1"/>
  <c r="O792" i="5" s="1"/>
  <c r="P792" i="5" s="1"/>
  <c r="Q792" i="5" s="1"/>
  <c r="G774" i="5"/>
  <c r="K774" i="5" s="1"/>
  <c r="L774" i="5" s="1"/>
  <c r="M774" i="5" s="1"/>
  <c r="N774" i="5" s="1"/>
  <c r="O774" i="5" s="1"/>
  <c r="P774" i="5" s="1"/>
  <c r="Q774" i="5" s="1"/>
  <c r="G766" i="5"/>
  <c r="K766" i="5" s="1"/>
  <c r="L766" i="5" s="1"/>
  <c r="M766" i="5" s="1"/>
  <c r="N766" i="5" s="1"/>
  <c r="O766" i="5" s="1"/>
  <c r="P766" i="5" s="1"/>
  <c r="Q766" i="5" s="1"/>
  <c r="G725" i="5"/>
  <c r="K725" i="5" s="1"/>
  <c r="L725" i="5" s="1"/>
  <c r="M725" i="5" s="1"/>
  <c r="N725" i="5" s="1"/>
  <c r="O725" i="5" s="1"/>
  <c r="P725" i="5" s="1"/>
  <c r="Q725" i="5" s="1"/>
  <c r="G717" i="5"/>
  <c r="K717" i="5" s="1"/>
  <c r="L717" i="5" s="1"/>
  <c r="M717" i="5" s="1"/>
  <c r="N717" i="5" s="1"/>
  <c r="O717" i="5" s="1"/>
  <c r="P717" i="5" s="1"/>
  <c r="Q717" i="5" s="1"/>
  <c r="G689" i="5"/>
  <c r="K689" i="5" s="1"/>
  <c r="L689" i="5" s="1"/>
  <c r="M689" i="5" s="1"/>
  <c r="N689" i="5" s="1"/>
  <c r="O689" i="5" s="1"/>
  <c r="P689" i="5" s="1"/>
  <c r="Q689" i="5" s="1"/>
  <c r="G685" i="5"/>
  <c r="K685" i="5" s="1"/>
  <c r="L685" i="5" s="1"/>
  <c r="M685" i="5" s="1"/>
  <c r="N685" i="5" s="1"/>
  <c r="O685" i="5" s="1"/>
  <c r="P685" i="5" s="1"/>
  <c r="Q685" i="5" s="1"/>
  <c r="G681" i="5"/>
  <c r="K681" i="5" s="1"/>
  <c r="L681" i="5" s="1"/>
  <c r="M681" i="5" s="1"/>
  <c r="N681" i="5" s="1"/>
  <c r="O681" i="5" s="1"/>
  <c r="P681" i="5" s="1"/>
  <c r="Q681" i="5" s="1"/>
  <c r="G649" i="5"/>
  <c r="K649" i="5" s="1"/>
  <c r="L649" i="5" s="1"/>
  <c r="M649" i="5" s="1"/>
  <c r="N649" i="5" s="1"/>
  <c r="O649" i="5" s="1"/>
  <c r="P649" i="5" s="1"/>
  <c r="Q649" i="5" s="1"/>
  <c r="G632" i="5"/>
  <c r="K632" i="5" s="1"/>
  <c r="L632" i="5" s="1"/>
  <c r="M632" i="5" s="1"/>
  <c r="N632" i="5" s="1"/>
  <c r="O632" i="5" s="1"/>
  <c r="P632" i="5" s="1"/>
  <c r="Q632" i="5" s="1"/>
  <c r="G628" i="5"/>
  <c r="K628" i="5" s="1"/>
  <c r="L628" i="5" s="1"/>
  <c r="M628" i="5" s="1"/>
  <c r="N628" i="5" s="1"/>
  <c r="O628" i="5" s="1"/>
  <c r="P628" i="5" s="1"/>
  <c r="Q628" i="5" s="1"/>
  <c r="G611" i="5"/>
  <c r="K611" i="5" s="1"/>
  <c r="L611" i="5" s="1"/>
  <c r="M611" i="5" s="1"/>
  <c r="N611" i="5" s="1"/>
  <c r="O611" i="5" s="1"/>
  <c r="P611" i="5" s="1"/>
  <c r="Q611" i="5" s="1"/>
  <c r="G605" i="5"/>
  <c r="K605" i="5" s="1"/>
  <c r="L605" i="5" s="1"/>
  <c r="M605" i="5" s="1"/>
  <c r="N605" i="5" s="1"/>
  <c r="O605" i="5" s="1"/>
  <c r="P605" i="5" s="1"/>
  <c r="Q605" i="5" s="1"/>
  <c r="G591" i="5"/>
  <c r="K591" i="5" s="1"/>
  <c r="L591" i="5" s="1"/>
  <c r="M591" i="5" s="1"/>
  <c r="N591" i="5" s="1"/>
  <c r="O591" i="5" s="1"/>
  <c r="P591" i="5" s="1"/>
  <c r="Q591" i="5" s="1"/>
  <c r="G583" i="5"/>
  <c r="K583" i="5" s="1"/>
  <c r="L583" i="5" s="1"/>
  <c r="M583" i="5" s="1"/>
  <c r="N583" i="5" s="1"/>
  <c r="O583" i="5" s="1"/>
  <c r="P583" i="5" s="1"/>
  <c r="Q583" i="5" s="1"/>
  <c r="G483" i="5"/>
  <c r="K483" i="5" s="1"/>
  <c r="L483" i="5" s="1"/>
  <c r="M483" i="5" s="1"/>
  <c r="N483" i="5" s="1"/>
  <c r="O483" i="5" s="1"/>
  <c r="P483" i="5" s="1"/>
  <c r="Q483" i="5" s="1"/>
  <c r="G455" i="5"/>
  <c r="K455" i="5" s="1"/>
  <c r="L455" i="5" s="1"/>
  <c r="M455" i="5" s="1"/>
  <c r="N455" i="5" s="1"/>
  <c r="O455" i="5" s="1"/>
  <c r="P455" i="5" s="1"/>
  <c r="Q455" i="5" s="1"/>
  <c r="G443" i="5"/>
  <c r="K443" i="5" s="1"/>
  <c r="L443" i="5" s="1"/>
  <c r="M443" i="5" s="1"/>
  <c r="N443" i="5" s="1"/>
  <c r="O443" i="5" s="1"/>
  <c r="P443" i="5" s="1"/>
  <c r="Q443" i="5" s="1"/>
  <c r="G422" i="5"/>
  <c r="K422" i="5" s="1"/>
  <c r="L422" i="5" s="1"/>
  <c r="M422" i="5" s="1"/>
  <c r="N422" i="5" s="1"/>
  <c r="O422" i="5" s="1"/>
  <c r="P422" i="5" s="1"/>
  <c r="Q422" i="5" s="1"/>
  <c r="G417" i="5"/>
  <c r="K417" i="5" s="1"/>
  <c r="L417" i="5" s="1"/>
  <c r="M417" i="5" s="1"/>
  <c r="N417" i="5" s="1"/>
  <c r="O417" i="5" s="1"/>
  <c r="P417" i="5" s="1"/>
  <c r="Q417" i="5" s="1"/>
  <c r="G396" i="5"/>
  <c r="K396" i="5" s="1"/>
  <c r="L396" i="5" s="1"/>
  <c r="M396" i="5" s="1"/>
  <c r="N396" i="5" s="1"/>
  <c r="O396" i="5" s="1"/>
  <c r="P396" i="5" s="1"/>
  <c r="Q396" i="5" s="1"/>
  <c r="G358" i="5"/>
  <c r="K358" i="5" s="1"/>
  <c r="L358" i="5" s="1"/>
  <c r="M358" i="5" s="1"/>
  <c r="N358" i="5" s="1"/>
  <c r="O358" i="5" s="1"/>
  <c r="P358" i="5" s="1"/>
  <c r="Q358" i="5" s="1"/>
  <c r="G353" i="5"/>
  <c r="K353" i="5" s="1"/>
  <c r="L353" i="5" s="1"/>
  <c r="M353" i="5" s="1"/>
  <c r="N353" i="5" s="1"/>
  <c r="O353" i="5" s="1"/>
  <c r="P353" i="5" s="1"/>
  <c r="Q353" i="5" s="1"/>
  <c r="G610" i="5"/>
  <c r="K610" i="5" s="1"/>
  <c r="L610" i="5" s="1"/>
  <c r="M610" i="5" s="1"/>
  <c r="N610" i="5" s="1"/>
  <c r="O610" i="5" s="1"/>
  <c r="P610" i="5" s="1"/>
  <c r="Q610" i="5" s="1"/>
  <c r="G505" i="5"/>
  <c r="K505" i="5" s="1"/>
  <c r="L505" i="5" s="1"/>
  <c r="M505" i="5" s="1"/>
  <c r="N505" i="5" s="1"/>
  <c r="O505" i="5" s="1"/>
  <c r="P505" i="5" s="1"/>
  <c r="Q505" i="5" s="1"/>
  <c r="G477" i="5"/>
  <c r="K477" i="5" s="1"/>
  <c r="L477" i="5" s="1"/>
  <c r="M477" i="5" s="1"/>
  <c r="N477" i="5" s="1"/>
  <c r="O477" i="5" s="1"/>
  <c r="P477" i="5" s="1"/>
  <c r="Q477" i="5" s="1"/>
  <c r="G421" i="5"/>
  <c r="K421" i="5" s="1"/>
  <c r="L421" i="5" s="1"/>
  <c r="M421" i="5" s="1"/>
  <c r="N421" i="5" s="1"/>
  <c r="O421" i="5" s="1"/>
  <c r="P421" i="5" s="1"/>
  <c r="Q421" i="5" s="1"/>
  <c r="G688" i="5"/>
  <c r="K688" i="5" s="1"/>
  <c r="L688" i="5" s="1"/>
  <c r="M688" i="5" s="1"/>
  <c r="N688" i="5" s="1"/>
  <c r="O688" i="5" s="1"/>
  <c r="P688" i="5" s="1"/>
  <c r="Q688" i="5" s="1"/>
  <c r="G680" i="5"/>
  <c r="K680" i="5" s="1"/>
  <c r="L680" i="5" s="1"/>
  <c r="M680" i="5" s="1"/>
  <c r="N680" i="5" s="1"/>
  <c r="O680" i="5" s="1"/>
  <c r="P680" i="5" s="1"/>
  <c r="Q680" i="5" s="1"/>
  <c r="G676" i="5"/>
  <c r="K676" i="5" s="1"/>
  <c r="L676" i="5" s="1"/>
  <c r="M676" i="5" s="1"/>
  <c r="N676" i="5" s="1"/>
  <c r="O676" i="5" s="1"/>
  <c r="P676" i="5" s="1"/>
  <c r="Q676" i="5" s="1"/>
  <c r="G670" i="5"/>
  <c r="K670" i="5" s="1"/>
  <c r="L670" i="5" s="1"/>
  <c r="M670" i="5" s="1"/>
  <c r="N670" i="5" s="1"/>
  <c r="O670" i="5" s="1"/>
  <c r="P670" i="5" s="1"/>
  <c r="Q670" i="5" s="1"/>
  <c r="G619" i="5"/>
  <c r="K619" i="5" s="1"/>
  <c r="L619" i="5" s="1"/>
  <c r="M619" i="5" s="1"/>
  <c r="N619" i="5" s="1"/>
  <c r="O619" i="5" s="1"/>
  <c r="P619" i="5" s="1"/>
  <c r="Q619" i="5" s="1"/>
  <c r="G573" i="5"/>
  <c r="K573" i="5" s="1"/>
  <c r="L573" i="5" s="1"/>
  <c r="M573" i="5" s="1"/>
  <c r="N573" i="5" s="1"/>
  <c r="O573" i="5" s="1"/>
  <c r="P573" i="5" s="1"/>
  <c r="Q573" i="5" s="1"/>
  <c r="G499" i="5"/>
  <c r="K499" i="5" s="1"/>
  <c r="L499" i="5" s="1"/>
  <c r="M499" i="5" s="1"/>
  <c r="N499" i="5" s="1"/>
  <c r="O499" i="5" s="1"/>
  <c r="P499" i="5" s="1"/>
  <c r="Q499" i="5" s="1"/>
  <c r="G460" i="5"/>
  <c r="K460" i="5" s="1"/>
  <c r="L460" i="5" s="1"/>
  <c r="M460" i="5" s="1"/>
  <c r="N460" i="5" s="1"/>
  <c r="O460" i="5" s="1"/>
  <c r="P460" i="5" s="1"/>
  <c r="Q460" i="5" s="1"/>
  <c r="G448" i="5"/>
  <c r="K448" i="5" s="1"/>
  <c r="L448" i="5" s="1"/>
  <c r="M448" i="5" s="1"/>
  <c r="N448" i="5" s="1"/>
  <c r="O448" i="5" s="1"/>
  <c r="P448" i="5" s="1"/>
  <c r="Q448" i="5" s="1"/>
  <c r="G437" i="5"/>
  <c r="K437" i="5" s="1"/>
  <c r="L437" i="5" s="1"/>
  <c r="M437" i="5" s="1"/>
  <c r="N437" i="5" s="1"/>
  <c r="O437" i="5" s="1"/>
  <c r="P437" i="5" s="1"/>
  <c r="Q437" i="5" s="1"/>
  <c r="G411" i="5"/>
  <c r="K411" i="5" s="1"/>
  <c r="L411" i="5" s="1"/>
  <c r="M411" i="5" s="1"/>
  <c r="N411" i="5" s="1"/>
  <c r="O411" i="5" s="1"/>
  <c r="P411" i="5" s="1"/>
  <c r="Q411" i="5" s="1"/>
  <c r="G368" i="5"/>
  <c r="K368" i="5" s="1"/>
  <c r="L368" i="5" s="1"/>
  <c r="M368" i="5" s="1"/>
  <c r="N368" i="5" s="1"/>
  <c r="O368" i="5" s="1"/>
  <c r="P368" i="5" s="1"/>
  <c r="Q368" i="5" s="1"/>
  <c r="G357" i="5"/>
  <c r="K357" i="5" s="1"/>
  <c r="L357" i="5" s="1"/>
  <c r="M357" i="5" s="1"/>
  <c r="N357" i="5" s="1"/>
  <c r="O357" i="5" s="1"/>
  <c r="P357" i="5" s="1"/>
  <c r="Q357" i="5" s="1"/>
  <c r="G341" i="5"/>
  <c r="K341" i="5" s="1"/>
  <c r="L341" i="5" s="1"/>
  <c r="M341" i="5" s="1"/>
  <c r="N341" i="5" s="1"/>
  <c r="O341" i="5" s="1"/>
  <c r="P341" i="5" s="1"/>
  <c r="Q341" i="5" s="1"/>
  <c r="G826" i="5"/>
  <c r="K826" i="5" s="1"/>
  <c r="L826" i="5" s="1"/>
  <c r="M826" i="5" s="1"/>
  <c r="N826" i="5" s="1"/>
  <c r="O826" i="5" s="1"/>
  <c r="P826" i="5" s="1"/>
  <c r="Q826" i="5" s="1"/>
  <c r="G786" i="5"/>
  <c r="K786" i="5" s="1"/>
  <c r="L786" i="5" s="1"/>
  <c r="M786" i="5" s="1"/>
  <c r="N786" i="5" s="1"/>
  <c r="O786" i="5" s="1"/>
  <c r="P786" i="5" s="1"/>
  <c r="Q786" i="5" s="1"/>
  <c r="G773" i="5"/>
  <c r="K773" i="5" s="1"/>
  <c r="L773" i="5" s="1"/>
  <c r="M773" i="5" s="1"/>
  <c r="N773" i="5" s="1"/>
  <c r="O773" i="5" s="1"/>
  <c r="P773" i="5" s="1"/>
  <c r="Q773" i="5" s="1"/>
  <c r="G679" i="5"/>
  <c r="K679" i="5" s="1"/>
  <c r="L679" i="5" s="1"/>
  <c r="M679" i="5" s="1"/>
  <c r="N679" i="5" s="1"/>
  <c r="O679" i="5" s="1"/>
  <c r="P679" i="5" s="1"/>
  <c r="Q679" i="5" s="1"/>
  <c r="G661" i="5"/>
  <c r="K661" i="5" s="1"/>
  <c r="L661" i="5" s="1"/>
  <c r="M661" i="5" s="1"/>
  <c r="N661" i="5" s="1"/>
  <c r="O661" i="5" s="1"/>
  <c r="P661" i="5" s="1"/>
  <c r="Q661" i="5" s="1"/>
  <c r="G657" i="5"/>
  <c r="K657" i="5" s="1"/>
  <c r="L657" i="5" s="1"/>
  <c r="M657" i="5" s="1"/>
  <c r="N657" i="5" s="1"/>
  <c r="O657" i="5" s="1"/>
  <c r="P657" i="5" s="1"/>
  <c r="Q657" i="5" s="1"/>
  <c r="G640" i="5"/>
  <c r="K640" i="5" s="1"/>
  <c r="L640" i="5" s="1"/>
  <c r="M640" i="5" s="1"/>
  <c r="N640" i="5" s="1"/>
  <c r="O640" i="5" s="1"/>
  <c r="P640" i="5" s="1"/>
  <c r="Q640" i="5" s="1"/>
  <c r="G598" i="5"/>
  <c r="K598" i="5" s="1"/>
  <c r="L598" i="5" s="1"/>
  <c r="M598" i="5" s="1"/>
  <c r="N598" i="5" s="1"/>
  <c r="O598" i="5" s="1"/>
  <c r="P598" i="5" s="1"/>
  <c r="Q598" i="5" s="1"/>
  <c r="G594" i="5"/>
  <c r="K594" i="5" s="1"/>
  <c r="L594" i="5" s="1"/>
  <c r="M594" i="5" s="1"/>
  <c r="N594" i="5" s="1"/>
  <c r="O594" i="5" s="1"/>
  <c r="P594" i="5" s="1"/>
  <c r="Q594" i="5" s="1"/>
  <c r="G549" i="5"/>
  <c r="K549" i="5" s="1"/>
  <c r="L549" i="5" s="1"/>
  <c r="M549" i="5" s="1"/>
  <c r="N549" i="5" s="1"/>
  <c r="O549" i="5" s="1"/>
  <c r="P549" i="5" s="1"/>
  <c r="Q549" i="5" s="1"/>
  <c r="G544" i="5"/>
  <c r="K544" i="5" s="1"/>
  <c r="L544" i="5" s="1"/>
  <c r="M544" i="5" s="1"/>
  <c r="N544" i="5" s="1"/>
  <c r="O544" i="5" s="1"/>
  <c r="P544" i="5" s="1"/>
  <c r="Q544" i="5" s="1"/>
  <c r="G538" i="5"/>
  <c r="K538" i="5" s="1"/>
  <c r="L538" i="5" s="1"/>
  <c r="M538" i="5" s="1"/>
  <c r="N538" i="5" s="1"/>
  <c r="O538" i="5" s="1"/>
  <c r="P538" i="5" s="1"/>
  <c r="Q538" i="5" s="1"/>
  <c r="G532" i="5"/>
  <c r="K532" i="5" s="1"/>
  <c r="L532" i="5" s="1"/>
  <c r="M532" i="5" s="1"/>
  <c r="N532" i="5" s="1"/>
  <c r="O532" i="5" s="1"/>
  <c r="P532" i="5" s="1"/>
  <c r="Q532" i="5" s="1"/>
  <c r="G521" i="5"/>
  <c r="K521" i="5" s="1"/>
  <c r="L521" i="5" s="1"/>
  <c r="M521" i="5" s="1"/>
  <c r="N521" i="5" s="1"/>
  <c r="O521" i="5" s="1"/>
  <c r="P521" i="5" s="1"/>
  <c r="Q521" i="5" s="1"/>
  <c r="G471" i="5"/>
  <c r="K471" i="5" s="1"/>
  <c r="L471" i="5" s="1"/>
  <c r="M471" i="5" s="1"/>
  <c r="N471" i="5" s="1"/>
  <c r="O471" i="5" s="1"/>
  <c r="P471" i="5" s="1"/>
  <c r="Q471" i="5" s="1"/>
  <c r="G465" i="5"/>
  <c r="K465" i="5" s="1"/>
  <c r="L465" i="5" s="1"/>
  <c r="M465" i="5" s="1"/>
  <c r="N465" i="5" s="1"/>
  <c r="O465" i="5" s="1"/>
  <c r="P465" i="5" s="1"/>
  <c r="Q465" i="5" s="1"/>
  <c r="G400" i="5"/>
  <c r="K400" i="5" s="1"/>
  <c r="L400" i="5" s="1"/>
  <c r="M400" i="5" s="1"/>
  <c r="N400" i="5" s="1"/>
  <c r="O400" i="5" s="1"/>
  <c r="P400" i="5" s="1"/>
  <c r="Q400" i="5" s="1"/>
  <c r="G395" i="5"/>
  <c r="K395" i="5" s="1"/>
  <c r="L395" i="5" s="1"/>
  <c r="M395" i="5" s="1"/>
  <c r="N395" i="5" s="1"/>
  <c r="O395" i="5" s="1"/>
  <c r="P395" i="5" s="1"/>
  <c r="Q395" i="5" s="1"/>
  <c r="G379" i="5"/>
  <c r="K379" i="5" s="1"/>
  <c r="L379" i="5" s="1"/>
  <c r="M379" i="5" s="1"/>
  <c r="N379" i="5" s="1"/>
  <c r="O379" i="5" s="1"/>
  <c r="P379" i="5" s="1"/>
  <c r="Q379" i="5" s="1"/>
  <c r="G374" i="5"/>
  <c r="K374" i="5" s="1"/>
  <c r="L374" i="5" s="1"/>
  <c r="M374" i="5" s="1"/>
  <c r="N374" i="5" s="1"/>
  <c r="O374" i="5" s="1"/>
  <c r="P374" i="5" s="1"/>
  <c r="Q374" i="5" s="1"/>
  <c r="G346" i="5"/>
  <c r="K346" i="5" s="1"/>
  <c r="L346" i="5" s="1"/>
  <c r="M346" i="5" s="1"/>
  <c r="N346" i="5" s="1"/>
  <c r="O346" i="5" s="1"/>
  <c r="P346" i="5" s="1"/>
  <c r="Q346" i="5" s="1"/>
  <c r="G340" i="5"/>
  <c r="K340" i="5" s="1"/>
  <c r="L340" i="5" s="1"/>
  <c r="M340" i="5" s="1"/>
  <c r="N340" i="5" s="1"/>
  <c r="O340" i="5" s="1"/>
  <c r="P340" i="5" s="1"/>
  <c r="Q340" i="5" s="1"/>
  <c r="G337" i="5"/>
  <c r="K337" i="5" s="1"/>
  <c r="L337" i="5" s="1"/>
  <c r="M337" i="5" s="1"/>
  <c r="N337" i="5" s="1"/>
  <c r="O337" i="5" s="1"/>
  <c r="P337" i="5" s="1"/>
  <c r="Q337" i="5" s="1"/>
  <c r="G423" i="5"/>
  <c r="K423" i="5" s="1"/>
  <c r="L423" i="5" s="1"/>
  <c r="M423" i="5" s="1"/>
  <c r="N423" i="5" s="1"/>
  <c r="O423" i="5" s="1"/>
  <c r="P423" i="5" s="1"/>
  <c r="Q423" i="5" s="1"/>
  <c r="G371" i="5"/>
  <c r="K371" i="5" s="1"/>
  <c r="L371" i="5" s="1"/>
  <c r="M371" i="5" s="1"/>
  <c r="N371" i="5" s="1"/>
  <c r="O371" i="5" s="1"/>
  <c r="P371" i="5" s="1"/>
  <c r="Q371" i="5" s="1"/>
  <c r="G454" i="5"/>
  <c r="K454" i="5" s="1"/>
  <c r="L454" i="5" s="1"/>
  <c r="M454" i="5" s="1"/>
  <c r="N454" i="5" s="1"/>
  <c r="O454" i="5" s="1"/>
  <c r="P454" i="5" s="1"/>
  <c r="Q454" i="5" s="1"/>
  <c r="G345" i="5"/>
  <c r="K345" i="5" s="1"/>
  <c r="L345" i="5" s="1"/>
  <c r="M345" i="5" s="1"/>
  <c r="N345" i="5" s="1"/>
  <c r="O345" i="5" s="1"/>
  <c r="P345" i="5" s="1"/>
  <c r="Q345" i="5" s="1"/>
  <c r="G330" i="5"/>
  <c r="K330" i="5" s="1"/>
  <c r="L330" i="5" s="1"/>
  <c r="M330" i="5" s="1"/>
  <c r="N330" i="5" s="1"/>
  <c r="O330" i="5" s="1"/>
  <c r="P330" i="5" s="1"/>
  <c r="Q330" i="5" s="1"/>
  <c r="G482" i="5"/>
  <c r="K482" i="5" s="1"/>
  <c r="L482" i="5" s="1"/>
  <c r="M482" i="5" s="1"/>
  <c r="N482" i="5" s="1"/>
  <c r="O482" i="5" s="1"/>
  <c r="P482" i="5" s="1"/>
  <c r="Q482" i="5" s="1"/>
  <c r="G333" i="5"/>
  <c r="K333" i="5" s="1"/>
  <c r="L333" i="5" s="1"/>
  <c r="M333" i="5" s="1"/>
  <c r="N333" i="5" s="1"/>
  <c r="O333" i="5" s="1"/>
  <c r="P333" i="5" s="1"/>
  <c r="Q333" i="5" s="1"/>
  <c r="G522" i="5"/>
  <c r="K522" i="5" s="1"/>
  <c r="L522" i="5" s="1"/>
  <c r="M522" i="5" s="1"/>
  <c r="N522" i="5" s="1"/>
  <c r="O522" i="5" s="1"/>
  <c r="P522" i="5" s="1"/>
  <c r="Q522" i="5" s="1"/>
  <c r="G504" i="5"/>
  <c r="K504" i="5" s="1"/>
  <c r="L504" i="5" s="1"/>
  <c r="M504" i="5" s="1"/>
  <c r="N504" i="5" s="1"/>
  <c r="O504" i="5" s="1"/>
  <c r="P504" i="5" s="1"/>
  <c r="Q504" i="5" s="1"/>
  <c r="G495" i="5"/>
  <c r="K495" i="5" s="1"/>
  <c r="L495" i="5" s="1"/>
  <c r="M495" i="5" s="1"/>
  <c r="N495" i="5" s="1"/>
  <c r="O495" i="5" s="1"/>
  <c r="P495" i="5" s="1"/>
  <c r="Q495" i="5" s="1"/>
  <c r="G492" i="5"/>
  <c r="K492" i="5" s="1"/>
  <c r="L492" i="5" s="1"/>
  <c r="M492" i="5" s="1"/>
  <c r="N492" i="5" s="1"/>
  <c r="O492" i="5" s="1"/>
  <c r="P492" i="5" s="1"/>
  <c r="Q492" i="5" s="1"/>
  <c r="G440" i="5"/>
  <c r="K440" i="5" s="1"/>
  <c r="L440" i="5" s="1"/>
  <c r="M440" i="5" s="1"/>
  <c r="N440" i="5" s="1"/>
  <c r="O440" i="5" s="1"/>
  <c r="P440" i="5" s="1"/>
  <c r="Q440" i="5" s="1"/>
  <c r="G428" i="5"/>
  <c r="K428" i="5" s="1"/>
  <c r="L428" i="5" s="1"/>
  <c r="M428" i="5" s="1"/>
  <c r="N428" i="5" s="1"/>
  <c r="O428" i="5" s="1"/>
  <c r="P428" i="5" s="1"/>
  <c r="Q428" i="5" s="1"/>
  <c r="G401" i="5"/>
  <c r="K401" i="5" s="1"/>
  <c r="L401" i="5" s="1"/>
  <c r="M401" i="5" s="1"/>
  <c r="N401" i="5" s="1"/>
  <c r="O401" i="5" s="1"/>
  <c r="P401" i="5" s="1"/>
  <c r="Q401" i="5" s="1"/>
  <c r="G359" i="5"/>
  <c r="K359" i="5" s="1"/>
  <c r="L359" i="5" s="1"/>
  <c r="M359" i="5" s="1"/>
  <c r="N359" i="5" s="1"/>
  <c r="O359" i="5" s="1"/>
  <c r="P359" i="5" s="1"/>
  <c r="Q359" i="5" s="1"/>
  <c r="G347" i="5"/>
  <c r="K347" i="5" s="1"/>
  <c r="L347" i="5" s="1"/>
  <c r="M347" i="5" s="1"/>
  <c r="N347" i="5" s="1"/>
  <c r="O347" i="5" s="1"/>
  <c r="P347" i="5" s="1"/>
  <c r="Q347" i="5" s="1"/>
  <c r="G459" i="5"/>
  <c r="K459" i="5" s="1"/>
  <c r="L459" i="5" s="1"/>
  <c r="M459" i="5" s="1"/>
  <c r="N459" i="5" s="1"/>
  <c r="O459" i="5" s="1"/>
  <c r="P459" i="5" s="1"/>
  <c r="Q459" i="5" s="1"/>
  <c r="G452" i="5"/>
  <c r="K452" i="5" s="1"/>
  <c r="L452" i="5" s="1"/>
  <c r="M452" i="5" s="1"/>
  <c r="N452" i="5" s="1"/>
  <c r="O452" i="5" s="1"/>
  <c r="P452" i="5" s="1"/>
  <c r="Q452" i="5" s="1"/>
  <c r="G332" i="5"/>
  <c r="G562" i="5"/>
  <c r="K562" i="5" s="1"/>
  <c r="L562" i="5" s="1"/>
  <c r="M562" i="5" s="1"/>
  <c r="N562" i="5" s="1"/>
  <c r="O562" i="5" s="1"/>
  <c r="P562" i="5" s="1"/>
  <c r="Q562" i="5" s="1"/>
  <c r="G491" i="5"/>
  <c r="K491" i="5" s="1"/>
  <c r="L491" i="5" s="1"/>
  <c r="M491" i="5" s="1"/>
  <c r="N491" i="5" s="1"/>
  <c r="O491" i="5" s="1"/>
  <c r="P491" i="5" s="1"/>
  <c r="Q491" i="5" s="1"/>
  <c r="G403" i="5"/>
  <c r="K403" i="5" s="1"/>
  <c r="L403" i="5" s="1"/>
  <c r="M403" i="5" s="1"/>
  <c r="N403" i="5" s="1"/>
  <c r="O403" i="5" s="1"/>
  <c r="P403" i="5" s="1"/>
  <c r="Q403" i="5" s="1"/>
  <c r="I377" i="5"/>
  <c r="G370" i="5"/>
  <c r="K370" i="5" s="1"/>
  <c r="L370" i="5" s="1"/>
  <c r="M370" i="5" s="1"/>
  <c r="N370" i="5" s="1"/>
  <c r="O370" i="5" s="1"/>
  <c r="P370" i="5" s="1"/>
  <c r="Q370" i="5" s="1"/>
  <c r="G367" i="5"/>
  <c r="K367" i="5" s="1"/>
  <c r="L367" i="5" s="1"/>
  <c r="M367" i="5" s="1"/>
  <c r="N367" i="5" s="1"/>
  <c r="O367" i="5" s="1"/>
  <c r="P367" i="5" s="1"/>
  <c r="Q367" i="5" s="1"/>
  <c r="G349" i="5"/>
  <c r="K349" i="5" s="1"/>
  <c r="L349" i="5" s="1"/>
  <c r="M349" i="5" s="1"/>
  <c r="N349" i="5" s="1"/>
  <c r="O349" i="5" s="1"/>
  <c r="P349" i="5" s="1"/>
  <c r="Q349" i="5" s="1"/>
  <c r="G545" i="5"/>
  <c r="K545" i="5" s="1"/>
  <c r="L545" i="5" s="1"/>
  <c r="M545" i="5" s="1"/>
  <c r="N545" i="5" s="1"/>
  <c r="O545" i="5" s="1"/>
  <c r="P545" i="5" s="1"/>
  <c r="Q545" i="5" s="1"/>
  <c r="G531" i="5"/>
  <c r="K531" i="5" s="1"/>
  <c r="L531" i="5" s="1"/>
  <c r="M531" i="5" s="1"/>
  <c r="N531" i="5" s="1"/>
  <c r="O531" i="5" s="1"/>
  <c r="P531" i="5" s="1"/>
  <c r="Q531" i="5" s="1"/>
  <c r="G528" i="5"/>
  <c r="K528" i="5" s="1"/>
  <c r="L528" i="5" s="1"/>
  <c r="M528" i="5" s="1"/>
  <c r="N528" i="5" s="1"/>
  <c r="O528" i="5" s="1"/>
  <c r="P528" i="5" s="1"/>
  <c r="Q528" i="5" s="1"/>
  <c r="G485" i="5"/>
  <c r="K485" i="5" s="1"/>
  <c r="L485" i="5" s="1"/>
  <c r="M485" i="5" s="1"/>
  <c r="N485" i="5" s="1"/>
  <c r="O485" i="5" s="1"/>
  <c r="P485" i="5" s="1"/>
  <c r="Q485" i="5" s="1"/>
  <c r="G391" i="5"/>
  <c r="G335" i="5"/>
  <c r="K335" i="5" s="1"/>
  <c r="L335" i="5" s="1"/>
  <c r="M335" i="5" s="1"/>
  <c r="N335" i="5" s="1"/>
  <c r="O335" i="5" s="1"/>
  <c r="P335" i="5" s="1"/>
  <c r="Q335" i="5" s="1"/>
  <c r="G466" i="5"/>
  <c r="K466" i="5" s="1"/>
  <c r="L466" i="5" s="1"/>
  <c r="M466" i="5" s="1"/>
  <c r="N466" i="5" s="1"/>
  <c r="O466" i="5" s="1"/>
  <c r="P466" i="5" s="1"/>
  <c r="Q466" i="5" s="1"/>
  <c r="G436" i="5"/>
  <c r="K436" i="5" s="1"/>
  <c r="L436" i="5" s="1"/>
  <c r="M436" i="5" s="1"/>
  <c r="N436" i="5" s="1"/>
  <c r="O436" i="5" s="1"/>
  <c r="P436" i="5" s="1"/>
  <c r="Q436" i="5" s="1"/>
  <c r="G427" i="5"/>
  <c r="K427" i="5" s="1"/>
  <c r="L427" i="5" s="1"/>
  <c r="M427" i="5" s="1"/>
  <c r="N427" i="5" s="1"/>
  <c r="O427" i="5" s="1"/>
  <c r="P427" i="5" s="1"/>
  <c r="Q427" i="5" s="1"/>
  <c r="G424" i="5"/>
  <c r="K424" i="5" s="1"/>
  <c r="L424" i="5" s="1"/>
  <c r="M424" i="5" s="1"/>
  <c r="N424" i="5" s="1"/>
  <c r="O424" i="5" s="1"/>
  <c r="P424" i="5" s="1"/>
  <c r="Q424" i="5" s="1"/>
  <c r="G541" i="5"/>
  <c r="K541" i="5" s="1"/>
  <c r="L541" i="5" s="1"/>
  <c r="M541" i="5" s="1"/>
  <c r="N541" i="5" s="1"/>
  <c r="O541" i="5" s="1"/>
  <c r="P541" i="5" s="1"/>
  <c r="Q541" i="5" s="1"/>
  <c r="G488" i="5"/>
  <c r="K488" i="5" s="1"/>
  <c r="L488" i="5" s="1"/>
  <c r="M488" i="5" s="1"/>
  <c r="N488" i="5" s="1"/>
  <c r="O488" i="5" s="1"/>
  <c r="P488" i="5" s="1"/>
  <c r="Q488" i="5" s="1"/>
  <c r="G402" i="5"/>
  <c r="K402" i="5" s="1"/>
  <c r="L402" i="5" s="1"/>
  <c r="M402" i="5" s="1"/>
  <c r="N402" i="5" s="1"/>
  <c r="O402" i="5" s="1"/>
  <c r="P402" i="5" s="1"/>
  <c r="Q402" i="5" s="1"/>
  <c r="G343" i="5"/>
  <c r="G534" i="5"/>
  <c r="K534" i="5" s="1"/>
  <c r="L534" i="5" s="1"/>
  <c r="M534" i="5" s="1"/>
  <c r="N534" i="5" s="1"/>
  <c r="O534" i="5" s="1"/>
  <c r="P534" i="5" s="1"/>
  <c r="Q534" i="5" s="1"/>
  <c r="G438" i="5"/>
  <c r="K438" i="5" s="1"/>
  <c r="L438" i="5" s="1"/>
  <c r="M438" i="5" s="1"/>
  <c r="N438" i="5" s="1"/>
  <c r="O438" i="5" s="1"/>
  <c r="P438" i="5" s="1"/>
  <c r="Q438" i="5" s="1"/>
  <c r="G555" i="5"/>
  <c r="K555" i="5" s="1"/>
  <c r="L555" i="5" s="1"/>
  <c r="M555" i="5" s="1"/>
  <c r="N555" i="5" s="1"/>
  <c r="O555" i="5" s="1"/>
  <c r="P555" i="5" s="1"/>
  <c r="Q555" i="5" s="1"/>
  <c r="G540" i="5"/>
  <c r="K540" i="5" s="1"/>
  <c r="L540" i="5" s="1"/>
  <c r="M540" i="5" s="1"/>
  <c r="N540" i="5" s="1"/>
  <c r="O540" i="5" s="1"/>
  <c r="P540" i="5" s="1"/>
  <c r="Q540" i="5" s="1"/>
  <c r="G527" i="5"/>
  <c r="K527" i="5" s="1"/>
  <c r="L527" i="5" s="1"/>
  <c r="M527" i="5" s="1"/>
  <c r="N527" i="5" s="1"/>
  <c r="O527" i="5" s="1"/>
  <c r="P527" i="5" s="1"/>
  <c r="Q527" i="5" s="1"/>
  <c r="G416" i="5"/>
  <c r="K416" i="5" s="1"/>
  <c r="L416" i="5" s="1"/>
  <c r="M416" i="5" s="1"/>
  <c r="N416" i="5" s="1"/>
  <c r="O416" i="5" s="1"/>
  <c r="P416" i="5" s="1"/>
  <c r="Q416" i="5" s="1"/>
  <c r="I987" i="5"/>
  <c r="G948" i="5"/>
  <c r="K948" i="5" s="1"/>
  <c r="L948" i="5" s="1"/>
  <c r="M948" i="5" s="1"/>
  <c r="N948" i="5" s="1"/>
  <c r="O948" i="5" s="1"/>
  <c r="P948" i="5" s="1"/>
  <c r="Q948" i="5" s="1"/>
  <c r="G947" i="5"/>
  <c r="K947" i="5" s="1"/>
  <c r="L947" i="5" s="1"/>
  <c r="M947" i="5" s="1"/>
  <c r="N947" i="5" s="1"/>
  <c r="O947" i="5" s="1"/>
  <c r="P947" i="5" s="1"/>
  <c r="Q947" i="5" s="1"/>
  <c r="G945" i="5"/>
  <c r="K945" i="5" s="1"/>
  <c r="L945" i="5" s="1"/>
  <c r="M945" i="5" s="1"/>
  <c r="N945" i="5" s="1"/>
  <c r="O945" i="5" s="1"/>
  <c r="P945" i="5" s="1"/>
  <c r="Q945" i="5" s="1"/>
  <c r="G936" i="5"/>
  <c r="K936" i="5" s="1"/>
  <c r="L936" i="5" s="1"/>
  <c r="M936" i="5" s="1"/>
  <c r="N936" i="5" s="1"/>
  <c r="O936" i="5" s="1"/>
  <c r="P936" i="5" s="1"/>
  <c r="Q936" i="5" s="1"/>
  <c r="I895" i="5"/>
  <c r="G939" i="5"/>
  <c r="K939" i="5" s="1"/>
  <c r="L939" i="5" s="1"/>
  <c r="M939" i="5" s="1"/>
  <c r="N939" i="5" s="1"/>
  <c r="O939" i="5" s="1"/>
  <c r="P939" i="5" s="1"/>
  <c r="Q939" i="5" s="1"/>
  <c r="I929" i="5"/>
  <c r="G863" i="5"/>
  <c r="K863" i="5" s="1"/>
  <c r="L863" i="5" s="1"/>
  <c r="M863" i="5" s="1"/>
  <c r="N863" i="5" s="1"/>
  <c r="O863" i="5" s="1"/>
  <c r="P863" i="5" s="1"/>
  <c r="Q863" i="5" s="1"/>
  <c r="G925" i="5"/>
  <c r="K925" i="5" s="1"/>
  <c r="L925" i="5" s="1"/>
  <c r="M925" i="5" s="1"/>
  <c r="N925" i="5" s="1"/>
  <c r="O925" i="5" s="1"/>
  <c r="P925" i="5" s="1"/>
  <c r="Q925" i="5" s="1"/>
  <c r="G900" i="5"/>
  <c r="K900" i="5" s="1"/>
  <c r="L900" i="5" s="1"/>
  <c r="M900" i="5" s="1"/>
  <c r="N900" i="5" s="1"/>
  <c r="O900" i="5" s="1"/>
  <c r="P900" i="5" s="1"/>
  <c r="Q900" i="5" s="1"/>
  <c r="G927" i="5"/>
  <c r="K927" i="5" s="1"/>
  <c r="L927" i="5" s="1"/>
  <c r="M927" i="5" s="1"/>
  <c r="N927" i="5" s="1"/>
  <c r="O927" i="5" s="1"/>
  <c r="P927" i="5" s="1"/>
  <c r="Q927" i="5" s="1"/>
  <c r="G935" i="5"/>
  <c r="K935" i="5" s="1"/>
  <c r="L935" i="5" s="1"/>
  <c r="M935" i="5" s="1"/>
  <c r="N935" i="5" s="1"/>
  <c r="O935" i="5" s="1"/>
  <c r="P935" i="5" s="1"/>
  <c r="Q935" i="5" s="1"/>
  <c r="G912" i="5"/>
  <c r="K912" i="5" s="1"/>
  <c r="L912" i="5" s="1"/>
  <c r="M912" i="5" s="1"/>
  <c r="N912" i="5" s="1"/>
  <c r="O912" i="5" s="1"/>
  <c r="P912" i="5" s="1"/>
  <c r="Q912" i="5" s="1"/>
  <c r="G888" i="5"/>
  <c r="K888" i="5" s="1"/>
  <c r="L888" i="5" s="1"/>
  <c r="M888" i="5" s="1"/>
  <c r="N888" i="5" s="1"/>
  <c r="O888" i="5" s="1"/>
  <c r="P888" i="5" s="1"/>
  <c r="Q888" i="5" s="1"/>
  <c r="G881" i="5"/>
  <c r="K881" i="5" s="1"/>
  <c r="L881" i="5" s="1"/>
  <c r="M881" i="5" s="1"/>
  <c r="N881" i="5" s="1"/>
  <c r="O881" i="5" s="1"/>
  <c r="P881" i="5" s="1"/>
  <c r="Q881" i="5" s="1"/>
  <c r="G842" i="5"/>
  <c r="K842" i="5" s="1"/>
  <c r="L842" i="5" s="1"/>
  <c r="M842" i="5" s="1"/>
  <c r="N842" i="5" s="1"/>
  <c r="O842" i="5" s="1"/>
  <c r="P842" i="5" s="1"/>
  <c r="Q842" i="5" s="1"/>
  <c r="G875" i="5"/>
  <c r="K875" i="5" s="1"/>
  <c r="L875" i="5" s="1"/>
  <c r="M875" i="5" s="1"/>
  <c r="N875" i="5" s="1"/>
  <c r="O875" i="5" s="1"/>
  <c r="P875" i="5" s="1"/>
  <c r="Q875" i="5" s="1"/>
  <c r="G889" i="5"/>
  <c r="K889" i="5" s="1"/>
  <c r="L889" i="5" s="1"/>
  <c r="M889" i="5" s="1"/>
  <c r="N889" i="5" s="1"/>
  <c r="O889" i="5" s="1"/>
  <c r="P889" i="5" s="1"/>
  <c r="Q889" i="5" s="1"/>
  <c r="G878" i="5"/>
  <c r="K878" i="5" s="1"/>
  <c r="L878" i="5" s="1"/>
  <c r="M878" i="5" s="1"/>
  <c r="N878" i="5" s="1"/>
  <c r="O878" i="5" s="1"/>
  <c r="P878" i="5" s="1"/>
  <c r="Q878" i="5" s="1"/>
  <c r="G825" i="5"/>
  <c r="K825" i="5" s="1"/>
  <c r="L825" i="5" s="1"/>
  <c r="M825" i="5" s="1"/>
  <c r="N825" i="5" s="1"/>
  <c r="O825" i="5" s="1"/>
  <c r="P825" i="5" s="1"/>
  <c r="Q825" i="5" s="1"/>
  <c r="G817" i="5"/>
  <c r="K817" i="5" s="1"/>
  <c r="L817" i="5" s="1"/>
  <c r="M817" i="5" s="1"/>
  <c r="N817" i="5" s="1"/>
  <c r="O817" i="5" s="1"/>
  <c r="P817" i="5" s="1"/>
  <c r="Q817" i="5" s="1"/>
  <c r="I807" i="5"/>
  <c r="G788" i="5"/>
  <c r="K788" i="5" s="1"/>
  <c r="L788" i="5" s="1"/>
  <c r="M788" i="5" s="1"/>
  <c r="N788" i="5" s="1"/>
  <c r="O788" i="5" s="1"/>
  <c r="P788" i="5" s="1"/>
  <c r="Q788" i="5" s="1"/>
  <c r="G776" i="5"/>
  <c r="K776" i="5" s="1"/>
  <c r="L776" i="5" s="1"/>
  <c r="M776" i="5" s="1"/>
  <c r="N776" i="5" s="1"/>
  <c r="O776" i="5" s="1"/>
  <c r="P776" i="5" s="1"/>
  <c r="Q776" i="5" s="1"/>
  <c r="G828" i="5"/>
  <c r="K828" i="5" s="1"/>
  <c r="L828" i="5" s="1"/>
  <c r="M828" i="5" s="1"/>
  <c r="N828" i="5" s="1"/>
  <c r="O828" i="5" s="1"/>
  <c r="P828" i="5" s="1"/>
  <c r="Q828" i="5" s="1"/>
  <c r="I819" i="5"/>
  <c r="I812" i="5"/>
  <c r="I805" i="5"/>
  <c r="I744" i="5"/>
  <c r="G770" i="5"/>
  <c r="K770" i="5" s="1"/>
  <c r="L770" i="5" s="1"/>
  <c r="M770" i="5" s="1"/>
  <c r="N770" i="5" s="1"/>
  <c r="O770" i="5" s="1"/>
  <c r="P770" i="5" s="1"/>
  <c r="Q770" i="5" s="1"/>
  <c r="G762" i="5"/>
  <c r="K762" i="5" s="1"/>
  <c r="L762" i="5" s="1"/>
  <c r="M762" i="5" s="1"/>
  <c r="N762" i="5" s="1"/>
  <c r="O762" i="5" s="1"/>
  <c r="P762" i="5" s="1"/>
  <c r="Q762" i="5" s="1"/>
  <c r="G740" i="5"/>
  <c r="K740" i="5" s="1"/>
  <c r="L740" i="5" s="1"/>
  <c r="M740" i="5" s="1"/>
  <c r="N740" i="5" s="1"/>
  <c r="O740" i="5" s="1"/>
  <c r="P740" i="5" s="1"/>
  <c r="Q740" i="5" s="1"/>
  <c r="G728" i="5"/>
  <c r="K728" i="5" s="1"/>
  <c r="L728" i="5" s="1"/>
  <c r="M728" i="5" s="1"/>
  <c r="N728" i="5" s="1"/>
  <c r="O728" i="5" s="1"/>
  <c r="P728" i="5" s="1"/>
  <c r="Q728" i="5" s="1"/>
  <c r="G758" i="5"/>
  <c r="K758" i="5" s="1"/>
  <c r="L758" i="5" s="1"/>
  <c r="M758" i="5" s="1"/>
  <c r="N758" i="5" s="1"/>
  <c r="O758" i="5" s="1"/>
  <c r="P758" i="5" s="1"/>
  <c r="Q758" i="5" s="1"/>
  <c r="G741" i="5"/>
  <c r="K741" i="5" s="1"/>
  <c r="L741" i="5" s="1"/>
  <c r="M741" i="5" s="1"/>
  <c r="N741" i="5" s="1"/>
  <c r="O741" i="5" s="1"/>
  <c r="P741" i="5" s="1"/>
  <c r="Q741" i="5" s="1"/>
  <c r="G746" i="5"/>
  <c r="K746" i="5" s="1"/>
  <c r="L746" i="5" s="1"/>
  <c r="M746" i="5" s="1"/>
  <c r="N746" i="5" s="1"/>
  <c r="O746" i="5" s="1"/>
  <c r="P746" i="5" s="1"/>
  <c r="Q746" i="5" s="1"/>
  <c r="G720" i="5"/>
  <c r="K720" i="5" s="1"/>
  <c r="L720" i="5" s="1"/>
  <c r="M720" i="5" s="1"/>
  <c r="N720" i="5" s="1"/>
  <c r="O720" i="5" s="1"/>
  <c r="P720" i="5" s="1"/>
  <c r="Q720" i="5" s="1"/>
  <c r="G729" i="5"/>
  <c r="K729" i="5" s="1"/>
  <c r="L729" i="5" s="1"/>
  <c r="M729" i="5" s="1"/>
  <c r="N729" i="5" s="1"/>
  <c r="O729" i="5" s="1"/>
  <c r="P729" i="5" s="1"/>
  <c r="Q729" i="5" s="1"/>
  <c r="G724" i="5"/>
  <c r="K724" i="5" s="1"/>
  <c r="L724" i="5" s="1"/>
  <c r="M724" i="5" s="1"/>
  <c r="N724" i="5" s="1"/>
  <c r="O724" i="5" s="1"/>
  <c r="P724" i="5" s="1"/>
  <c r="Q724" i="5" s="1"/>
  <c r="I643" i="5"/>
  <c r="G641" i="5"/>
  <c r="K641" i="5" s="1"/>
  <c r="L641" i="5" s="1"/>
  <c r="M641" i="5" s="1"/>
  <c r="N641" i="5" s="1"/>
  <c r="O641" i="5" s="1"/>
  <c r="P641" i="5" s="1"/>
  <c r="Q641" i="5" s="1"/>
  <c r="G652" i="5"/>
  <c r="K652" i="5" s="1"/>
  <c r="L652" i="5" s="1"/>
  <c r="M652" i="5" s="1"/>
  <c r="N652" i="5" s="1"/>
  <c r="O652" i="5" s="1"/>
  <c r="P652" i="5" s="1"/>
  <c r="Q652" i="5" s="1"/>
  <c r="G707" i="5"/>
  <c r="K707" i="5" s="1"/>
  <c r="L707" i="5" s="1"/>
  <c r="M707" i="5" s="1"/>
  <c r="N707" i="5" s="1"/>
  <c r="O707" i="5" s="1"/>
  <c r="P707" i="5" s="1"/>
  <c r="Q707" i="5" s="1"/>
  <c r="G701" i="5"/>
  <c r="K701" i="5" s="1"/>
  <c r="L701" i="5" s="1"/>
  <c r="M701" i="5" s="1"/>
  <c r="N701" i="5" s="1"/>
  <c r="O701" i="5" s="1"/>
  <c r="P701" i="5" s="1"/>
  <c r="Q701" i="5" s="1"/>
  <c r="G662" i="5"/>
  <c r="K662" i="5" s="1"/>
  <c r="L662" i="5" s="1"/>
  <c r="M662" i="5" s="1"/>
  <c r="N662" i="5" s="1"/>
  <c r="O662" i="5" s="1"/>
  <c r="P662" i="5" s="1"/>
  <c r="Q662" i="5" s="1"/>
  <c r="I706" i="5"/>
  <c r="I732" i="5"/>
  <c r="G654" i="5"/>
  <c r="K654" i="5" s="1"/>
  <c r="L654" i="5" s="1"/>
  <c r="M654" i="5" s="1"/>
  <c r="N654" i="5" s="1"/>
  <c r="O654" i="5" s="1"/>
  <c r="P654" i="5" s="1"/>
  <c r="Q654" i="5" s="1"/>
  <c r="G696" i="5"/>
  <c r="K696" i="5" s="1"/>
  <c r="L696" i="5" s="1"/>
  <c r="M696" i="5" s="1"/>
  <c r="N696" i="5" s="1"/>
  <c r="O696" i="5" s="1"/>
  <c r="P696" i="5" s="1"/>
  <c r="Q696" i="5" s="1"/>
  <c r="G684" i="5"/>
  <c r="K684" i="5" s="1"/>
  <c r="L684" i="5" s="1"/>
  <c r="M684" i="5" s="1"/>
  <c r="N684" i="5" s="1"/>
  <c r="O684" i="5" s="1"/>
  <c r="P684" i="5" s="1"/>
  <c r="Q684" i="5" s="1"/>
  <c r="G691" i="5"/>
  <c r="K691" i="5" s="1"/>
  <c r="L691" i="5" s="1"/>
  <c r="M691" i="5" s="1"/>
  <c r="N691" i="5" s="1"/>
  <c r="O691" i="5" s="1"/>
  <c r="P691" i="5" s="1"/>
  <c r="Q691" i="5" s="1"/>
  <c r="G653" i="5"/>
  <c r="K653" i="5" s="1"/>
  <c r="L653" i="5" s="1"/>
  <c r="M653" i="5" s="1"/>
  <c r="N653" i="5" s="1"/>
  <c r="O653" i="5" s="1"/>
  <c r="P653" i="5" s="1"/>
  <c r="Q653" i="5" s="1"/>
  <c r="G624" i="5"/>
  <c r="K624" i="5" s="1"/>
  <c r="L624" i="5" s="1"/>
  <c r="M624" i="5" s="1"/>
  <c r="N624" i="5" s="1"/>
  <c r="O624" i="5" s="1"/>
  <c r="P624" i="5" s="1"/>
  <c r="Q624" i="5" s="1"/>
  <c r="G575" i="5"/>
  <c r="K575" i="5" s="1"/>
  <c r="L575" i="5" s="1"/>
  <c r="M575" i="5" s="1"/>
  <c r="N575" i="5" s="1"/>
  <c r="O575" i="5" s="1"/>
  <c r="P575" i="5" s="1"/>
  <c r="Q575" i="5" s="1"/>
  <c r="G642" i="5"/>
  <c r="K642" i="5" s="1"/>
  <c r="L642" i="5" s="1"/>
  <c r="M642" i="5" s="1"/>
  <c r="N642" i="5" s="1"/>
  <c r="O642" i="5" s="1"/>
  <c r="P642" i="5" s="1"/>
  <c r="Q642" i="5" s="1"/>
  <c r="G613" i="5"/>
  <c r="K613" i="5" s="1"/>
  <c r="L613" i="5" s="1"/>
  <c r="M613" i="5" s="1"/>
  <c r="N613" i="5" s="1"/>
  <c r="O613" i="5" s="1"/>
  <c r="P613" i="5" s="1"/>
  <c r="Q613" i="5" s="1"/>
  <c r="G636" i="5"/>
  <c r="K636" i="5" s="1"/>
  <c r="L636" i="5" s="1"/>
  <c r="M636" i="5" s="1"/>
  <c r="N636" i="5" s="1"/>
  <c r="O636" i="5" s="1"/>
  <c r="P636" i="5" s="1"/>
  <c r="Q636" i="5" s="1"/>
  <c r="G604" i="5"/>
  <c r="K604" i="5" s="1"/>
  <c r="L604" i="5" s="1"/>
  <c r="M604" i="5" s="1"/>
  <c r="N604" i="5" s="1"/>
  <c r="O604" i="5" s="1"/>
  <c r="P604" i="5" s="1"/>
  <c r="Q604" i="5" s="1"/>
  <c r="I623" i="5"/>
  <c r="I627" i="5"/>
  <c r="G576" i="5"/>
  <c r="K576" i="5" s="1"/>
  <c r="L576" i="5" s="1"/>
  <c r="M576" i="5" s="1"/>
  <c r="N576" i="5" s="1"/>
  <c r="O576" i="5" s="1"/>
  <c r="P576" i="5" s="1"/>
  <c r="Q576" i="5" s="1"/>
  <c r="G658" i="5"/>
  <c r="K658" i="5" s="1"/>
  <c r="L658" i="5" s="1"/>
  <c r="M658" i="5" s="1"/>
  <c r="N658" i="5" s="1"/>
  <c r="O658" i="5" s="1"/>
  <c r="P658" i="5" s="1"/>
  <c r="Q658" i="5" s="1"/>
  <c r="G582" i="5"/>
  <c r="K582" i="5" s="1"/>
  <c r="L582" i="5" s="1"/>
  <c r="M582" i="5" s="1"/>
  <c r="N582" i="5" s="1"/>
  <c r="O582" i="5" s="1"/>
  <c r="P582" i="5" s="1"/>
  <c r="Q582" i="5" s="1"/>
  <c r="I578" i="5"/>
  <c r="G539" i="5"/>
  <c r="K539" i="5" s="1"/>
  <c r="L539" i="5" s="1"/>
  <c r="M539" i="5" s="1"/>
  <c r="N539" i="5" s="1"/>
  <c r="O539" i="5" s="1"/>
  <c r="P539" i="5" s="1"/>
  <c r="Q539" i="5" s="1"/>
  <c r="G500" i="5"/>
  <c r="K500" i="5" s="1"/>
  <c r="L500" i="5" s="1"/>
  <c r="M500" i="5" s="1"/>
  <c r="N500" i="5" s="1"/>
  <c r="O500" i="5" s="1"/>
  <c r="P500" i="5" s="1"/>
  <c r="Q500" i="5" s="1"/>
  <c r="G547" i="5"/>
  <c r="K547" i="5" s="1"/>
  <c r="L547" i="5" s="1"/>
  <c r="M547" i="5" s="1"/>
  <c r="N547" i="5" s="1"/>
  <c r="O547" i="5" s="1"/>
  <c r="P547" i="5" s="1"/>
  <c r="Q547" i="5" s="1"/>
  <c r="G584" i="5"/>
  <c r="K584" i="5" s="1"/>
  <c r="L584" i="5" s="1"/>
  <c r="M584" i="5" s="1"/>
  <c r="N584" i="5" s="1"/>
  <c r="O584" i="5" s="1"/>
  <c r="P584" i="5" s="1"/>
  <c r="Q584" i="5" s="1"/>
  <c r="G569" i="5"/>
  <c r="K569" i="5" s="1"/>
  <c r="L569" i="5" s="1"/>
  <c r="M569" i="5" s="1"/>
  <c r="N569" i="5" s="1"/>
  <c r="O569" i="5" s="1"/>
  <c r="P569" i="5" s="1"/>
  <c r="Q569" i="5" s="1"/>
  <c r="G486" i="5"/>
  <c r="K486" i="5" s="1"/>
  <c r="L486" i="5" s="1"/>
  <c r="M486" i="5" s="1"/>
  <c r="N486" i="5" s="1"/>
  <c r="O486" i="5" s="1"/>
  <c r="P486" i="5" s="1"/>
  <c r="Q486" i="5" s="1"/>
  <c r="G588" i="5"/>
  <c r="K588" i="5" s="1"/>
  <c r="L588" i="5" s="1"/>
  <c r="M588" i="5" s="1"/>
  <c r="N588" i="5" s="1"/>
  <c r="O588" i="5" s="1"/>
  <c r="P588" i="5" s="1"/>
  <c r="Q588" i="5" s="1"/>
  <c r="G577" i="5"/>
  <c r="K577" i="5" s="1"/>
  <c r="L577" i="5" s="1"/>
  <c r="M577" i="5" s="1"/>
  <c r="N577" i="5" s="1"/>
  <c r="O577" i="5" s="1"/>
  <c r="P577" i="5" s="1"/>
  <c r="Q577" i="5" s="1"/>
  <c r="G596" i="5"/>
  <c r="K596" i="5" s="1"/>
  <c r="L596" i="5" s="1"/>
  <c r="M596" i="5" s="1"/>
  <c r="N596" i="5" s="1"/>
  <c r="O596" i="5" s="1"/>
  <c r="P596" i="5" s="1"/>
  <c r="Q596" i="5" s="1"/>
  <c r="G433" i="5"/>
  <c r="K433" i="5" s="1"/>
  <c r="L433" i="5" s="1"/>
  <c r="M433" i="5" s="1"/>
  <c r="N433" i="5" s="1"/>
  <c r="O433" i="5" s="1"/>
  <c r="P433" i="5" s="1"/>
  <c r="Q433" i="5" s="1"/>
  <c r="G616" i="5"/>
  <c r="K616" i="5" s="1"/>
  <c r="L616" i="5" s="1"/>
  <c r="M616" i="5" s="1"/>
  <c r="N616" i="5" s="1"/>
  <c r="O616" i="5" s="1"/>
  <c r="P616" i="5" s="1"/>
  <c r="Q616" i="5" s="1"/>
  <c r="I570" i="5"/>
  <c r="G568" i="5"/>
  <c r="K568" i="5" s="1"/>
  <c r="L568" i="5" s="1"/>
  <c r="M568" i="5" s="1"/>
  <c r="N568" i="5" s="1"/>
  <c r="O568" i="5" s="1"/>
  <c r="P568" i="5" s="1"/>
  <c r="Q568" i="5" s="1"/>
  <c r="G542" i="5"/>
  <c r="K542" i="5" s="1"/>
  <c r="L542" i="5" s="1"/>
  <c r="M542" i="5" s="1"/>
  <c r="N542" i="5" s="1"/>
  <c r="O542" i="5" s="1"/>
  <c r="P542" i="5" s="1"/>
  <c r="Q542" i="5" s="1"/>
  <c r="G614" i="5"/>
  <c r="K614" i="5" s="1"/>
  <c r="L614" i="5" s="1"/>
  <c r="M614" i="5" s="1"/>
  <c r="N614" i="5" s="1"/>
  <c r="O614" i="5" s="1"/>
  <c r="P614" i="5" s="1"/>
  <c r="Q614" i="5" s="1"/>
  <c r="G514" i="5"/>
  <c r="K514" i="5" s="1"/>
  <c r="L514" i="5" s="1"/>
  <c r="M514" i="5" s="1"/>
  <c r="N514" i="5" s="1"/>
  <c r="O514" i="5" s="1"/>
  <c r="P514" i="5" s="1"/>
  <c r="Q514" i="5" s="1"/>
  <c r="G507" i="5"/>
  <c r="K507" i="5" s="1"/>
  <c r="L507" i="5" s="1"/>
  <c r="M507" i="5" s="1"/>
  <c r="N507" i="5" s="1"/>
  <c r="O507" i="5" s="1"/>
  <c r="P507" i="5" s="1"/>
  <c r="Q507" i="5" s="1"/>
  <c r="G467" i="5"/>
  <c r="K467" i="5" s="1"/>
  <c r="L467" i="5" s="1"/>
  <c r="M467" i="5" s="1"/>
  <c r="N467" i="5" s="1"/>
  <c r="O467" i="5" s="1"/>
  <c r="P467" i="5" s="1"/>
  <c r="Q467" i="5" s="1"/>
  <c r="G580" i="5"/>
  <c r="K580" i="5" s="1"/>
  <c r="L580" i="5" s="1"/>
  <c r="M580" i="5" s="1"/>
  <c r="N580" i="5" s="1"/>
  <c r="O580" i="5" s="1"/>
  <c r="P580" i="5" s="1"/>
  <c r="Q580" i="5" s="1"/>
  <c r="G556" i="5"/>
  <c r="K556" i="5" s="1"/>
  <c r="L556" i="5" s="1"/>
  <c r="M556" i="5" s="1"/>
  <c r="N556" i="5" s="1"/>
  <c r="O556" i="5" s="1"/>
  <c r="P556" i="5" s="1"/>
  <c r="Q556" i="5" s="1"/>
  <c r="G425" i="5"/>
  <c r="K425" i="5" s="1"/>
  <c r="L425" i="5" s="1"/>
  <c r="M425" i="5" s="1"/>
  <c r="N425" i="5" s="1"/>
  <c r="O425" i="5" s="1"/>
  <c r="P425" i="5" s="1"/>
  <c r="Q425" i="5" s="1"/>
  <c r="G518" i="5"/>
  <c r="K518" i="5" s="1"/>
  <c r="L518" i="5" s="1"/>
  <c r="M518" i="5" s="1"/>
  <c r="N518" i="5" s="1"/>
  <c r="O518" i="5" s="1"/>
  <c r="P518" i="5" s="1"/>
  <c r="Q518" i="5" s="1"/>
  <c r="G526" i="5"/>
  <c r="K526" i="5" s="1"/>
  <c r="L526" i="5" s="1"/>
  <c r="M526" i="5" s="1"/>
  <c r="N526" i="5" s="1"/>
  <c r="O526" i="5" s="1"/>
  <c r="P526" i="5" s="1"/>
  <c r="Q526" i="5" s="1"/>
  <c r="G511" i="5"/>
  <c r="K511" i="5" s="1"/>
  <c r="L511" i="5" s="1"/>
  <c r="M511" i="5" s="1"/>
  <c r="N511" i="5" s="1"/>
  <c r="O511" i="5" s="1"/>
  <c r="P511" i="5" s="1"/>
  <c r="Q511" i="5" s="1"/>
  <c r="G510" i="5"/>
  <c r="K510" i="5" s="1"/>
  <c r="L510" i="5" s="1"/>
  <c r="M510" i="5" s="1"/>
  <c r="N510" i="5" s="1"/>
  <c r="O510" i="5" s="1"/>
  <c r="P510" i="5" s="1"/>
  <c r="Q510" i="5" s="1"/>
  <c r="G449" i="5"/>
  <c r="K449" i="5" s="1"/>
  <c r="L449" i="5" s="1"/>
  <c r="M449" i="5" s="1"/>
  <c r="N449" i="5" s="1"/>
  <c r="O449" i="5" s="1"/>
  <c r="P449" i="5" s="1"/>
  <c r="Q449" i="5" s="1"/>
  <c r="G530" i="5"/>
  <c r="K530" i="5" s="1"/>
  <c r="L530" i="5" s="1"/>
  <c r="M530" i="5" s="1"/>
  <c r="N530" i="5" s="1"/>
  <c r="O530" i="5" s="1"/>
  <c r="P530" i="5" s="1"/>
  <c r="Q530" i="5" s="1"/>
  <c r="G516" i="5"/>
  <c r="K516" i="5" s="1"/>
  <c r="L516" i="5" s="1"/>
  <c r="M516" i="5" s="1"/>
  <c r="N516" i="5" s="1"/>
  <c r="O516" i="5" s="1"/>
  <c r="P516" i="5" s="1"/>
  <c r="Q516" i="5" s="1"/>
  <c r="G404" i="5"/>
  <c r="K404" i="5" s="1"/>
  <c r="L404" i="5" s="1"/>
  <c r="M404" i="5" s="1"/>
  <c r="N404" i="5" s="1"/>
  <c r="O404" i="5" s="1"/>
  <c r="P404" i="5" s="1"/>
  <c r="Q404" i="5" s="1"/>
  <c r="G461" i="5"/>
  <c r="K461" i="5" s="1"/>
  <c r="L461" i="5" s="1"/>
  <c r="M461" i="5" s="1"/>
  <c r="N461" i="5" s="1"/>
  <c r="O461" i="5" s="1"/>
  <c r="P461" i="5" s="1"/>
  <c r="Q461" i="5" s="1"/>
  <c r="G360" i="5"/>
  <c r="K360" i="5" s="1"/>
  <c r="L360" i="5" s="1"/>
  <c r="M360" i="5" s="1"/>
  <c r="N360" i="5" s="1"/>
  <c r="O360" i="5" s="1"/>
  <c r="P360" i="5" s="1"/>
  <c r="Q360" i="5" s="1"/>
  <c r="G496" i="5"/>
  <c r="K496" i="5" s="1"/>
  <c r="L496" i="5" s="1"/>
  <c r="M496" i="5" s="1"/>
  <c r="N496" i="5" s="1"/>
  <c r="O496" i="5" s="1"/>
  <c r="P496" i="5" s="1"/>
  <c r="Q496" i="5" s="1"/>
  <c r="G418" i="5"/>
  <c r="K418" i="5" s="1"/>
  <c r="L418" i="5" s="1"/>
  <c r="M418" i="5" s="1"/>
  <c r="N418" i="5" s="1"/>
  <c r="O418" i="5" s="1"/>
  <c r="P418" i="5" s="1"/>
  <c r="Q418" i="5" s="1"/>
  <c r="I385" i="5"/>
  <c r="G473" i="5"/>
  <c r="K473" i="5" s="1"/>
  <c r="L473" i="5" s="1"/>
  <c r="M473" i="5" s="1"/>
  <c r="N473" i="5" s="1"/>
  <c r="O473" i="5" s="1"/>
  <c r="P473" i="5" s="1"/>
  <c r="Q473" i="5" s="1"/>
  <c r="G439" i="5"/>
  <c r="K439" i="5" s="1"/>
  <c r="L439" i="5" s="1"/>
  <c r="M439" i="5" s="1"/>
  <c r="N439" i="5" s="1"/>
  <c r="O439" i="5" s="1"/>
  <c r="P439" i="5" s="1"/>
  <c r="Q439" i="5" s="1"/>
  <c r="G435" i="5"/>
  <c r="K435" i="5" s="1"/>
  <c r="L435" i="5" s="1"/>
  <c r="M435" i="5" s="1"/>
  <c r="N435" i="5" s="1"/>
  <c r="O435" i="5" s="1"/>
  <c r="P435" i="5" s="1"/>
  <c r="Q435" i="5" s="1"/>
  <c r="G431" i="5"/>
  <c r="K431" i="5" s="1"/>
  <c r="L431" i="5" s="1"/>
  <c r="M431" i="5" s="1"/>
  <c r="N431" i="5" s="1"/>
  <c r="O431" i="5" s="1"/>
  <c r="P431" i="5" s="1"/>
  <c r="Q431" i="5" s="1"/>
  <c r="G384" i="5"/>
  <c r="K384" i="5" s="1"/>
  <c r="L384" i="5" s="1"/>
  <c r="M384" i="5" s="1"/>
  <c r="N384" i="5" s="1"/>
  <c r="O384" i="5" s="1"/>
  <c r="P384" i="5" s="1"/>
  <c r="Q384" i="5" s="1"/>
  <c r="I442" i="5"/>
  <c r="G356" i="5"/>
  <c r="K356" i="5" s="1"/>
  <c r="L356" i="5" s="1"/>
  <c r="M356" i="5" s="1"/>
  <c r="N356" i="5" s="1"/>
  <c r="O356" i="5" s="1"/>
  <c r="P356" i="5" s="1"/>
  <c r="Q356" i="5" s="1"/>
  <c r="G441" i="5"/>
  <c r="K441" i="5" s="1"/>
  <c r="L441" i="5" s="1"/>
  <c r="M441" i="5" s="1"/>
  <c r="N441" i="5" s="1"/>
  <c r="O441" i="5" s="1"/>
  <c r="P441" i="5" s="1"/>
  <c r="Q441" i="5" s="1"/>
  <c r="G412" i="5"/>
  <c r="K412" i="5" s="1"/>
  <c r="L412" i="5" s="1"/>
  <c r="M412" i="5" s="1"/>
  <c r="N412" i="5" s="1"/>
  <c r="O412" i="5" s="1"/>
  <c r="P412" i="5" s="1"/>
  <c r="Q412" i="5" s="1"/>
  <c r="G406" i="5"/>
  <c r="K406" i="5" s="1"/>
  <c r="L406" i="5" s="1"/>
  <c r="M406" i="5" s="1"/>
  <c r="N406" i="5" s="1"/>
  <c r="O406" i="5" s="1"/>
  <c r="P406" i="5" s="1"/>
  <c r="Q406" i="5" s="1"/>
  <c r="G392" i="5"/>
  <c r="K392" i="5" s="1"/>
  <c r="L392" i="5" s="1"/>
  <c r="M392" i="5" s="1"/>
  <c r="N392" i="5" s="1"/>
  <c r="O392" i="5" s="1"/>
  <c r="P392" i="5" s="1"/>
  <c r="Q392" i="5" s="1"/>
  <c r="G397" i="5"/>
  <c r="K397" i="5" s="1"/>
  <c r="L397" i="5" s="1"/>
  <c r="M397" i="5" s="1"/>
  <c r="N397" i="5" s="1"/>
  <c r="O397" i="5" s="1"/>
  <c r="P397" i="5" s="1"/>
  <c r="Q397" i="5" s="1"/>
  <c r="I344" i="5"/>
  <c r="G419" i="5"/>
  <c r="K419" i="5" s="1"/>
  <c r="L419" i="5" s="1"/>
  <c r="M419" i="5" s="1"/>
  <c r="N419" i="5" s="1"/>
  <c r="O419" i="5" s="1"/>
  <c r="P419" i="5" s="1"/>
  <c r="Q419" i="5" s="1"/>
  <c r="G386" i="5"/>
  <c r="K386" i="5" s="1"/>
  <c r="L386" i="5" s="1"/>
  <c r="M386" i="5" s="1"/>
  <c r="N386" i="5" s="1"/>
  <c r="O386" i="5" s="1"/>
  <c r="P386" i="5" s="1"/>
  <c r="Q386" i="5" s="1"/>
  <c r="G350" i="5"/>
  <c r="K350" i="5" s="1"/>
  <c r="L350" i="5" s="1"/>
  <c r="M350" i="5" s="1"/>
  <c r="N350" i="5" s="1"/>
  <c r="O350" i="5" s="1"/>
  <c r="P350" i="5" s="1"/>
  <c r="Q350" i="5" s="1"/>
  <c r="G336" i="5"/>
  <c r="K336" i="5" s="1"/>
  <c r="L336" i="5" s="1"/>
  <c r="M336" i="5" s="1"/>
  <c r="N336" i="5" s="1"/>
  <c r="O336" i="5" s="1"/>
  <c r="P336" i="5" s="1"/>
  <c r="Q336" i="5" s="1"/>
  <c r="G389" i="5"/>
  <c r="K389" i="5" s="1"/>
  <c r="L389" i="5" s="1"/>
  <c r="M389" i="5" s="1"/>
  <c r="N389" i="5" s="1"/>
  <c r="O389" i="5" s="1"/>
  <c r="P389" i="5" s="1"/>
  <c r="Q389" i="5" s="1"/>
  <c r="G390" i="5"/>
  <c r="K390" i="5" s="1"/>
  <c r="L390" i="5" s="1"/>
  <c r="M390" i="5" s="1"/>
  <c r="N390" i="5" s="1"/>
  <c r="O390" i="5" s="1"/>
  <c r="P390" i="5" s="1"/>
  <c r="Q390" i="5" s="1"/>
  <c r="G342" i="5"/>
  <c r="K342" i="5" s="1"/>
  <c r="L342" i="5" s="1"/>
  <c r="M342" i="5" s="1"/>
  <c r="N342" i="5" s="1"/>
  <c r="O342" i="5" s="1"/>
  <c r="P342" i="5" s="1"/>
  <c r="Q342" i="5" s="1"/>
  <c r="G398" i="5"/>
  <c r="K398" i="5" s="1"/>
  <c r="L398" i="5" s="1"/>
  <c r="M398" i="5" s="1"/>
  <c r="N398" i="5" s="1"/>
  <c r="O398" i="5" s="1"/>
  <c r="P398" i="5" s="1"/>
  <c r="Q398" i="5" s="1"/>
  <c r="G362" i="5"/>
  <c r="K362" i="5" s="1"/>
  <c r="L362" i="5" s="1"/>
  <c r="M362" i="5" s="1"/>
  <c r="N362" i="5" s="1"/>
  <c r="O362" i="5" s="1"/>
  <c r="P362" i="5" s="1"/>
  <c r="Q362" i="5" s="1"/>
  <c r="G348" i="5"/>
  <c r="K348" i="5" s="1"/>
  <c r="L348" i="5" s="1"/>
  <c r="M348" i="5" s="1"/>
  <c r="N348" i="5" s="1"/>
  <c r="O348" i="5" s="1"/>
  <c r="P348" i="5" s="1"/>
  <c r="Q348" i="5" s="1"/>
  <c r="G372" i="5"/>
  <c r="K372" i="5" s="1"/>
  <c r="L372" i="5" s="1"/>
  <c r="M372" i="5" s="1"/>
  <c r="N372" i="5" s="1"/>
  <c r="O372" i="5" s="1"/>
  <c r="P372" i="5" s="1"/>
  <c r="Q372" i="5" s="1"/>
  <c r="G338" i="5"/>
  <c r="K338" i="5" s="1"/>
  <c r="L338" i="5" s="1"/>
  <c r="M338" i="5" s="1"/>
  <c r="N338" i="5" s="1"/>
  <c r="O338" i="5" s="1"/>
  <c r="P338" i="5" s="1"/>
  <c r="Q338" i="5" s="1"/>
  <c r="I347" i="5" l="1"/>
  <c r="I481" i="5"/>
  <c r="I565" i="5"/>
  <c r="I892" i="5"/>
  <c r="I407" i="5"/>
  <c r="I712" i="5"/>
  <c r="I793" i="5"/>
  <c r="I870" i="5"/>
  <c r="I354" i="5"/>
  <c r="I536" i="5"/>
  <c r="I844" i="5"/>
  <c r="I868" i="5"/>
  <c r="I716" i="5"/>
  <c r="I430" i="5"/>
  <c r="I498" i="5"/>
  <c r="I573" i="5"/>
  <c r="I841" i="5"/>
  <c r="I408" i="5"/>
  <c r="I686" i="5"/>
  <c r="I736" i="5"/>
  <c r="I534" i="5"/>
  <c r="H882" i="5"/>
  <c r="J882" i="5" s="1"/>
  <c r="I378" i="5"/>
  <c r="I426" i="5"/>
  <c r="I533" i="5"/>
  <c r="I674" i="5"/>
  <c r="I382" i="5"/>
  <c r="I829" i="5"/>
  <c r="I595" i="5"/>
  <c r="I792" i="5"/>
  <c r="I474" i="5"/>
  <c r="I751" i="5"/>
  <c r="I783" i="5"/>
  <c r="I665" i="5"/>
  <c r="I864" i="5"/>
  <c r="I944" i="5"/>
  <c r="I593" i="5"/>
  <c r="I915" i="5"/>
  <c r="I667" i="5"/>
  <c r="I816" i="5"/>
  <c r="I907" i="5"/>
  <c r="I334" i="5"/>
  <c r="I581" i="5"/>
  <c r="I692" i="5"/>
  <c r="I683" i="5"/>
  <c r="I722" i="5"/>
  <c r="I487" i="5"/>
  <c r="I420" i="5"/>
  <c r="I469" i="5"/>
  <c r="I694" i="5"/>
  <c r="I977" i="5"/>
  <c r="I655" i="5"/>
  <c r="I757" i="5"/>
  <c r="I505" i="5"/>
  <c r="I931" i="5"/>
  <c r="I942" i="5"/>
  <c r="H942" i="5"/>
  <c r="J942" i="5" s="1"/>
  <c r="I443" i="5"/>
  <c r="I960" i="5"/>
  <c r="I402" i="5"/>
  <c r="I517" i="5"/>
  <c r="I387" i="5"/>
  <c r="I598" i="5"/>
  <c r="I790" i="5"/>
  <c r="I914" i="5"/>
  <c r="I363" i="5"/>
  <c r="I911" i="5"/>
  <c r="I846" i="5"/>
  <c r="K846" i="5"/>
  <c r="L846" i="5" s="1"/>
  <c r="M846" i="5" s="1"/>
  <c r="N846" i="5" s="1"/>
  <c r="O846" i="5" s="1"/>
  <c r="P846" i="5" s="1"/>
  <c r="Q846" i="5" s="1"/>
  <c r="I607" i="5"/>
  <c r="K607" i="5"/>
  <c r="L607" i="5" s="1"/>
  <c r="M607" i="5" s="1"/>
  <c r="N607" i="5" s="1"/>
  <c r="O607" i="5" s="1"/>
  <c r="P607" i="5" s="1"/>
  <c r="Q607" i="5" s="1"/>
  <c r="I414" i="5"/>
  <c r="I444" i="5"/>
  <c r="I796" i="5"/>
  <c r="K796" i="5"/>
  <c r="L796" i="5" s="1"/>
  <c r="M796" i="5" s="1"/>
  <c r="N796" i="5" s="1"/>
  <c r="O796" i="5" s="1"/>
  <c r="P796" i="5" s="1"/>
  <c r="Q796" i="5" s="1"/>
  <c r="I838" i="5"/>
  <c r="I750" i="5"/>
  <c r="I853" i="5"/>
  <c r="I859" i="5"/>
  <c r="I917" i="5"/>
  <c r="I962" i="5"/>
  <c r="I574" i="5"/>
  <c r="H546" i="5"/>
  <c r="J546" i="5" s="1"/>
  <c r="I455" i="5"/>
  <c r="I995" i="5"/>
  <c r="I974" i="5"/>
  <c r="I700" i="5"/>
  <c r="H743" i="5"/>
  <c r="J743" i="5" s="1"/>
  <c r="I380" i="5"/>
  <c r="I537" i="5"/>
  <c r="I552" i="5"/>
  <c r="I583" i="5"/>
  <c r="I470" i="5"/>
  <c r="I557" i="5"/>
  <c r="I599" i="5"/>
  <c r="I586" i="5"/>
  <c r="I651" i="5"/>
  <c r="I787" i="5"/>
  <c r="I780" i="5"/>
  <c r="I779" i="5"/>
  <c r="I928" i="5"/>
  <c r="I934" i="5"/>
  <c r="I820" i="5"/>
  <c r="H385" i="5"/>
  <c r="J385" i="5" s="1"/>
  <c r="I704" i="5"/>
  <c r="K704" i="5"/>
  <c r="L704" i="5" s="1"/>
  <c r="M704" i="5" s="1"/>
  <c r="N704" i="5" s="1"/>
  <c r="O704" i="5" s="1"/>
  <c r="P704" i="5" s="1"/>
  <c r="Q704" i="5" s="1"/>
  <c r="I760" i="5"/>
  <c r="I682" i="5"/>
  <c r="I359" i="5"/>
  <c r="I440" i="5"/>
  <c r="I562" i="5"/>
  <c r="I718" i="5"/>
  <c r="I368" i="5"/>
  <c r="I478" i="5"/>
  <c r="I606" i="5"/>
  <c r="I339" i="5"/>
  <c r="H581" i="5"/>
  <c r="J581" i="5" s="1"/>
  <c r="I973" i="5"/>
  <c r="K973" i="5"/>
  <c r="L973" i="5" s="1"/>
  <c r="M973" i="5" s="1"/>
  <c r="N973" i="5" s="1"/>
  <c r="O973" i="5" s="1"/>
  <c r="P973" i="5" s="1"/>
  <c r="Q973" i="5" s="1"/>
  <c r="H974" i="5"/>
  <c r="J974" i="5" s="1"/>
  <c r="I689" i="5"/>
  <c r="I759" i="5"/>
  <c r="I884" i="5"/>
  <c r="I546" i="5"/>
  <c r="I830" i="5"/>
  <c r="I957" i="5"/>
  <c r="I513" i="5"/>
  <c r="I476" i="5"/>
  <c r="I882" i="5"/>
  <c r="I620" i="5"/>
  <c r="K620" i="5"/>
  <c r="L620" i="5" s="1"/>
  <c r="M620" i="5" s="1"/>
  <c r="N620" i="5" s="1"/>
  <c r="O620" i="5" s="1"/>
  <c r="P620" i="5" s="1"/>
  <c r="Q620" i="5" s="1"/>
  <c r="H929" i="5"/>
  <c r="J929" i="5" s="1"/>
  <c r="H736" i="5"/>
  <c r="J736" i="5" s="1"/>
  <c r="I453" i="5"/>
  <c r="K453" i="5"/>
  <c r="L453" i="5" s="1"/>
  <c r="M453" i="5" s="1"/>
  <c r="N453" i="5" s="1"/>
  <c r="O453" i="5" s="1"/>
  <c r="P453" i="5" s="1"/>
  <c r="Q453" i="5" s="1"/>
  <c r="I923" i="5"/>
  <c r="I803" i="5"/>
  <c r="K803" i="5"/>
  <c r="L803" i="5" s="1"/>
  <c r="M803" i="5" s="1"/>
  <c r="N803" i="5" s="1"/>
  <c r="O803" i="5" s="1"/>
  <c r="P803" i="5" s="1"/>
  <c r="Q803" i="5" s="1"/>
  <c r="I391" i="5"/>
  <c r="K391" i="5"/>
  <c r="L391" i="5" s="1"/>
  <c r="M391" i="5" s="1"/>
  <c r="N391" i="5" s="1"/>
  <c r="O391" i="5" s="1"/>
  <c r="P391" i="5" s="1"/>
  <c r="Q391" i="5" s="1"/>
  <c r="I332" i="5"/>
  <c r="K332" i="5"/>
  <c r="L332" i="5" s="1"/>
  <c r="M332" i="5" s="1"/>
  <c r="N332" i="5" s="1"/>
  <c r="O332" i="5" s="1"/>
  <c r="P332" i="5" s="1"/>
  <c r="Q332" i="5" s="1"/>
  <c r="H365" i="5"/>
  <c r="J365" i="5" s="1"/>
  <c r="K365" i="5"/>
  <c r="L365" i="5" s="1"/>
  <c r="M365" i="5" s="1"/>
  <c r="N365" i="5" s="1"/>
  <c r="O365" i="5" s="1"/>
  <c r="P365" i="5" s="1"/>
  <c r="Q365" i="5" s="1"/>
  <c r="I713" i="5"/>
  <c r="I327" i="5"/>
  <c r="K327" i="5"/>
  <c r="L327" i="5" s="1"/>
  <c r="M327" i="5" s="1"/>
  <c r="N327" i="5" s="1"/>
  <c r="O327" i="5" s="1"/>
  <c r="P327" i="5" s="1"/>
  <c r="Q327" i="5" s="1"/>
  <c r="I446" i="5"/>
  <c r="I585" i="5"/>
  <c r="I714" i="5"/>
  <c r="I998" i="5"/>
  <c r="I343" i="5"/>
  <c r="K343" i="5"/>
  <c r="L343" i="5" s="1"/>
  <c r="M343" i="5" s="1"/>
  <c r="N343" i="5" s="1"/>
  <c r="O343" i="5" s="1"/>
  <c r="P343" i="5" s="1"/>
  <c r="Q343" i="5" s="1"/>
  <c r="H820" i="5"/>
  <c r="J820" i="5" s="1"/>
  <c r="I493" i="5"/>
  <c r="I450" i="5"/>
  <c r="I930" i="5"/>
  <c r="I943" i="5"/>
  <c r="I968" i="5"/>
  <c r="I472" i="5"/>
  <c r="I638" i="5"/>
  <c r="K638" i="5"/>
  <c r="L638" i="5" s="1"/>
  <c r="M638" i="5" s="1"/>
  <c r="N638" i="5" s="1"/>
  <c r="O638" i="5" s="1"/>
  <c r="P638" i="5" s="1"/>
  <c r="Q638" i="5" s="1"/>
  <c r="I468" i="5"/>
  <c r="I512" i="5"/>
  <c r="I832" i="5"/>
  <c r="I982" i="5"/>
  <c r="I351" i="5"/>
  <c r="I484" i="5"/>
  <c r="K484" i="5"/>
  <c r="L484" i="5" s="1"/>
  <c r="M484" i="5" s="1"/>
  <c r="N484" i="5" s="1"/>
  <c r="O484" i="5" s="1"/>
  <c r="P484" i="5" s="1"/>
  <c r="Q484" i="5" s="1"/>
  <c r="H643" i="5"/>
  <c r="J643" i="5" s="1"/>
  <c r="I535" i="5"/>
  <c r="K535" i="5"/>
  <c r="L535" i="5" s="1"/>
  <c r="M535" i="5" s="1"/>
  <c r="N535" i="5" s="1"/>
  <c r="O535" i="5" s="1"/>
  <c r="P535" i="5" s="1"/>
  <c r="Q535" i="5" s="1"/>
  <c r="I639" i="5"/>
  <c r="I743" i="5"/>
  <c r="I747" i="5"/>
  <c r="H819" i="5"/>
  <c r="J819" i="5" s="1"/>
  <c r="H998" i="5"/>
  <c r="J998" i="5" s="1"/>
  <c r="I462" i="5"/>
  <c r="I675" i="5"/>
  <c r="I587" i="5"/>
  <c r="I622" i="5"/>
  <c r="I908" i="5"/>
  <c r="I959" i="5"/>
  <c r="H843" i="5"/>
  <c r="J843" i="5" s="1"/>
  <c r="H627" i="5"/>
  <c r="J627" i="5" s="1"/>
  <c r="I331" i="5"/>
  <c r="I703" i="5"/>
  <c r="I840" i="5"/>
  <c r="I856" i="5"/>
  <c r="H493" i="5"/>
  <c r="J493" i="5" s="1"/>
  <c r="H889" i="5"/>
  <c r="J889" i="5" s="1"/>
  <c r="H945" i="5"/>
  <c r="J945" i="5" s="1"/>
  <c r="H640" i="5"/>
  <c r="J640" i="5" s="1"/>
  <c r="H448" i="5"/>
  <c r="J448" i="5" s="1"/>
  <c r="I611" i="5"/>
  <c r="H413" i="5"/>
  <c r="J413" i="5" s="1"/>
  <c r="H501" i="5"/>
  <c r="J501" i="5" s="1"/>
  <c r="H366" i="5"/>
  <c r="J366" i="5" s="1"/>
  <c r="H789" i="5"/>
  <c r="J789" i="5" s="1"/>
  <c r="H525" i="5"/>
  <c r="J525" i="5" s="1"/>
  <c r="H891" i="5"/>
  <c r="J891" i="5" s="1"/>
  <c r="H964" i="5"/>
  <c r="J964" i="5" s="1"/>
  <c r="H458" i="5"/>
  <c r="J458" i="5" s="1"/>
  <c r="H565" i="5"/>
  <c r="J565" i="5" s="1"/>
  <c r="H749" i="5"/>
  <c r="J749" i="5" s="1"/>
  <c r="H979" i="5"/>
  <c r="J979" i="5" s="1"/>
  <c r="H978" i="5"/>
  <c r="J978" i="5" s="1"/>
  <c r="H765" i="5"/>
  <c r="J765" i="5" s="1"/>
  <c r="I989" i="5"/>
  <c r="H633" i="5"/>
  <c r="J633" i="5" s="1"/>
  <c r="I924" i="5"/>
  <c r="H992" i="5"/>
  <c r="J992" i="5" s="1"/>
  <c r="H463" i="5"/>
  <c r="J463" i="5" s="1"/>
  <c r="H635" i="5"/>
  <c r="J635" i="5" s="1"/>
  <c r="H354" i="5"/>
  <c r="J354" i="5" s="1"/>
  <c r="I352" i="5"/>
  <c r="I479" i="5"/>
  <c r="H867" i="5"/>
  <c r="J867" i="5" s="1"/>
  <c r="H535" i="5"/>
  <c r="J535" i="5" s="1"/>
  <c r="H665" i="5"/>
  <c r="J665" i="5" s="1"/>
  <c r="H848" i="5"/>
  <c r="J848" i="5" s="1"/>
  <c r="H849" i="5"/>
  <c r="J849" i="5" s="1"/>
  <c r="H791" i="5"/>
  <c r="J791" i="5" s="1"/>
  <c r="H907" i="5"/>
  <c r="J907" i="5" s="1"/>
  <c r="H655" i="5"/>
  <c r="J655" i="5" s="1"/>
  <c r="H530" i="5"/>
  <c r="J530" i="5" s="1"/>
  <c r="H431" i="5"/>
  <c r="J431" i="5" s="1"/>
  <c r="H575" i="5"/>
  <c r="J575" i="5" s="1"/>
  <c r="H435" i="5"/>
  <c r="J435" i="5" s="1"/>
  <c r="H467" i="5"/>
  <c r="J467" i="5" s="1"/>
  <c r="H577" i="5"/>
  <c r="J577" i="5" s="1"/>
  <c r="H658" i="5"/>
  <c r="H636" i="5"/>
  <c r="H654" i="5"/>
  <c r="J654" i="5" s="1"/>
  <c r="H746" i="5"/>
  <c r="J746" i="5" s="1"/>
  <c r="I403" i="5"/>
  <c r="H348" i="5"/>
  <c r="J348" i="5" s="1"/>
  <c r="H741" i="5"/>
  <c r="J741" i="5" s="1"/>
  <c r="H947" i="5"/>
  <c r="J947" i="5" s="1"/>
  <c r="H540" i="5"/>
  <c r="J540" i="5" s="1"/>
  <c r="H491" i="5"/>
  <c r="J491" i="5" s="1"/>
  <c r="H440" i="5"/>
  <c r="J440" i="5" s="1"/>
  <c r="I345" i="5"/>
  <c r="H657" i="5"/>
  <c r="J657" i="5" s="1"/>
  <c r="H460" i="5"/>
  <c r="J460" i="5" s="1"/>
  <c r="H353" i="5"/>
  <c r="J353" i="5" s="1"/>
  <c r="H628" i="5"/>
  <c r="J628" i="5" s="1"/>
  <c r="I529" i="5"/>
  <c r="H474" i="5"/>
  <c r="J474" i="5" s="1"/>
  <c r="H918" i="5"/>
  <c r="J918" i="5" s="1"/>
  <c r="H970" i="5"/>
  <c r="J970" i="5" s="1"/>
  <c r="I715" i="5"/>
  <c r="H782" i="5"/>
  <c r="H1000" i="5"/>
  <c r="J1000" i="5" s="1"/>
  <c r="I818" i="5"/>
  <c r="H799" i="5"/>
  <c r="J799" i="5" s="1"/>
  <c r="H620" i="5"/>
  <c r="J620" i="5" s="1"/>
  <c r="H638" i="5"/>
  <c r="J638" i="5" s="1"/>
  <c r="H328" i="5"/>
  <c r="J328" i="5" s="1"/>
  <c r="H329" i="5"/>
  <c r="J329" i="5" s="1"/>
  <c r="I650" i="5"/>
  <c r="H563" i="5"/>
  <c r="J563" i="5" s="1"/>
  <c r="H829" i="5"/>
  <c r="J829" i="5" s="1"/>
  <c r="H430" i="5"/>
  <c r="J430" i="5" s="1"/>
  <c r="I883" i="5"/>
  <c r="H364" i="5"/>
  <c r="J364" i="5" s="1"/>
  <c r="H559" i="5"/>
  <c r="J559" i="5" s="1"/>
  <c r="H334" i="5"/>
  <c r="J334" i="5" s="1"/>
  <c r="H855" i="5"/>
  <c r="J855" i="5" s="1"/>
  <c r="H931" i="5"/>
  <c r="J931" i="5" s="1"/>
  <c r="H667" i="5"/>
  <c r="J667" i="5" s="1"/>
  <c r="H387" i="5"/>
  <c r="J387" i="5" s="1"/>
  <c r="H384" i="5"/>
  <c r="J384" i="5" s="1"/>
  <c r="H425" i="5"/>
  <c r="J425" i="5" s="1"/>
  <c r="H701" i="5"/>
  <c r="J701" i="5" s="1"/>
  <c r="H740" i="5"/>
  <c r="J740" i="5" s="1"/>
  <c r="H547" i="5"/>
  <c r="J547" i="5" s="1"/>
  <c r="H527" i="5"/>
  <c r="J527" i="5" s="1"/>
  <c r="H330" i="5"/>
  <c r="J330" i="5" s="1"/>
  <c r="H511" i="5"/>
  <c r="H614" i="5"/>
  <c r="H576" i="5"/>
  <c r="J576" i="5" s="1"/>
  <c r="H900" i="5"/>
  <c r="J900" i="5" s="1"/>
  <c r="H362" i="5"/>
  <c r="J362" i="5" s="1"/>
  <c r="H386" i="5"/>
  <c r="J386" i="5" s="1"/>
  <c r="H356" i="5"/>
  <c r="J356" i="5" s="1"/>
  <c r="H473" i="5"/>
  <c r="J473" i="5" s="1"/>
  <c r="H526" i="5"/>
  <c r="J526" i="5" s="1"/>
  <c r="H624" i="5"/>
  <c r="J624" i="5" s="1"/>
  <c r="I628" i="5"/>
  <c r="H758" i="5"/>
  <c r="J758" i="5" s="1"/>
  <c r="H825" i="5"/>
  <c r="J825" i="5" s="1"/>
  <c r="H925" i="5"/>
  <c r="J925" i="5" s="1"/>
  <c r="I555" i="5"/>
  <c r="I335" i="5"/>
  <c r="I454" i="5"/>
  <c r="H400" i="5"/>
  <c r="J400" i="5" s="1"/>
  <c r="H661" i="5"/>
  <c r="J661" i="5" s="1"/>
  <c r="H499" i="5"/>
  <c r="J499" i="5" s="1"/>
  <c r="H632" i="5"/>
  <c r="J632" i="5" s="1"/>
  <c r="H566" i="5"/>
  <c r="J566" i="5" s="1"/>
  <c r="H480" i="5"/>
  <c r="J480" i="5" s="1"/>
  <c r="H802" i="5"/>
  <c r="J802" i="5" s="1"/>
  <c r="I953" i="5"/>
  <c r="I810" i="5"/>
  <c r="H975" i="5"/>
  <c r="J975" i="5" s="1"/>
  <c r="H926" i="5"/>
  <c r="J926" i="5" s="1"/>
  <c r="H961" i="5"/>
  <c r="J961" i="5" s="1"/>
  <c r="H738" i="5"/>
  <c r="J738" i="5" s="1"/>
  <c r="I823" i="5"/>
  <c r="H833" i="5"/>
  <c r="J833" i="5" s="1"/>
  <c r="H790" i="5"/>
  <c r="J790" i="5" s="1"/>
  <c r="I644" i="5"/>
  <c r="H426" i="5"/>
  <c r="J426" i="5" s="1"/>
  <c r="I678" i="5"/>
  <c r="H860" i="5"/>
  <c r="J860" i="5" s="1"/>
  <c r="H894" i="5"/>
  <c r="J894" i="5" s="1"/>
  <c r="H376" i="5"/>
  <c r="J376" i="5" s="1"/>
  <c r="H973" i="5"/>
  <c r="J973" i="5" s="1"/>
  <c r="H846" i="5"/>
  <c r="J846" i="5" s="1"/>
  <c r="H682" i="5"/>
  <c r="J682" i="5" s="1"/>
  <c r="H885" i="5"/>
  <c r="J885" i="5" s="1"/>
  <c r="H983" i="5"/>
  <c r="J983" i="5" s="1"/>
  <c r="H937" i="5"/>
  <c r="J937" i="5" s="1"/>
  <c r="H866" i="5"/>
  <c r="J866" i="5" s="1"/>
  <c r="H447" i="5"/>
  <c r="J447" i="5" s="1"/>
  <c r="H944" i="5"/>
  <c r="J944" i="5" s="1"/>
  <c r="H372" i="5"/>
  <c r="H461" i="5"/>
  <c r="J461" i="5" s="1"/>
  <c r="H878" i="5"/>
  <c r="J878" i="5" s="1"/>
  <c r="H336" i="5"/>
  <c r="J336" i="5" s="1"/>
  <c r="H842" i="5"/>
  <c r="J842" i="5" s="1"/>
  <c r="H350" i="5"/>
  <c r="J350" i="5" s="1"/>
  <c r="H439" i="5"/>
  <c r="J439" i="5" s="1"/>
  <c r="H507" i="5"/>
  <c r="J507" i="5" s="1"/>
  <c r="H398" i="5"/>
  <c r="J398" i="5" s="1"/>
  <c r="H419" i="5"/>
  <c r="J419" i="5" s="1"/>
  <c r="H404" i="5"/>
  <c r="J404" i="5" s="1"/>
  <c r="H542" i="5"/>
  <c r="J542" i="5" s="1"/>
  <c r="I631" i="5"/>
  <c r="H653" i="5"/>
  <c r="J653" i="5" s="1"/>
  <c r="H652" i="5"/>
  <c r="J652" i="5" s="1"/>
  <c r="I791" i="5"/>
  <c r="H881" i="5"/>
  <c r="J881" i="5" s="1"/>
  <c r="H438" i="5"/>
  <c r="J438" i="5" s="1"/>
  <c r="H391" i="5"/>
  <c r="J391" i="5" s="1"/>
  <c r="H332" i="5"/>
  <c r="J332" i="5" s="1"/>
  <c r="I465" i="5"/>
  <c r="I396" i="5"/>
  <c r="H649" i="5"/>
  <c r="J649" i="5" s="1"/>
  <c r="H484" i="5"/>
  <c r="J484" i="5" s="1"/>
  <c r="H519" i="5"/>
  <c r="J519" i="5" s="1"/>
  <c r="I355" i="5"/>
  <c r="H558" i="5"/>
  <c r="J558" i="5" s="1"/>
  <c r="I815" i="5"/>
  <c r="H991" i="5"/>
  <c r="J991" i="5" s="1"/>
  <c r="I778" i="5"/>
  <c r="H548" i="5"/>
  <c r="J548" i="5" s="1"/>
  <c r="H993" i="5"/>
  <c r="J993" i="5" s="1"/>
  <c r="H827" i="5"/>
  <c r="J827" i="5" s="1"/>
  <c r="H886" i="5"/>
  <c r="J886" i="5" s="1"/>
  <c r="I795" i="5"/>
  <c r="H694" i="5"/>
  <c r="J694" i="5" s="1"/>
  <c r="H432" i="5"/>
  <c r="J432" i="5" s="1"/>
  <c r="H695" i="5"/>
  <c r="J695" i="5" s="1"/>
  <c r="H601" i="5"/>
  <c r="J601" i="5" s="1"/>
  <c r="I871" i="5"/>
  <c r="H768" i="5"/>
  <c r="J768" i="5" s="1"/>
  <c r="I571" i="5"/>
  <c r="H382" i="5"/>
  <c r="J382" i="5" s="1"/>
  <c r="I656" i="5"/>
  <c r="H997" i="5"/>
  <c r="J997" i="5" s="1"/>
  <c r="I852" i="5"/>
  <c r="I735" i="5"/>
  <c r="I730" i="5"/>
  <c r="I399" i="5"/>
  <c r="H906" i="5"/>
  <c r="J906" i="5" s="1"/>
  <c r="H414" i="5"/>
  <c r="J414" i="5" s="1"/>
  <c r="H351" i="5"/>
  <c r="J351" i="5" s="1"/>
  <c r="H943" i="5"/>
  <c r="J943" i="5" s="1"/>
  <c r="H884" i="5"/>
  <c r="J884" i="5" s="1"/>
  <c r="H453" i="5"/>
  <c r="J453" i="5" s="1"/>
  <c r="H968" i="5"/>
  <c r="J968" i="5" s="1"/>
  <c r="H597" i="5"/>
  <c r="J597" i="5" s="1"/>
  <c r="H999" i="5"/>
  <c r="J999" i="5" s="1"/>
  <c r="I874" i="5"/>
  <c r="H879" i="5"/>
  <c r="J879" i="5" s="1"/>
  <c r="H554" i="5"/>
  <c r="J554" i="5" s="1"/>
  <c r="H857" i="5"/>
  <c r="J857" i="5" s="1"/>
  <c r="H877" i="5"/>
  <c r="J877" i="5" s="1"/>
  <c r="H733" i="5"/>
  <c r="J733" i="5" s="1"/>
  <c r="H456" i="5"/>
  <c r="J456" i="5" s="1"/>
  <c r="H772" i="5"/>
  <c r="J772" i="5" s="1"/>
  <c r="I690" i="5"/>
  <c r="H914" i="5"/>
  <c r="J914" i="5" s="1"/>
  <c r="H780" i="5"/>
  <c r="J780" i="5" s="1"/>
  <c r="H922" i="5"/>
  <c r="J922" i="5" s="1"/>
  <c r="H960" i="5"/>
  <c r="J960" i="5" s="1"/>
  <c r="H674" i="5"/>
  <c r="J674" i="5" s="1"/>
  <c r="H704" i="5"/>
  <c r="J704" i="5" s="1"/>
  <c r="H698" i="5"/>
  <c r="J698" i="5" s="1"/>
  <c r="H892" i="5"/>
  <c r="J892" i="5" s="1"/>
  <c r="H513" i="5"/>
  <c r="J513" i="5" s="1"/>
  <c r="H930" i="5"/>
  <c r="J930" i="5" s="1"/>
  <c r="H444" i="5"/>
  <c r="J444" i="5" s="1"/>
  <c r="H339" i="5"/>
  <c r="J339" i="5" s="1"/>
  <c r="I794" i="5"/>
  <c r="H759" i="5"/>
  <c r="J759" i="5" s="1"/>
  <c r="H817" i="5"/>
  <c r="J817" i="5" s="1"/>
  <c r="H828" i="5"/>
  <c r="J828" i="5" s="1"/>
  <c r="H504" i="5"/>
  <c r="J504" i="5" s="1"/>
  <c r="H371" i="5"/>
  <c r="J371" i="5" s="1"/>
  <c r="I417" i="5"/>
  <c r="H392" i="5"/>
  <c r="J392" i="5" s="1"/>
  <c r="I413" i="5"/>
  <c r="H580" i="5"/>
  <c r="J580" i="5" s="1"/>
  <c r="H500" i="5"/>
  <c r="J500" i="5" s="1"/>
  <c r="H691" i="5"/>
  <c r="J691" i="5" s="1"/>
  <c r="I849" i="5"/>
  <c r="H343" i="5"/>
  <c r="J343" i="5" s="1"/>
  <c r="H528" i="5"/>
  <c r="J528" i="5" s="1"/>
  <c r="H452" i="5"/>
  <c r="J452" i="5" s="1"/>
  <c r="I522" i="5"/>
  <c r="H521" i="5"/>
  <c r="J521" i="5" s="1"/>
  <c r="H786" i="5"/>
  <c r="J786" i="5" s="1"/>
  <c r="H670" i="5"/>
  <c r="J670" i="5" s="1"/>
  <c r="H422" i="5"/>
  <c r="J422" i="5" s="1"/>
  <c r="H710" i="5"/>
  <c r="J710" i="5" s="1"/>
  <c r="I630" i="5"/>
  <c r="H383" i="5"/>
  <c r="J383" i="5" s="1"/>
  <c r="H608" i="5"/>
  <c r="J608" i="5" s="1"/>
  <c r="H916" i="5"/>
  <c r="J916" i="5" s="1"/>
  <c r="H967" i="5"/>
  <c r="J967" i="5" s="1"/>
  <c r="H671" i="5"/>
  <c r="J671" i="5" s="1"/>
  <c r="H880" i="5"/>
  <c r="J880" i="5" s="1"/>
  <c r="H966" i="5"/>
  <c r="J966" i="5" s="1"/>
  <c r="H949" i="5"/>
  <c r="J949" i="5" s="1"/>
  <c r="I890" i="5"/>
  <c r="H850" i="5"/>
  <c r="J850" i="5" s="1"/>
  <c r="I550" i="5"/>
  <c r="I515" i="5"/>
  <c r="I896" i="5"/>
  <c r="I723" i="5"/>
  <c r="I965" i="5"/>
  <c r="I824" i="5"/>
  <c r="H609" i="5"/>
  <c r="J609" i="5" s="1"/>
  <c r="H928" i="5"/>
  <c r="J928" i="5" s="1"/>
  <c r="I745" i="5"/>
  <c r="H816" i="5"/>
  <c r="J816" i="5" s="1"/>
  <c r="H951" i="5"/>
  <c r="J951" i="5" s="1"/>
  <c r="H957" i="5"/>
  <c r="J957" i="5" s="1"/>
  <c r="H800" i="5"/>
  <c r="J800" i="5" s="1"/>
  <c r="H607" i="5"/>
  <c r="J607" i="5" s="1"/>
  <c r="H468" i="5"/>
  <c r="J468" i="5" s="1"/>
  <c r="H585" i="5"/>
  <c r="J585" i="5" s="1"/>
  <c r="H830" i="5"/>
  <c r="J830" i="5" s="1"/>
  <c r="H783" i="5"/>
  <c r="J783" i="5" s="1"/>
  <c r="H796" i="5"/>
  <c r="J796" i="5" s="1"/>
  <c r="H360" i="5"/>
  <c r="J360" i="5" s="1"/>
  <c r="H514" i="5"/>
  <c r="J514" i="5" s="1"/>
  <c r="H936" i="5"/>
  <c r="J936" i="5" s="1"/>
  <c r="H397" i="5"/>
  <c r="J397" i="5" s="1"/>
  <c r="H534" i="5"/>
  <c r="J534" i="5" s="1"/>
  <c r="H390" i="5"/>
  <c r="J390" i="5" s="1"/>
  <c r="H406" i="5"/>
  <c r="J406" i="5" s="1"/>
  <c r="I436" i="5"/>
  <c r="H510" i="5"/>
  <c r="J510" i="5" s="1"/>
  <c r="H616" i="5"/>
  <c r="J616" i="5" s="1"/>
  <c r="H588" i="5"/>
  <c r="J588" i="5" s="1"/>
  <c r="H539" i="5"/>
  <c r="J539" i="5" s="1"/>
  <c r="H684" i="5"/>
  <c r="J684" i="5" s="1"/>
  <c r="H724" i="5"/>
  <c r="J724" i="5" s="1"/>
  <c r="H776" i="5"/>
  <c r="J776" i="5" s="1"/>
  <c r="H948" i="5"/>
  <c r="J948" i="5" s="1"/>
  <c r="H402" i="5"/>
  <c r="J402" i="5" s="1"/>
  <c r="H531" i="5"/>
  <c r="J531" i="5" s="1"/>
  <c r="I423" i="5"/>
  <c r="H532" i="5"/>
  <c r="J532" i="5" s="1"/>
  <c r="H826" i="5"/>
  <c r="J826" i="5" s="1"/>
  <c r="H443" i="5"/>
  <c r="J443" i="5" s="1"/>
  <c r="I637" i="5"/>
  <c r="H445" i="5"/>
  <c r="J445" i="5" s="1"/>
  <c r="H394" i="5"/>
  <c r="J394" i="5" s="1"/>
  <c r="I626" i="5"/>
  <c r="H814" i="5"/>
  <c r="J814" i="5" s="1"/>
  <c r="H905" i="5"/>
  <c r="J905" i="5" s="1"/>
  <c r="H994" i="5"/>
  <c r="J994" i="5" s="1"/>
  <c r="H901" i="5"/>
  <c r="J901" i="5" s="1"/>
  <c r="H543" i="5"/>
  <c r="J543" i="5" s="1"/>
  <c r="I869" i="5"/>
  <c r="H969" i="5"/>
  <c r="J969" i="5" s="1"/>
  <c r="H837" i="5"/>
  <c r="J837" i="5" s="1"/>
  <c r="H777" i="5"/>
  <c r="J777" i="5" s="1"/>
  <c r="I567" i="5"/>
  <c r="H533" i="5"/>
  <c r="J533" i="5" s="1"/>
  <c r="H919" i="5"/>
  <c r="J919" i="5" s="1"/>
  <c r="I739" i="5"/>
  <c r="I971" i="5"/>
  <c r="I719" i="5"/>
  <c r="I669" i="5"/>
  <c r="H984" i="5"/>
  <c r="J984" i="5" s="1"/>
  <c r="H579" i="5"/>
  <c r="J579" i="5" s="1"/>
  <c r="H692" i="5"/>
  <c r="J692" i="5" s="1"/>
  <c r="H757" i="5"/>
  <c r="J757" i="5" s="1"/>
  <c r="H981" i="5"/>
  <c r="J981" i="5" s="1"/>
  <c r="H864" i="5"/>
  <c r="J864" i="5" s="1"/>
  <c r="H625" i="5"/>
  <c r="J625" i="5" s="1"/>
  <c r="H498" i="5"/>
  <c r="J498" i="5" s="1"/>
  <c r="H716" i="5"/>
  <c r="J716" i="5" s="1"/>
  <c r="H917" i="5"/>
  <c r="J917" i="5" s="1"/>
  <c r="H604" i="5"/>
  <c r="J604" i="5" s="1"/>
  <c r="H728" i="5"/>
  <c r="J728" i="5" s="1"/>
  <c r="H596" i="5"/>
  <c r="J596" i="5" s="1"/>
  <c r="H342" i="5"/>
  <c r="J342" i="5" s="1"/>
  <c r="H449" i="5"/>
  <c r="J449" i="5" s="1"/>
  <c r="H568" i="5"/>
  <c r="J568" i="5" s="1"/>
  <c r="H888" i="5"/>
  <c r="J888" i="5" s="1"/>
  <c r="H485" i="5"/>
  <c r="J485" i="5" s="1"/>
  <c r="H418" i="5"/>
  <c r="J418" i="5" s="1"/>
  <c r="H433" i="5"/>
  <c r="H486" i="5"/>
  <c r="H662" i="5"/>
  <c r="J662" i="5" s="1"/>
  <c r="H641" i="5"/>
  <c r="J641" i="5" s="1"/>
  <c r="H762" i="5"/>
  <c r="J762" i="5" s="1"/>
  <c r="H788" i="5"/>
  <c r="J788" i="5" s="1"/>
  <c r="H912" i="5"/>
  <c r="J912" i="5" s="1"/>
  <c r="H545" i="5"/>
  <c r="J545" i="5" s="1"/>
  <c r="I364" i="5"/>
  <c r="I538" i="5"/>
  <c r="H680" i="5"/>
  <c r="J680" i="5" s="1"/>
  <c r="H455" i="5"/>
  <c r="J455" i="5" s="1"/>
  <c r="I717" i="5"/>
  <c r="H646" i="5"/>
  <c r="J646" i="5" s="1"/>
  <c r="H672" i="5"/>
  <c r="J672" i="5" s="1"/>
  <c r="H668" i="5"/>
  <c r="J668" i="5" s="1"/>
  <c r="H913" i="5"/>
  <c r="J913" i="5" s="1"/>
  <c r="H811" i="5"/>
  <c r="J811" i="5" s="1"/>
  <c r="H752" i="5"/>
  <c r="J752" i="5" s="1"/>
  <c r="H903" i="5"/>
  <c r="J903" i="5" s="1"/>
  <c r="H990" i="5"/>
  <c r="J990" i="5" s="1"/>
  <c r="H408" i="5"/>
  <c r="J408" i="5" s="1"/>
  <c r="H805" i="5"/>
  <c r="J805" i="5" s="1"/>
  <c r="H589" i="5"/>
  <c r="J589" i="5" s="1"/>
  <c r="H557" i="5"/>
  <c r="J557" i="5" s="1"/>
  <c r="H750" i="5"/>
  <c r="J750" i="5" s="1"/>
  <c r="H982" i="5"/>
  <c r="J982" i="5" s="1"/>
  <c r="H803" i="5"/>
  <c r="J803" i="5" s="1"/>
  <c r="H996" i="5"/>
  <c r="J996" i="5" s="1"/>
  <c r="I590" i="5"/>
  <c r="H721" i="5"/>
  <c r="J721" i="5" s="1"/>
  <c r="H775" i="5"/>
  <c r="J775" i="5" s="1"/>
  <c r="H469" i="5"/>
  <c r="J469" i="5" s="1"/>
  <c r="H476" i="5"/>
  <c r="J476" i="5" s="1"/>
  <c r="H812" i="5"/>
  <c r="J812" i="5" s="1"/>
  <c r="H648" i="5"/>
  <c r="J648" i="5" s="1"/>
  <c r="H859" i="5"/>
  <c r="J859" i="5" s="1"/>
  <c r="H713" i="5"/>
  <c r="J713" i="5" s="1"/>
  <c r="H832" i="5"/>
  <c r="J832" i="5" s="1"/>
  <c r="H338" i="5"/>
  <c r="J338" i="5" s="1"/>
  <c r="H875" i="5"/>
  <c r="J875" i="5" s="1"/>
  <c r="H389" i="5"/>
  <c r="J389" i="5" s="1"/>
  <c r="H720" i="5"/>
  <c r="J720" i="5" s="1"/>
  <c r="H681" i="5"/>
  <c r="J681" i="5" s="1"/>
  <c r="I361" i="5"/>
  <c r="H412" i="5"/>
  <c r="J412" i="5" s="1"/>
  <c r="H441" i="5"/>
  <c r="J441" i="5" s="1"/>
  <c r="I485" i="5"/>
  <c r="I540" i="5"/>
  <c r="H569" i="5"/>
  <c r="J569" i="5" s="1"/>
  <c r="H613" i="5"/>
  <c r="J613" i="5" s="1"/>
  <c r="H696" i="5"/>
  <c r="J696" i="5" s="1"/>
  <c r="H770" i="5"/>
  <c r="J770" i="5" s="1"/>
  <c r="H935" i="5"/>
  <c r="J935" i="5" s="1"/>
  <c r="H863" i="5"/>
  <c r="J863" i="5" s="1"/>
  <c r="H541" i="5"/>
  <c r="J541" i="5" s="1"/>
  <c r="H337" i="5"/>
  <c r="J337" i="5" s="1"/>
  <c r="H483" i="5"/>
  <c r="J483" i="5" s="1"/>
  <c r="H708" i="5"/>
  <c r="J708" i="5" s="1"/>
  <c r="I475" i="5"/>
  <c r="H822" i="5"/>
  <c r="J822" i="5" s="1"/>
  <c r="H923" i="5"/>
  <c r="J923" i="5" s="1"/>
  <c r="H845" i="5"/>
  <c r="J845" i="5" s="1"/>
  <c r="H489" i="5"/>
  <c r="J489" i="5" s="1"/>
  <c r="H932" i="5"/>
  <c r="J932" i="5" s="1"/>
  <c r="H854" i="5"/>
  <c r="J854" i="5" s="1"/>
  <c r="I855" i="5"/>
  <c r="I660" i="5"/>
  <c r="H574" i="5"/>
  <c r="J574" i="5" s="1"/>
  <c r="H987" i="5"/>
  <c r="J987" i="5" s="1"/>
  <c r="H813" i="5"/>
  <c r="J813" i="5" s="1"/>
  <c r="H378" i="5"/>
  <c r="J378" i="5" s="1"/>
  <c r="H714" i="5"/>
  <c r="J714" i="5" s="1"/>
  <c r="H727" i="5"/>
  <c r="J727" i="5" s="1"/>
  <c r="H920" i="5"/>
  <c r="J920" i="5" s="1"/>
  <c r="H564" i="5"/>
  <c r="J564" i="5" s="1"/>
  <c r="H593" i="5"/>
  <c r="J593" i="5" s="1"/>
  <c r="H600" i="5"/>
  <c r="J600" i="5" s="1"/>
  <c r="H666" i="5"/>
  <c r="J666" i="5" s="1"/>
  <c r="H700" i="5"/>
  <c r="J700" i="5" s="1"/>
  <c r="H552" i="5"/>
  <c r="J552" i="5" s="1"/>
  <c r="I645" i="5"/>
  <c r="H344" i="5"/>
  <c r="J344" i="5" s="1"/>
  <c r="I365" i="5"/>
  <c r="H707" i="5"/>
  <c r="H556" i="5"/>
  <c r="J556" i="5" s="1"/>
  <c r="H496" i="5"/>
  <c r="J496" i="5" s="1"/>
  <c r="H516" i="5"/>
  <c r="J516" i="5" s="1"/>
  <c r="H518" i="5"/>
  <c r="J518" i="5" s="1"/>
  <c r="H584" i="5"/>
  <c r="J584" i="5" s="1"/>
  <c r="H582" i="5"/>
  <c r="J582" i="5" s="1"/>
  <c r="H642" i="5"/>
  <c r="J642" i="5" s="1"/>
  <c r="H729" i="5"/>
  <c r="J729" i="5" s="1"/>
  <c r="H927" i="5"/>
  <c r="J927" i="5" s="1"/>
  <c r="I986" i="5"/>
  <c r="H367" i="5"/>
  <c r="J367" i="5" s="1"/>
  <c r="H347" i="5"/>
  <c r="J347" i="5" s="1"/>
  <c r="H482" i="5"/>
  <c r="I340" i="5"/>
  <c r="H549" i="5"/>
  <c r="J549" i="5" s="1"/>
  <c r="H766" i="5"/>
  <c r="J766" i="5" s="1"/>
  <c r="H742" i="5"/>
  <c r="J742" i="5" s="1"/>
  <c r="H711" i="5"/>
  <c r="J711" i="5" s="1"/>
  <c r="I497" i="5"/>
  <c r="I698" i="5"/>
  <c r="H405" i="5"/>
  <c r="J405" i="5" s="1"/>
  <c r="H956" i="5"/>
  <c r="J956" i="5" s="1"/>
  <c r="H764" i="5"/>
  <c r="J764" i="5" s="1"/>
  <c r="H494" i="5"/>
  <c r="J494" i="5" s="1"/>
  <c r="H941" i="5"/>
  <c r="J941" i="5" s="1"/>
  <c r="H861" i="5"/>
  <c r="J861" i="5" s="1"/>
  <c r="I490" i="5"/>
  <c r="H847" i="5"/>
  <c r="J847" i="5" s="1"/>
  <c r="H677" i="5"/>
  <c r="J677" i="5" s="1"/>
  <c r="H606" i="5"/>
  <c r="J606" i="5" s="1"/>
  <c r="H410" i="5"/>
  <c r="J410" i="5" s="1"/>
  <c r="H835" i="5"/>
  <c r="J835" i="5" s="1"/>
  <c r="H838" i="5"/>
  <c r="J838" i="5" s="1"/>
  <c r="I634" i="5"/>
  <c r="I618" i="5"/>
  <c r="I876" i="5"/>
  <c r="I731" i="5"/>
  <c r="H706" i="5"/>
  <c r="J706" i="5" s="1"/>
  <c r="H570" i="5"/>
  <c r="J570" i="5" s="1"/>
  <c r="H651" i="5"/>
  <c r="J651" i="5" s="1"/>
  <c r="H946" i="5"/>
  <c r="J946" i="5" s="1"/>
  <c r="H380" i="5"/>
  <c r="J380" i="5" s="1"/>
  <c r="H377" i="5"/>
  <c r="J377" i="5" s="1"/>
  <c r="H939" i="5"/>
  <c r="J939" i="5" s="1"/>
  <c r="H424" i="5"/>
  <c r="J424" i="5" s="1"/>
  <c r="H370" i="5"/>
  <c r="J370" i="5" s="1"/>
  <c r="H359" i="5"/>
  <c r="J359" i="5" s="1"/>
  <c r="I346" i="5"/>
  <c r="H594" i="5"/>
  <c r="J594" i="5" s="1"/>
  <c r="H411" i="5"/>
  <c r="J411" i="5" s="1"/>
  <c r="H477" i="5"/>
  <c r="J477" i="5" s="1"/>
  <c r="I591" i="5"/>
  <c r="H774" i="5"/>
  <c r="J774" i="5" s="1"/>
  <c r="I592" i="5"/>
  <c r="H754" i="5"/>
  <c r="J754" i="5" s="1"/>
  <c r="H726" i="5"/>
  <c r="J726" i="5" s="1"/>
  <c r="H434" i="5"/>
  <c r="J434" i="5" s="1"/>
  <c r="H950" i="5"/>
  <c r="J950" i="5" s="1"/>
  <c r="H506" i="5"/>
  <c r="J506" i="5" s="1"/>
  <c r="H988" i="5"/>
  <c r="J988" i="5" s="1"/>
  <c r="H958" i="5"/>
  <c r="J958" i="5" s="1"/>
  <c r="H673" i="5"/>
  <c r="J673" i="5" s="1"/>
  <c r="I561" i="5"/>
  <c r="I940" i="5"/>
  <c r="H612" i="5"/>
  <c r="J612" i="5" s="1"/>
  <c r="H451" i="5"/>
  <c r="J451" i="5" s="1"/>
  <c r="H779" i="5"/>
  <c r="J779" i="5" s="1"/>
  <c r="H487" i="5"/>
  <c r="J487" i="5" s="1"/>
  <c r="H793" i="5"/>
  <c r="J793" i="5" s="1"/>
  <c r="H409" i="5"/>
  <c r="J409" i="5" s="1"/>
  <c r="H808" i="5"/>
  <c r="J808" i="5" s="1"/>
  <c r="H868" i="5"/>
  <c r="J868" i="5" s="1"/>
  <c r="H517" i="5"/>
  <c r="J517" i="5" s="1"/>
  <c r="H893" i="5"/>
  <c r="J893" i="5" s="1"/>
  <c r="H784" i="5"/>
  <c r="J784" i="5" s="1"/>
  <c r="H712" i="5"/>
  <c r="J712" i="5" s="1"/>
  <c r="H934" i="5"/>
  <c r="J934" i="5" s="1"/>
  <c r="H693" i="5"/>
  <c r="J693" i="5" s="1"/>
  <c r="H744" i="5"/>
  <c r="J744" i="5" s="1"/>
  <c r="H470" i="5"/>
  <c r="J470" i="5" s="1"/>
  <c r="H407" i="5"/>
  <c r="J407" i="5" s="1"/>
  <c r="H427" i="5"/>
  <c r="J427" i="5" s="1"/>
  <c r="H401" i="5"/>
  <c r="J401" i="5" s="1"/>
  <c r="I374" i="5"/>
  <c r="H598" i="5"/>
  <c r="J598" i="5" s="1"/>
  <c r="H605" i="5"/>
  <c r="J605" i="5" s="1"/>
  <c r="H450" i="5"/>
  <c r="J450" i="5" s="1"/>
  <c r="H781" i="5"/>
  <c r="J781" i="5" s="1"/>
  <c r="H509" i="5"/>
  <c r="J509" i="5" s="1"/>
  <c r="H851" i="5"/>
  <c r="J851" i="5" s="1"/>
  <c r="H954" i="5"/>
  <c r="J954" i="5" s="1"/>
  <c r="H446" i="5"/>
  <c r="J446" i="5" s="1"/>
  <c r="H537" i="5"/>
  <c r="J537" i="5" s="1"/>
  <c r="H963" i="5"/>
  <c r="J963" i="5" s="1"/>
  <c r="H761" i="5"/>
  <c r="J761" i="5" s="1"/>
  <c r="H980" i="5"/>
  <c r="J980" i="5" s="1"/>
  <c r="H722" i="5"/>
  <c r="J722" i="5" s="1"/>
  <c r="H801" i="5"/>
  <c r="J801" i="5" s="1"/>
  <c r="H586" i="5"/>
  <c r="J586" i="5" s="1"/>
  <c r="H798" i="5"/>
  <c r="J798" i="5" s="1"/>
  <c r="H327" i="5"/>
  <c r="J327" i="5" s="1"/>
  <c r="H872" i="5"/>
  <c r="J872" i="5" s="1"/>
  <c r="I523" i="5"/>
  <c r="H659" i="5"/>
  <c r="J659" i="5" s="1"/>
  <c r="H898" i="5"/>
  <c r="J898" i="5" s="1"/>
  <c r="H732" i="5"/>
  <c r="J732" i="5" s="1"/>
  <c r="H895" i="5"/>
  <c r="J895" i="5" s="1"/>
  <c r="H578" i="5"/>
  <c r="J578" i="5" s="1"/>
  <c r="I566" i="5"/>
  <c r="I499" i="5"/>
  <c r="I802" i="5"/>
  <c r="H794" i="5"/>
  <c r="J794" i="5" s="1"/>
  <c r="I937" i="5"/>
  <c r="I383" i="5"/>
  <c r="I880" i="5"/>
  <c r="I528" i="5"/>
  <c r="I885" i="5"/>
  <c r="I648" i="5"/>
  <c r="I983" i="5"/>
  <c r="I866" i="5"/>
  <c r="I967" i="5"/>
  <c r="I447" i="5"/>
  <c r="I671" i="5"/>
  <c r="I946" i="5"/>
  <c r="I563" i="5"/>
  <c r="I597" i="5"/>
  <c r="I727" i="5"/>
  <c r="I693" i="5"/>
  <c r="I981" i="5"/>
  <c r="I847" i="5"/>
  <c r="I635" i="5"/>
  <c r="I861" i="5"/>
  <c r="I411" i="5"/>
  <c r="I633" i="5"/>
  <c r="H645" i="5"/>
  <c r="J645" i="5" s="1"/>
  <c r="I405" i="5"/>
  <c r="I491" i="5"/>
  <c r="I494" i="5"/>
  <c r="I409" i="5"/>
  <c r="I789" i="5"/>
  <c r="I891" i="5"/>
  <c r="I951" i="5"/>
  <c r="I680" i="5"/>
  <c r="I918" i="5"/>
  <c r="I376" i="5"/>
  <c r="I657" i="5"/>
  <c r="I949" i="5"/>
  <c r="I964" i="5"/>
  <c r="I898" i="5"/>
  <c r="I632" i="5"/>
  <c r="I992" i="5"/>
  <c r="I330" i="5"/>
  <c r="I608" i="5"/>
  <c r="I800" i="5"/>
  <c r="I980" i="5"/>
  <c r="I867" i="5"/>
  <c r="I463" i="5"/>
  <c r="I564" i="5"/>
  <c r="I410" i="5"/>
  <c r="I677" i="5"/>
  <c r="I835" i="5"/>
  <c r="I966" i="5"/>
  <c r="I366" i="5"/>
  <c r="I489" i="5"/>
  <c r="I695" i="5"/>
  <c r="I781" i="5"/>
  <c r="I799" i="5"/>
  <c r="I424" i="5"/>
  <c r="I600" i="5"/>
  <c r="I640" i="5"/>
  <c r="I798" i="5"/>
  <c r="I811" i="5"/>
  <c r="I916" i="5"/>
  <c r="I601" i="5"/>
  <c r="I801" i="5"/>
  <c r="I845" i="5"/>
  <c r="I451" i="5"/>
  <c r="I432" i="5"/>
  <c r="I625" i="5"/>
  <c r="I659" i="5"/>
  <c r="I854" i="5"/>
  <c r="I894" i="5"/>
  <c r="I984" i="5"/>
  <c r="I579" i="5"/>
  <c r="I541" i="5"/>
  <c r="I733" i="5"/>
  <c r="I913" i="5"/>
  <c r="I775" i="5"/>
  <c r="I954" i="5"/>
  <c r="I777" i="5"/>
  <c r="I668" i="5"/>
  <c r="I337" i="5"/>
  <c r="I543" i="5"/>
  <c r="I559" i="5"/>
  <c r="I721" i="5"/>
  <c r="I994" i="5"/>
  <c r="I609" i="5"/>
  <c r="I672" i="5"/>
  <c r="I901" i="5"/>
  <c r="I893" i="5"/>
  <c r="I666" i="5"/>
  <c r="I991" i="5"/>
  <c r="I833" i="5"/>
  <c r="I850" i="5"/>
  <c r="I993" i="5"/>
  <c r="I521" i="5"/>
  <c r="I670" i="5"/>
  <c r="I532" i="5"/>
  <c r="I956" i="5"/>
  <c r="I548" i="5"/>
  <c r="I786" i="5"/>
  <c r="I886" i="5"/>
  <c r="I710" i="5"/>
  <c r="I506" i="5"/>
  <c r="I999" i="5"/>
  <c r="I329" i="5"/>
  <c r="I328" i="5"/>
  <c r="I768" i="5"/>
  <c r="I906" i="5"/>
  <c r="I997" i="5"/>
  <c r="I988" i="5"/>
  <c r="I456" i="5"/>
  <c r="I458" i="5"/>
  <c r="I970" i="5"/>
  <c r="I501" i="5"/>
  <c r="I848" i="5"/>
  <c r="I922" i="5"/>
  <c r="I837" i="5"/>
  <c r="I903" i="5"/>
  <c r="I525" i="5"/>
  <c r="I919" i="5"/>
  <c r="I961" i="5"/>
  <c r="I979" i="5"/>
  <c r="I1000" i="5"/>
  <c r="H436" i="5"/>
  <c r="J436" i="5" s="1"/>
  <c r="I445" i="5"/>
  <c r="I676" i="5"/>
  <c r="H676" i="5"/>
  <c r="J676" i="5" s="1"/>
  <c r="H689" i="5"/>
  <c r="J689" i="5" s="1"/>
  <c r="H637" i="5"/>
  <c r="J637" i="5" s="1"/>
  <c r="I617" i="5"/>
  <c r="H617" i="5"/>
  <c r="J617" i="5" s="1"/>
  <c r="I553" i="5"/>
  <c r="H553" i="5"/>
  <c r="J553" i="5" s="1"/>
  <c r="H915" i="5"/>
  <c r="J915" i="5" s="1"/>
  <c r="H715" i="5"/>
  <c r="J715" i="5" s="1"/>
  <c r="I415" i="5"/>
  <c r="H415" i="5"/>
  <c r="J415" i="5" s="1"/>
  <c r="I921" i="5"/>
  <c r="H921" i="5"/>
  <c r="J921" i="5" s="1"/>
  <c r="H420" i="5"/>
  <c r="J420" i="5" s="1"/>
  <c r="H959" i="5"/>
  <c r="J959" i="5" s="1"/>
  <c r="H739" i="5"/>
  <c r="J739" i="5" s="1"/>
  <c r="H971" i="5"/>
  <c r="J971" i="5" s="1"/>
  <c r="H719" i="5"/>
  <c r="J719" i="5" s="1"/>
  <c r="H669" i="5"/>
  <c r="J669" i="5" s="1"/>
  <c r="H590" i="5"/>
  <c r="J590" i="5" s="1"/>
  <c r="H686" i="5"/>
  <c r="J686" i="5" s="1"/>
  <c r="H745" i="5"/>
  <c r="J745" i="5" s="1"/>
  <c r="H962" i="5"/>
  <c r="J962" i="5" s="1"/>
  <c r="H683" i="5"/>
  <c r="J683" i="5" s="1"/>
  <c r="H466" i="5"/>
  <c r="J466" i="5" s="1"/>
  <c r="I349" i="5"/>
  <c r="H349" i="5"/>
  <c r="J349" i="5" s="1"/>
  <c r="H538" i="5"/>
  <c r="J538" i="5" s="1"/>
  <c r="H341" i="5"/>
  <c r="J341" i="5" s="1"/>
  <c r="H717" i="5"/>
  <c r="J717" i="5" s="1"/>
  <c r="H355" i="5"/>
  <c r="J355" i="5" s="1"/>
  <c r="H953" i="5"/>
  <c r="J953" i="5" s="1"/>
  <c r="H675" i="5"/>
  <c r="J675" i="5" s="1"/>
  <c r="I572" i="5"/>
  <c r="H572" i="5"/>
  <c r="J572" i="5" s="1"/>
  <c r="I813" i="5"/>
  <c r="H478" i="5"/>
  <c r="J478" i="5" s="1"/>
  <c r="I821" i="5"/>
  <c r="H821" i="5"/>
  <c r="J821" i="5" s="1"/>
  <c r="H660" i="5"/>
  <c r="J660" i="5" s="1"/>
  <c r="H703" i="5"/>
  <c r="J703" i="5" s="1"/>
  <c r="H986" i="5"/>
  <c r="J986" i="5" s="1"/>
  <c r="H718" i="5"/>
  <c r="J718" i="5" s="1"/>
  <c r="H731" i="5"/>
  <c r="J731" i="5" s="1"/>
  <c r="H544" i="5"/>
  <c r="J544" i="5" s="1"/>
  <c r="I357" i="5"/>
  <c r="H357" i="5"/>
  <c r="J357" i="5" s="1"/>
  <c r="I688" i="5"/>
  <c r="H688" i="5"/>
  <c r="J688" i="5" s="1"/>
  <c r="I725" i="5"/>
  <c r="H725" i="5"/>
  <c r="J725" i="5" s="1"/>
  <c r="H502" i="5"/>
  <c r="J502" i="5" s="1"/>
  <c r="H630" i="5"/>
  <c r="J630" i="5" s="1"/>
  <c r="H361" i="5"/>
  <c r="J361" i="5" s="1"/>
  <c r="H985" i="5"/>
  <c r="J985" i="5" s="1"/>
  <c r="H699" i="5"/>
  <c r="J699" i="5" s="1"/>
  <c r="I785" i="5"/>
  <c r="H785" i="5"/>
  <c r="J785" i="5" s="1"/>
  <c r="H753" i="5"/>
  <c r="J753" i="5" s="1"/>
  <c r="H490" i="5"/>
  <c r="J490" i="5" s="1"/>
  <c r="I756" i="5"/>
  <c r="H756" i="5"/>
  <c r="J756" i="5" s="1"/>
  <c r="I393" i="5"/>
  <c r="H393" i="5"/>
  <c r="J393" i="5" s="1"/>
  <c r="H709" i="5"/>
  <c r="J709" i="5" s="1"/>
  <c r="H755" i="5"/>
  <c r="J755" i="5" s="1"/>
  <c r="I602" i="5"/>
  <c r="H602" i="5"/>
  <c r="J602" i="5" s="1"/>
  <c r="H834" i="5"/>
  <c r="J834" i="5" s="1"/>
  <c r="H730" i="5"/>
  <c r="J730" i="5" s="1"/>
  <c r="H428" i="5"/>
  <c r="J428" i="5" s="1"/>
  <c r="H340" i="5"/>
  <c r="J340" i="5" s="1"/>
  <c r="H368" i="5"/>
  <c r="J368" i="5" s="1"/>
  <c r="H421" i="5"/>
  <c r="J421" i="5" s="1"/>
  <c r="H583" i="5"/>
  <c r="J583" i="5" s="1"/>
  <c r="I734" i="5"/>
  <c r="H734" i="5"/>
  <c r="J734" i="5" s="1"/>
  <c r="I508" i="5"/>
  <c r="H508" i="5"/>
  <c r="J508" i="5" s="1"/>
  <c r="H976" i="5"/>
  <c r="J976" i="5" s="1"/>
  <c r="H839" i="5"/>
  <c r="J839" i="5" s="1"/>
  <c r="H823" i="5"/>
  <c r="J823" i="5" s="1"/>
  <c r="H989" i="5"/>
  <c r="J989" i="5" s="1"/>
  <c r="H561" i="5"/>
  <c r="J561" i="5" s="1"/>
  <c r="H940" i="5"/>
  <c r="J940" i="5" s="1"/>
  <c r="I705" i="5"/>
  <c r="H705" i="5"/>
  <c r="J705" i="5" s="1"/>
  <c r="H767" i="5"/>
  <c r="J767" i="5" s="1"/>
  <c r="H481" i="5"/>
  <c r="J481" i="5" s="1"/>
  <c r="H523" i="5"/>
  <c r="J523" i="5" s="1"/>
  <c r="H747" i="5"/>
  <c r="J747" i="5" s="1"/>
  <c r="I836" i="5"/>
  <c r="H836" i="5"/>
  <c r="J836" i="5" s="1"/>
  <c r="H335" i="5"/>
  <c r="J335" i="5" s="1"/>
  <c r="I483" i="5"/>
  <c r="H346" i="5"/>
  <c r="J346" i="5" s="1"/>
  <c r="H591" i="5"/>
  <c r="J591" i="5" s="1"/>
  <c r="I524" i="5"/>
  <c r="H524" i="5"/>
  <c r="J524" i="5" s="1"/>
  <c r="I664" i="5"/>
  <c r="H664" i="5"/>
  <c r="J664" i="5" s="1"/>
  <c r="H626" i="5"/>
  <c r="J626" i="5" s="1"/>
  <c r="I933" i="5"/>
  <c r="H933" i="5"/>
  <c r="J933" i="5" s="1"/>
  <c r="H778" i="5"/>
  <c r="J778" i="5" s="1"/>
  <c r="H873" i="5"/>
  <c r="J873" i="5" s="1"/>
  <c r="I860" i="5"/>
  <c r="H599" i="5"/>
  <c r="J599" i="5" s="1"/>
  <c r="H623" i="5"/>
  <c r="J623" i="5" s="1"/>
  <c r="I457" i="5"/>
  <c r="H457" i="5"/>
  <c r="J457" i="5" s="1"/>
  <c r="I910" i="5"/>
  <c r="H910" i="5"/>
  <c r="J910" i="5" s="1"/>
  <c r="H787" i="5"/>
  <c r="J787" i="5" s="1"/>
  <c r="I938" i="5"/>
  <c r="H938" i="5"/>
  <c r="J938" i="5" s="1"/>
  <c r="H852" i="5"/>
  <c r="J852" i="5" s="1"/>
  <c r="I766" i="5"/>
  <c r="H374" i="5"/>
  <c r="J374" i="5" s="1"/>
  <c r="H437" i="5"/>
  <c r="J437" i="5" s="1"/>
  <c r="H505" i="5"/>
  <c r="J505" i="5" s="1"/>
  <c r="H792" i="5"/>
  <c r="J792" i="5" s="1"/>
  <c r="I381" i="5"/>
  <c r="H381" i="5"/>
  <c r="J381" i="5" s="1"/>
  <c r="H592" i="5"/>
  <c r="J592" i="5" s="1"/>
  <c r="I464" i="5"/>
  <c r="H464" i="5"/>
  <c r="J464" i="5" s="1"/>
  <c r="I709" i="5"/>
  <c r="I972" i="5"/>
  <c r="H972" i="5"/>
  <c r="J972" i="5" s="1"/>
  <c r="I737" i="5"/>
  <c r="H737" i="5"/>
  <c r="J737" i="5" s="1"/>
  <c r="H841" i="5"/>
  <c r="J841" i="5" s="1"/>
  <c r="H924" i="5"/>
  <c r="J924" i="5" s="1"/>
  <c r="H639" i="5"/>
  <c r="J639" i="5" s="1"/>
  <c r="H331" i="5"/>
  <c r="J331" i="5" s="1"/>
  <c r="I808" i="5"/>
  <c r="H352" i="5"/>
  <c r="J352" i="5" s="1"/>
  <c r="H844" i="5"/>
  <c r="J844" i="5" s="1"/>
  <c r="I806" i="5"/>
  <c r="H806" i="5"/>
  <c r="J806" i="5" s="1"/>
  <c r="H977" i="5"/>
  <c r="J977" i="5" s="1"/>
  <c r="I975" i="5"/>
  <c r="I488" i="5"/>
  <c r="H488" i="5"/>
  <c r="J488" i="5" s="1"/>
  <c r="H403" i="5"/>
  <c r="J403" i="5" s="1"/>
  <c r="I459" i="5"/>
  <c r="H459" i="5"/>
  <c r="J459" i="5" s="1"/>
  <c r="I492" i="5"/>
  <c r="H492" i="5"/>
  <c r="J492" i="5" s="1"/>
  <c r="I400" i="5"/>
  <c r="H423" i="5"/>
  <c r="J423" i="5" s="1"/>
  <c r="I379" i="5"/>
  <c r="H379" i="5"/>
  <c r="J379" i="5" s="1"/>
  <c r="I610" i="5"/>
  <c r="H610" i="5"/>
  <c r="J610" i="5" s="1"/>
  <c r="H611" i="5"/>
  <c r="J611" i="5" s="1"/>
  <c r="I809" i="5"/>
  <c r="H809" i="5"/>
  <c r="J809" i="5" s="1"/>
  <c r="H475" i="5"/>
  <c r="J475" i="5" s="1"/>
  <c r="H622" i="5"/>
  <c r="J622" i="5" s="1"/>
  <c r="I834" i="5"/>
  <c r="I865" i="5"/>
  <c r="H865" i="5"/>
  <c r="J865" i="5" s="1"/>
  <c r="H862" i="5"/>
  <c r="J862" i="5" s="1"/>
  <c r="H904" i="5"/>
  <c r="J904" i="5" s="1"/>
  <c r="H818" i="5"/>
  <c r="J818" i="5" s="1"/>
  <c r="H908" i="5"/>
  <c r="J908" i="5" s="1"/>
  <c r="H795" i="5"/>
  <c r="J795" i="5" s="1"/>
  <c r="H650" i="5"/>
  <c r="J650" i="5" s="1"/>
  <c r="H807" i="5"/>
  <c r="J807" i="5" s="1"/>
  <c r="H856" i="5"/>
  <c r="J856" i="5" s="1"/>
  <c r="H363" i="5"/>
  <c r="J363" i="5" s="1"/>
  <c r="H995" i="5"/>
  <c r="J995" i="5" s="1"/>
  <c r="I920" i="5"/>
  <c r="I976" i="5"/>
  <c r="I996" i="5"/>
  <c r="H495" i="5"/>
  <c r="J495" i="5" s="1"/>
  <c r="H395" i="5"/>
  <c r="J395" i="5" s="1"/>
  <c r="H429" i="5"/>
  <c r="J429" i="5" s="1"/>
  <c r="H497" i="5"/>
  <c r="J497" i="5" s="1"/>
  <c r="I909" i="5"/>
  <c r="H909" i="5"/>
  <c r="J909" i="5" s="1"/>
  <c r="H631" i="5"/>
  <c r="J631" i="5" s="1"/>
  <c r="H760" i="5"/>
  <c r="J760" i="5" s="1"/>
  <c r="H869" i="5"/>
  <c r="J869" i="5" s="1"/>
  <c r="H952" i="5"/>
  <c r="J952" i="5" s="1"/>
  <c r="H644" i="5"/>
  <c r="J644" i="5" s="1"/>
  <c r="I369" i="5"/>
  <c r="H369" i="5"/>
  <c r="J369" i="5" s="1"/>
  <c r="H678" i="5"/>
  <c r="J678" i="5" s="1"/>
  <c r="H595" i="5"/>
  <c r="J595" i="5" s="1"/>
  <c r="H702" i="5"/>
  <c r="J702" i="5" s="1"/>
  <c r="I831" i="5"/>
  <c r="H831" i="5"/>
  <c r="J831" i="5" s="1"/>
  <c r="I872" i="5"/>
  <c r="H479" i="5"/>
  <c r="J479" i="5" s="1"/>
  <c r="H735" i="5"/>
  <c r="J735" i="5" s="1"/>
  <c r="H870" i="5"/>
  <c r="J870" i="5" s="1"/>
  <c r="H399" i="5"/>
  <c r="J399" i="5" s="1"/>
  <c r="I416" i="5"/>
  <c r="H416" i="5"/>
  <c r="J416" i="5" s="1"/>
  <c r="H358" i="5"/>
  <c r="J358" i="5" s="1"/>
  <c r="H462" i="5"/>
  <c r="J462" i="5" s="1"/>
  <c r="H529" i="5"/>
  <c r="J529" i="5" s="1"/>
  <c r="I503" i="5"/>
  <c r="H503" i="5"/>
  <c r="J503" i="5" s="1"/>
  <c r="H810" i="5"/>
  <c r="J810" i="5" s="1"/>
  <c r="H804" i="5"/>
  <c r="J804" i="5" s="1"/>
  <c r="H687" i="5"/>
  <c r="J687" i="5" s="1"/>
  <c r="H375" i="5"/>
  <c r="J375" i="5" s="1"/>
  <c r="H751" i="5"/>
  <c r="J751" i="5" s="1"/>
  <c r="H560" i="5"/>
  <c r="J560" i="5" s="1"/>
  <c r="H883" i="5"/>
  <c r="J883" i="5" s="1"/>
  <c r="I615" i="5"/>
  <c r="H615" i="5"/>
  <c r="J615" i="5" s="1"/>
  <c r="I955" i="5"/>
  <c r="H955" i="5"/>
  <c r="J955" i="5" s="1"/>
  <c r="H840" i="5"/>
  <c r="J840" i="5" s="1"/>
  <c r="H618" i="5"/>
  <c r="J618" i="5" s="1"/>
  <c r="H876" i="5"/>
  <c r="J876" i="5" s="1"/>
  <c r="H522" i="5"/>
  <c r="J522" i="5" s="1"/>
  <c r="H465" i="5"/>
  <c r="J465" i="5" s="1"/>
  <c r="H679" i="5"/>
  <c r="J679" i="5" s="1"/>
  <c r="H573" i="5"/>
  <c r="J573" i="5" s="1"/>
  <c r="H396" i="5"/>
  <c r="J396" i="5" s="1"/>
  <c r="H815" i="5"/>
  <c r="J815" i="5" s="1"/>
  <c r="H373" i="5"/>
  <c r="J373" i="5" s="1"/>
  <c r="H902" i="5"/>
  <c r="J902" i="5" s="1"/>
  <c r="I769" i="5"/>
  <c r="H769" i="5"/>
  <c r="J769" i="5" s="1"/>
  <c r="I748" i="5"/>
  <c r="H748" i="5"/>
  <c r="J748" i="5" s="1"/>
  <c r="H520" i="5"/>
  <c r="J520" i="5" s="1"/>
  <c r="H871" i="5"/>
  <c r="J871" i="5" s="1"/>
  <c r="H571" i="5"/>
  <c r="J571" i="5" s="1"/>
  <c r="I388" i="5"/>
  <c r="H388" i="5"/>
  <c r="J388" i="5" s="1"/>
  <c r="I621" i="5"/>
  <c r="H621" i="5"/>
  <c r="J621" i="5" s="1"/>
  <c r="I647" i="5"/>
  <c r="H647" i="5"/>
  <c r="J647" i="5" s="1"/>
  <c r="H562" i="5"/>
  <c r="J562" i="5" s="1"/>
  <c r="I560" i="5"/>
  <c r="H345" i="5"/>
  <c r="J345" i="5" s="1"/>
  <c r="H471" i="5"/>
  <c r="J471" i="5" s="1"/>
  <c r="I773" i="5"/>
  <c r="H773" i="5"/>
  <c r="J773" i="5" s="1"/>
  <c r="H619" i="5"/>
  <c r="J619" i="5" s="1"/>
  <c r="H417" i="5"/>
  <c r="J417" i="5" s="1"/>
  <c r="H551" i="5"/>
  <c r="J551" i="5" s="1"/>
  <c r="H663" i="5"/>
  <c r="J663" i="5" s="1"/>
  <c r="I755" i="5"/>
  <c r="H853" i="5"/>
  <c r="J853" i="5" s="1"/>
  <c r="H512" i="5"/>
  <c r="J512" i="5" s="1"/>
  <c r="H911" i="5"/>
  <c r="J911" i="5" s="1"/>
  <c r="I772" i="5"/>
  <c r="H771" i="5"/>
  <c r="J771" i="5" s="1"/>
  <c r="H550" i="5"/>
  <c r="J550" i="5" s="1"/>
  <c r="H515" i="5"/>
  <c r="J515" i="5" s="1"/>
  <c r="H896" i="5"/>
  <c r="J896" i="5" s="1"/>
  <c r="H690" i="5"/>
  <c r="J690" i="5" s="1"/>
  <c r="H603" i="5"/>
  <c r="J603" i="5" s="1"/>
  <c r="H899" i="5"/>
  <c r="J899" i="5" s="1"/>
  <c r="H472" i="5"/>
  <c r="J472" i="5" s="1"/>
  <c r="H656" i="5"/>
  <c r="J656" i="5" s="1"/>
  <c r="H634" i="5"/>
  <c r="J634" i="5" s="1"/>
  <c r="I804" i="5"/>
  <c r="I902" i="5"/>
  <c r="I969" i="5"/>
  <c r="H555" i="5"/>
  <c r="J555" i="5" s="1"/>
  <c r="H333" i="5"/>
  <c r="J333" i="5" s="1"/>
  <c r="H454" i="5"/>
  <c r="J454" i="5" s="1"/>
  <c r="I558" i="5"/>
  <c r="I685" i="5"/>
  <c r="H685" i="5"/>
  <c r="J685" i="5" s="1"/>
  <c r="I629" i="5"/>
  <c r="H629" i="5"/>
  <c r="J629" i="5" s="1"/>
  <c r="I697" i="5"/>
  <c r="H697" i="5"/>
  <c r="J697" i="5" s="1"/>
  <c r="I797" i="5"/>
  <c r="H797" i="5"/>
  <c r="J797" i="5" s="1"/>
  <c r="H536" i="5"/>
  <c r="J536" i="5" s="1"/>
  <c r="H874" i="5"/>
  <c r="J874" i="5" s="1"/>
  <c r="I887" i="5"/>
  <c r="H887" i="5"/>
  <c r="J887" i="5" s="1"/>
  <c r="I784" i="5"/>
  <c r="I897" i="5"/>
  <c r="H897" i="5"/>
  <c r="J897" i="5" s="1"/>
  <c r="H890" i="5"/>
  <c r="J890" i="5" s="1"/>
  <c r="H567" i="5"/>
  <c r="J567" i="5" s="1"/>
  <c r="H723" i="5"/>
  <c r="J723" i="5" s="1"/>
  <c r="H965" i="5"/>
  <c r="J965" i="5" s="1"/>
  <c r="H824" i="5"/>
  <c r="J824" i="5" s="1"/>
  <c r="I763" i="5"/>
  <c r="H763" i="5"/>
  <c r="J763" i="5" s="1"/>
  <c r="I401" i="5"/>
  <c r="I373" i="5"/>
  <c r="I375" i="5"/>
  <c r="I862" i="5"/>
  <c r="I899" i="5"/>
  <c r="I767" i="5"/>
  <c r="I448" i="5"/>
  <c r="I509" i="5"/>
  <c r="I589" i="5"/>
  <c r="I950" i="5"/>
  <c r="I603" i="5"/>
  <c r="I699" i="5"/>
  <c r="I679" i="5"/>
  <c r="I605" i="5"/>
  <c r="I904" i="5"/>
  <c r="I905" i="5"/>
  <c r="I963" i="5"/>
  <c r="I978" i="5"/>
  <c r="I702" i="5"/>
  <c r="I771" i="5"/>
  <c r="I649" i="5"/>
  <c r="I520" i="5"/>
  <c r="I502" i="5"/>
  <c r="I544" i="5"/>
  <c r="I612" i="5"/>
  <c r="I661" i="5"/>
  <c r="I353" i="5"/>
  <c r="I726" i="5"/>
  <c r="I926" i="5"/>
  <c r="I761" i="5"/>
  <c r="I990" i="5"/>
  <c r="I477" i="5"/>
  <c r="I752" i="5"/>
  <c r="I873" i="5"/>
  <c r="I749" i="5"/>
  <c r="I367" i="5"/>
  <c r="I480" i="5"/>
  <c r="I551" i="5"/>
  <c r="I687" i="5"/>
  <c r="I708" i="5"/>
  <c r="I765" i="5"/>
  <c r="I764" i="5"/>
  <c r="I857" i="5"/>
  <c r="I839" i="5"/>
  <c r="I519" i="5"/>
  <c r="I711" i="5"/>
  <c r="I738" i="5"/>
  <c r="I941" i="5"/>
  <c r="I594" i="5"/>
  <c r="I460" i="5"/>
  <c r="I395" i="5"/>
  <c r="I554" i="5"/>
  <c r="I437" i="5"/>
  <c r="I549" i="5"/>
  <c r="I932" i="5"/>
  <c r="I471" i="5"/>
  <c r="I754" i="5"/>
  <c r="I434" i="5"/>
  <c r="I782" i="5"/>
  <c r="J782" i="5"/>
  <c r="I358" i="5"/>
  <c r="I619" i="5"/>
  <c r="I753" i="5"/>
  <c r="I958" i="5"/>
  <c r="I742" i="5"/>
  <c r="I851" i="5"/>
  <c r="I429" i="5"/>
  <c r="I663" i="5"/>
  <c r="I341" i="5"/>
  <c r="I879" i="5"/>
  <c r="I877" i="5"/>
  <c r="I673" i="5"/>
  <c r="I646" i="5"/>
  <c r="I827" i="5"/>
  <c r="I774" i="5"/>
  <c r="I333" i="5"/>
  <c r="I428" i="5"/>
  <c r="I421" i="5"/>
  <c r="I985" i="5"/>
  <c r="I826" i="5"/>
  <c r="I681" i="5"/>
  <c r="I394" i="5"/>
  <c r="I952" i="5"/>
  <c r="I422" i="5"/>
  <c r="I814" i="5"/>
  <c r="I822" i="5"/>
  <c r="I504" i="5"/>
  <c r="I371" i="5"/>
  <c r="I527" i="5"/>
  <c r="I370" i="5"/>
  <c r="I466" i="5"/>
  <c r="I545" i="5"/>
  <c r="I438" i="5"/>
  <c r="J482" i="5"/>
  <c r="I482" i="5"/>
  <c r="I495" i="5"/>
  <c r="I452" i="5"/>
  <c r="I427" i="5"/>
  <c r="I531" i="5"/>
  <c r="I449" i="5"/>
  <c r="I518" i="5"/>
  <c r="I467" i="5"/>
  <c r="I568" i="5"/>
  <c r="I392" i="5"/>
  <c r="I473" i="5"/>
  <c r="I542" i="5"/>
  <c r="I486" i="5"/>
  <c r="J486" i="5"/>
  <c r="I539" i="5"/>
  <c r="I604" i="5"/>
  <c r="I684" i="5"/>
  <c r="I701" i="5"/>
  <c r="I817" i="5"/>
  <c r="I842" i="5"/>
  <c r="I925" i="5"/>
  <c r="I863" i="5"/>
  <c r="I575" i="5"/>
  <c r="I825" i="5"/>
  <c r="I360" i="5"/>
  <c r="I724" i="5"/>
  <c r="I720" i="5"/>
  <c r="I758" i="5"/>
  <c r="I889" i="5"/>
  <c r="I386" i="5"/>
  <c r="I662" i="5"/>
  <c r="I652" i="5"/>
  <c r="I362" i="5"/>
  <c r="I390" i="5"/>
  <c r="I406" i="5"/>
  <c r="I435" i="5"/>
  <c r="I516" i="5"/>
  <c r="I577" i="5"/>
  <c r="I569" i="5"/>
  <c r="I642" i="5"/>
  <c r="I653" i="5"/>
  <c r="I762" i="5"/>
  <c r="I788" i="5"/>
  <c r="I935" i="5"/>
  <c r="I948" i="5"/>
  <c r="I412" i="5"/>
  <c r="I384" i="5"/>
  <c r="I439" i="5"/>
  <c r="I556" i="5"/>
  <c r="J658" i="5"/>
  <c r="I658" i="5"/>
  <c r="I746" i="5"/>
  <c r="I936" i="5"/>
  <c r="I496" i="5"/>
  <c r="I418" i="5"/>
  <c r="I514" i="5"/>
  <c r="I584" i="5"/>
  <c r="I576" i="5"/>
  <c r="I696" i="5"/>
  <c r="I770" i="5"/>
  <c r="I389" i="5"/>
  <c r="I397" i="5"/>
  <c r="I431" i="5"/>
  <c r="I530" i="5"/>
  <c r="I614" i="5"/>
  <c r="J614" i="5"/>
  <c r="I616" i="5"/>
  <c r="I582" i="5"/>
  <c r="I654" i="5"/>
  <c r="I945" i="5"/>
  <c r="I348" i="5"/>
  <c r="I398" i="5"/>
  <c r="I441" i="5"/>
  <c r="I580" i="5"/>
  <c r="I588" i="5"/>
  <c r="I641" i="5"/>
  <c r="I927" i="5"/>
  <c r="I900" i="5"/>
  <c r="I947" i="5"/>
  <c r="J707" i="5"/>
  <c r="I707" i="5"/>
  <c r="I878" i="5"/>
  <c r="I338" i="5"/>
  <c r="I336" i="5"/>
  <c r="I433" i="5"/>
  <c r="J433" i="5"/>
  <c r="J636" i="5"/>
  <c r="I636" i="5"/>
  <c r="I624" i="5"/>
  <c r="I728" i="5"/>
  <c r="I912" i="5"/>
  <c r="I939" i="5"/>
  <c r="J372" i="5"/>
  <c r="I372" i="5"/>
  <c r="I356" i="5"/>
  <c r="J511" i="5"/>
  <c r="I511" i="5"/>
  <c r="I507" i="5"/>
  <c r="I596" i="5"/>
  <c r="I547" i="5"/>
  <c r="I500" i="5"/>
  <c r="I741" i="5"/>
  <c r="I740" i="5"/>
  <c r="I776" i="5"/>
  <c r="I875" i="5"/>
  <c r="I888" i="5"/>
  <c r="I342" i="5"/>
  <c r="I350" i="5"/>
  <c r="I419" i="5"/>
  <c r="I526" i="5"/>
  <c r="I425" i="5"/>
  <c r="I613" i="5"/>
  <c r="I828" i="5"/>
  <c r="I881" i="5"/>
  <c r="I461" i="5"/>
  <c r="I404" i="5"/>
  <c r="I510" i="5"/>
  <c r="I691" i="5"/>
  <c r="I729" i="5"/>
  <c r="Q227" i="6" l="1" a="1"/>
  <c r="Q227" i="6" s="1"/>
  <c r="Q229" i="6" a="1"/>
  <c r="Q229" i="6" s="1"/>
  <c r="Q234" i="6" a="1"/>
  <c r="Q234" i="6" s="1"/>
  <c r="Q235" i="6" a="1"/>
  <c r="Q235" i="6" s="1"/>
  <c r="Q246" i="6" a="1"/>
  <c r="Q246" i="6" s="1"/>
  <c r="Q249" i="6" a="1"/>
  <c r="Q249" i="6" s="1"/>
  <c r="Q251" i="6" a="1"/>
  <c r="Q251" i="6" s="1"/>
  <c r="Q261" i="6" a="1"/>
  <c r="Q261" i="6" s="1"/>
  <c r="Q262" i="6" a="1"/>
  <c r="Q262" i="6" s="1"/>
  <c r="Q270" i="6" a="1"/>
  <c r="Q270" i="6" s="1"/>
  <c r="Q274" i="6" a="1"/>
  <c r="Q274" i="6" s="1"/>
  <c r="Q315" i="6" a="1"/>
  <c r="Q315" i="6" s="1"/>
  <c r="Q316" i="6" a="1"/>
  <c r="Q316" i="6" s="1"/>
  <c r="Q317" i="6" a="1"/>
  <c r="Q317" i="6" s="1"/>
  <c r="Q318" i="6" a="1"/>
  <c r="Q318" i="6" s="1"/>
  <c r="Q319" i="6" a="1"/>
  <c r="Q319" i="6" s="1"/>
  <c r="Q320" i="6" a="1"/>
  <c r="Q320" i="6" s="1"/>
  <c r="Q321" i="6" a="1"/>
  <c r="Q321" i="6" s="1"/>
  <c r="Q322" i="6" a="1"/>
  <c r="Q322" i="6" s="1"/>
  <c r="Q323" i="6" a="1"/>
  <c r="Q323" i="6" s="1"/>
  <c r="Q324" i="6" a="1"/>
  <c r="Q324" i="6" s="1"/>
  <c r="Q325" i="6" a="1"/>
  <c r="Q325" i="6" s="1"/>
  <c r="Q326" i="6" a="1"/>
  <c r="Q326" i="6" s="1"/>
  <c r="K280" i="6"/>
  <c r="L280" i="6" s="1"/>
  <c r="M280" i="6" s="1"/>
  <c r="N280" i="6" s="1"/>
  <c r="O280" i="6" s="1"/>
  <c r="J115" i="6"/>
  <c r="K115" i="6" s="1"/>
  <c r="L115" i="6" s="1"/>
  <c r="M115" i="6" s="1"/>
  <c r="N115" i="6" s="1"/>
  <c r="O115" i="6" s="1"/>
  <c r="J258" i="6"/>
  <c r="K258" i="6" s="1"/>
  <c r="L258" i="6" s="1"/>
  <c r="M258" i="6" s="1"/>
  <c r="N258" i="6" s="1"/>
  <c r="O258" i="6" s="1"/>
  <c r="J260" i="6"/>
  <c r="K260" i="6" s="1"/>
  <c r="L260" i="6" s="1"/>
  <c r="M260" i="6" s="1"/>
  <c r="N260" i="6" s="1"/>
  <c r="O260" i="6" s="1"/>
  <c r="J280" i="6"/>
  <c r="J297" i="6"/>
  <c r="K297" i="6" s="1"/>
  <c r="L297" i="6" s="1"/>
  <c r="M297" i="6" s="1"/>
  <c r="N297" i="6" s="1"/>
  <c r="O297" i="6" s="1"/>
  <c r="I3" i="6"/>
  <c r="I7" i="6"/>
  <c r="I15" i="6"/>
  <c r="I17" i="6"/>
  <c r="I31" i="6"/>
  <c r="I40" i="6"/>
  <c r="I42" i="6"/>
  <c r="I43" i="6"/>
  <c r="I55" i="6"/>
  <c r="I66" i="6"/>
  <c r="J66" i="6" s="1"/>
  <c r="K66" i="6" s="1"/>
  <c r="L66" i="6" s="1"/>
  <c r="M66" i="6" s="1"/>
  <c r="N66" i="6" s="1"/>
  <c r="O66" i="6" s="1"/>
  <c r="I75" i="6"/>
  <c r="I76" i="6"/>
  <c r="I88" i="6"/>
  <c r="I99" i="6"/>
  <c r="I101" i="6"/>
  <c r="I102" i="6"/>
  <c r="I115" i="6"/>
  <c r="I124" i="6"/>
  <c r="I127" i="6"/>
  <c r="I148" i="6"/>
  <c r="I149" i="6"/>
  <c r="J149" i="6" s="1"/>
  <c r="K149" i="6" s="1"/>
  <c r="L149" i="6" s="1"/>
  <c r="M149" i="6" s="1"/>
  <c r="N149" i="6" s="1"/>
  <c r="O149" i="6" s="1"/>
  <c r="I151" i="6"/>
  <c r="I161" i="6"/>
  <c r="I173" i="6"/>
  <c r="I175" i="6"/>
  <c r="J175" i="6" s="1"/>
  <c r="K175" i="6" s="1"/>
  <c r="L175" i="6" s="1"/>
  <c r="M175" i="6" s="1"/>
  <c r="N175" i="6" s="1"/>
  <c r="O175" i="6" s="1"/>
  <c r="I184" i="6"/>
  <c r="I185" i="6"/>
  <c r="I186" i="6"/>
  <c r="I195" i="6"/>
  <c r="J195" i="6" s="1"/>
  <c r="K195" i="6" s="1"/>
  <c r="L195" i="6" s="1"/>
  <c r="M195" i="6" s="1"/>
  <c r="N195" i="6" s="1"/>
  <c r="O195" i="6" s="1"/>
  <c r="I199" i="6"/>
  <c r="I210" i="6"/>
  <c r="J210" i="6" s="1"/>
  <c r="K210" i="6" s="1"/>
  <c r="L210" i="6" s="1"/>
  <c r="M210" i="6" s="1"/>
  <c r="N210" i="6" s="1"/>
  <c r="O210" i="6" s="1"/>
  <c r="I211" i="6"/>
  <c r="J211" i="6" s="1"/>
  <c r="K211" i="6" s="1"/>
  <c r="L211" i="6" s="1"/>
  <c r="M211" i="6" s="1"/>
  <c r="N211" i="6" s="1"/>
  <c r="O211" i="6" s="1"/>
  <c r="I219" i="6"/>
  <c r="I223" i="6"/>
  <c r="I234" i="6"/>
  <c r="J234" i="6" s="1"/>
  <c r="K234" i="6" s="1"/>
  <c r="L234" i="6" s="1"/>
  <c r="M234" i="6" s="1"/>
  <c r="N234" i="6" s="1"/>
  <c r="O234" i="6" s="1"/>
  <c r="I235" i="6"/>
  <c r="J235" i="6" s="1"/>
  <c r="K235" i="6" s="1"/>
  <c r="L235" i="6" s="1"/>
  <c r="M235" i="6" s="1"/>
  <c r="N235" i="6" s="1"/>
  <c r="O235" i="6" s="1"/>
  <c r="I244" i="6"/>
  <c r="J244" i="6" s="1"/>
  <c r="K244" i="6" s="1"/>
  <c r="L244" i="6" s="1"/>
  <c r="M244" i="6" s="1"/>
  <c r="N244" i="6" s="1"/>
  <c r="O244" i="6" s="1"/>
  <c r="I246" i="6"/>
  <c r="J246" i="6" s="1"/>
  <c r="K246" i="6" s="1"/>
  <c r="L246" i="6" s="1"/>
  <c r="M246" i="6" s="1"/>
  <c r="N246" i="6" s="1"/>
  <c r="O246" i="6" s="1"/>
  <c r="I247" i="6"/>
  <c r="J247" i="6" s="1"/>
  <c r="K247" i="6" s="1"/>
  <c r="L247" i="6" s="1"/>
  <c r="M247" i="6" s="1"/>
  <c r="N247" i="6" s="1"/>
  <c r="O247" i="6" s="1"/>
  <c r="I258" i="6"/>
  <c r="I269" i="6"/>
  <c r="J269" i="6" s="1"/>
  <c r="K269" i="6" s="1"/>
  <c r="L269" i="6" s="1"/>
  <c r="M269" i="6" s="1"/>
  <c r="N269" i="6" s="1"/>
  <c r="O269" i="6" s="1"/>
  <c r="I270" i="6"/>
  <c r="J270" i="6" s="1"/>
  <c r="K270" i="6" s="1"/>
  <c r="L270" i="6" s="1"/>
  <c r="M270" i="6" s="1"/>
  <c r="N270" i="6" s="1"/>
  <c r="O270" i="6" s="1"/>
  <c r="I279" i="6"/>
  <c r="J279" i="6" s="1"/>
  <c r="K279" i="6" s="1"/>
  <c r="L279" i="6" s="1"/>
  <c r="M279" i="6" s="1"/>
  <c r="N279" i="6" s="1"/>
  <c r="O279" i="6" s="1"/>
  <c r="I280" i="6"/>
  <c r="I294" i="6"/>
  <c r="J294" i="6" s="1"/>
  <c r="K294" i="6" s="1"/>
  <c r="L294" i="6" s="1"/>
  <c r="M294" i="6" s="1"/>
  <c r="N294" i="6" s="1"/>
  <c r="O294" i="6" s="1"/>
  <c r="I295" i="6"/>
  <c r="J295" i="6" s="1"/>
  <c r="K295" i="6" s="1"/>
  <c r="L295" i="6" s="1"/>
  <c r="M295" i="6" s="1"/>
  <c r="N295" i="6" s="1"/>
  <c r="O295" i="6" s="1"/>
  <c r="I303" i="6"/>
  <c r="J303" i="6" s="1"/>
  <c r="K303" i="6" s="1"/>
  <c r="L303" i="6" s="1"/>
  <c r="M303" i="6" s="1"/>
  <c r="N303" i="6" s="1"/>
  <c r="O303" i="6" s="1"/>
  <c r="I304" i="6"/>
  <c r="J304" i="6" s="1"/>
  <c r="K304" i="6" s="1"/>
  <c r="L304" i="6" s="1"/>
  <c r="M304" i="6" s="1"/>
  <c r="N304" i="6" s="1"/>
  <c r="O304" i="6" s="1"/>
  <c r="I307" i="6"/>
  <c r="J307" i="6" s="1"/>
  <c r="K307" i="6" s="1"/>
  <c r="L307" i="6" s="1"/>
  <c r="M307" i="6" s="1"/>
  <c r="N307" i="6" s="1"/>
  <c r="O307" i="6" s="1"/>
  <c r="I316" i="6"/>
  <c r="J316" i="6" s="1"/>
  <c r="K316" i="6" s="1"/>
  <c r="L316" i="6" s="1"/>
  <c r="M316" i="6" s="1"/>
  <c r="N316" i="6" s="1"/>
  <c r="O316" i="6" s="1"/>
  <c r="P66" i="6"/>
  <c r="P77" i="6"/>
  <c r="P79" i="6"/>
  <c r="P90" i="6"/>
  <c r="P195" i="6"/>
  <c r="P204" i="6"/>
  <c r="P205" i="6"/>
  <c r="P238" i="6"/>
  <c r="P239" i="6"/>
  <c r="P261" i="6"/>
  <c r="P262" i="6"/>
  <c r="P265" i="6"/>
  <c r="P288" i="6"/>
  <c r="Q288" i="6" s="1" a="1"/>
  <c r="Q288" i="6" s="1"/>
  <c r="P302" i="6"/>
  <c r="Q302" i="6" s="1" a="1"/>
  <c r="Q302" i="6" s="1"/>
  <c r="P310" i="6"/>
  <c r="Q310" i="6" s="1" a="1"/>
  <c r="Q310" i="6" s="1"/>
  <c r="P311" i="6"/>
  <c r="Q311" i="6" s="1" a="1"/>
  <c r="Q311" i="6" s="1"/>
  <c r="P315" i="6"/>
  <c r="P316" i="6"/>
  <c r="P317" i="6"/>
  <c r="P318" i="6"/>
  <c r="P319" i="6"/>
  <c r="P320" i="6"/>
  <c r="P321" i="6"/>
  <c r="P322" i="6"/>
  <c r="P323" i="6"/>
  <c r="P324" i="6"/>
  <c r="P325" i="6"/>
  <c r="P326" i="6"/>
  <c r="G10" i="6"/>
  <c r="G11" i="6"/>
  <c r="I11" i="6" s="1"/>
  <c r="G13" i="6"/>
  <c r="I13" i="6" s="1"/>
  <c r="G14" i="6"/>
  <c r="I14" i="6" s="1"/>
  <c r="G21" i="6"/>
  <c r="I21" i="6" s="1"/>
  <c r="G22" i="6"/>
  <c r="G23" i="6"/>
  <c r="I23" i="6" s="1"/>
  <c r="G24" i="6"/>
  <c r="I24" i="6" s="1"/>
  <c r="G25" i="6"/>
  <c r="I25" i="6" s="1"/>
  <c r="G26" i="6"/>
  <c r="I26" i="6" s="1"/>
  <c r="G32" i="6"/>
  <c r="I32" i="6" s="1"/>
  <c r="G33" i="6"/>
  <c r="I33" i="6" s="1"/>
  <c r="G36" i="6"/>
  <c r="G37" i="6"/>
  <c r="I37" i="6" s="1"/>
  <c r="G38" i="6"/>
  <c r="I38" i="6" s="1"/>
  <c r="G43" i="6"/>
  <c r="G44" i="6"/>
  <c r="I44" i="6" s="1"/>
  <c r="G45" i="6"/>
  <c r="I45" i="6" s="1"/>
  <c r="G46" i="6"/>
  <c r="I46" i="6" s="1"/>
  <c r="G48" i="6"/>
  <c r="I48" i="6" s="1"/>
  <c r="G49" i="6"/>
  <c r="I49" i="6" s="1"/>
  <c r="G50" i="6"/>
  <c r="I50" i="6" s="1"/>
  <c r="G55" i="6"/>
  <c r="G56" i="6"/>
  <c r="I56" i="6" s="1"/>
  <c r="G58" i="6"/>
  <c r="I58" i="6" s="1"/>
  <c r="G59" i="6"/>
  <c r="I59" i="6" s="1"/>
  <c r="G60" i="6"/>
  <c r="G61" i="6"/>
  <c r="I61" i="6" s="1"/>
  <c r="G62" i="6"/>
  <c r="I62" i="6" s="1"/>
  <c r="G71" i="6"/>
  <c r="I71" i="6" s="1"/>
  <c r="G72" i="6"/>
  <c r="I72" i="6" s="1"/>
  <c r="G81" i="6"/>
  <c r="G82" i="6"/>
  <c r="I82" i="6" s="1"/>
  <c r="G85" i="6"/>
  <c r="I85" i="6" s="1"/>
  <c r="G86" i="6"/>
  <c r="I86" i="6" s="1"/>
  <c r="G92" i="6"/>
  <c r="I92" i="6" s="1"/>
  <c r="G93" i="6"/>
  <c r="I93" i="6" s="1"/>
  <c r="G97" i="6"/>
  <c r="I97" i="6" s="1"/>
  <c r="G98" i="6"/>
  <c r="I98" i="6" s="1"/>
  <c r="G104" i="6"/>
  <c r="I104" i="6" s="1"/>
  <c r="G105" i="6"/>
  <c r="I105" i="6" s="1"/>
  <c r="G107" i="6"/>
  <c r="I107" i="6" s="1"/>
  <c r="G108" i="6"/>
  <c r="I108" i="6" s="1"/>
  <c r="G109" i="6"/>
  <c r="I109" i="6" s="1"/>
  <c r="G110" i="6"/>
  <c r="I110" i="6" s="1"/>
  <c r="G115" i="6"/>
  <c r="G119" i="6"/>
  <c r="G120" i="6"/>
  <c r="I120" i="6" s="1"/>
  <c r="G128" i="6"/>
  <c r="I128" i="6" s="1"/>
  <c r="G129" i="6"/>
  <c r="I129" i="6" s="1"/>
  <c r="G131" i="6"/>
  <c r="I131" i="6" s="1"/>
  <c r="G132" i="6"/>
  <c r="I132" i="6" s="1"/>
  <c r="G141" i="6"/>
  <c r="I141" i="6" s="1"/>
  <c r="G142" i="6"/>
  <c r="I142" i="6" s="1"/>
  <c r="G143" i="6"/>
  <c r="I143" i="6" s="1"/>
  <c r="G144" i="6"/>
  <c r="I144" i="6" s="1"/>
  <c r="G145" i="6"/>
  <c r="I145" i="6" s="1"/>
  <c r="J145" i="6" s="1"/>
  <c r="K145" i="6" s="1"/>
  <c r="L145" i="6" s="1"/>
  <c r="M145" i="6" s="1"/>
  <c r="N145" i="6" s="1"/>
  <c r="O145" i="6" s="1"/>
  <c r="G146" i="6"/>
  <c r="P146" i="6" s="1"/>
  <c r="G151" i="6"/>
  <c r="G153" i="6"/>
  <c r="I153" i="6" s="1"/>
  <c r="G154" i="6"/>
  <c r="I154" i="6" s="1"/>
  <c r="G155" i="6"/>
  <c r="I155" i="6" s="1"/>
  <c r="J155" i="6" s="1"/>
  <c r="K155" i="6" s="1"/>
  <c r="L155" i="6" s="1"/>
  <c r="M155" i="6" s="1"/>
  <c r="N155" i="6" s="1"/>
  <c r="O155" i="6" s="1"/>
  <c r="G158" i="6"/>
  <c r="I158" i="6" s="1"/>
  <c r="G164" i="6"/>
  <c r="I164" i="6" s="1"/>
  <c r="G165" i="6"/>
  <c r="G167" i="6"/>
  <c r="I167" i="6" s="1"/>
  <c r="G168" i="6"/>
  <c r="G169" i="6"/>
  <c r="I169" i="6" s="1"/>
  <c r="J169" i="6" s="1"/>
  <c r="K169" i="6" s="1"/>
  <c r="L169" i="6" s="1"/>
  <c r="M169" i="6" s="1"/>
  <c r="N169" i="6" s="1"/>
  <c r="O169" i="6" s="1"/>
  <c r="G170" i="6"/>
  <c r="I170" i="6" s="1"/>
  <c r="J170" i="6" s="1"/>
  <c r="K170" i="6" s="1"/>
  <c r="L170" i="6" s="1"/>
  <c r="M170" i="6" s="1"/>
  <c r="N170" i="6" s="1"/>
  <c r="O170" i="6" s="1"/>
  <c r="G176" i="6"/>
  <c r="I176" i="6" s="1"/>
  <c r="G180" i="6"/>
  <c r="G181" i="6"/>
  <c r="I181" i="6" s="1"/>
  <c r="G189" i="6"/>
  <c r="I189" i="6" s="1"/>
  <c r="G190" i="6"/>
  <c r="I190" i="6" s="1"/>
  <c r="G191" i="6"/>
  <c r="I191" i="6" s="1"/>
  <c r="G193" i="6"/>
  <c r="I193" i="6" s="1"/>
  <c r="G194" i="6"/>
  <c r="I194" i="6" s="1"/>
  <c r="G199" i="6"/>
  <c r="R199" i="6" s="1"/>
  <c r="G204" i="6"/>
  <c r="I204" i="6" s="1"/>
  <c r="J204" i="6" s="1"/>
  <c r="K204" i="6" s="1"/>
  <c r="L204" i="6" s="1"/>
  <c r="M204" i="6" s="1"/>
  <c r="N204" i="6" s="1"/>
  <c r="O204" i="6" s="1"/>
  <c r="G205" i="6"/>
  <c r="I205" i="6" s="1"/>
  <c r="J205" i="6" s="1"/>
  <c r="K205" i="6" s="1"/>
  <c r="L205" i="6" s="1"/>
  <c r="M205" i="6" s="1"/>
  <c r="N205" i="6" s="1"/>
  <c r="O205" i="6" s="1"/>
  <c r="G206" i="6"/>
  <c r="I206" i="6" s="1"/>
  <c r="G212" i="6"/>
  <c r="I212" i="6" s="1"/>
  <c r="G213" i="6"/>
  <c r="I213" i="6" s="1"/>
  <c r="J213" i="6" s="1"/>
  <c r="K213" i="6" s="1"/>
  <c r="L213" i="6" s="1"/>
  <c r="M213" i="6" s="1"/>
  <c r="N213" i="6" s="1"/>
  <c r="O213" i="6" s="1"/>
  <c r="G214" i="6"/>
  <c r="I214" i="6" s="1"/>
  <c r="J214" i="6" s="1"/>
  <c r="K214" i="6" s="1"/>
  <c r="L214" i="6" s="1"/>
  <c r="M214" i="6" s="1"/>
  <c r="N214" i="6" s="1"/>
  <c r="O214" i="6" s="1"/>
  <c r="G215" i="6"/>
  <c r="I215" i="6" s="1"/>
  <c r="G217" i="6"/>
  <c r="I217" i="6" s="1"/>
  <c r="G218" i="6"/>
  <c r="I218" i="6" s="1"/>
  <c r="G223" i="6"/>
  <c r="G225" i="6"/>
  <c r="I225" i="6" s="1"/>
  <c r="G226" i="6"/>
  <c r="I226" i="6" s="1"/>
  <c r="J226" i="6" s="1"/>
  <c r="K226" i="6" s="1"/>
  <c r="L226" i="6" s="1"/>
  <c r="M226" i="6" s="1"/>
  <c r="N226" i="6" s="1"/>
  <c r="O226" i="6" s="1"/>
  <c r="G227" i="6"/>
  <c r="P227" i="6" s="1"/>
  <c r="G228" i="6"/>
  <c r="I228" i="6" s="1"/>
  <c r="J228" i="6" s="1"/>
  <c r="K228" i="6" s="1"/>
  <c r="L228" i="6" s="1"/>
  <c r="M228" i="6" s="1"/>
  <c r="N228" i="6" s="1"/>
  <c r="O228" i="6" s="1"/>
  <c r="G229" i="6"/>
  <c r="I229" i="6" s="1"/>
  <c r="J229" i="6" s="1"/>
  <c r="K229" i="6" s="1"/>
  <c r="L229" i="6" s="1"/>
  <c r="M229" i="6" s="1"/>
  <c r="N229" i="6" s="1"/>
  <c r="O229" i="6" s="1"/>
  <c r="G230" i="6"/>
  <c r="I230" i="6" s="1"/>
  <c r="J230" i="6" s="1"/>
  <c r="K230" i="6" s="1"/>
  <c r="L230" i="6" s="1"/>
  <c r="M230" i="6" s="1"/>
  <c r="N230" i="6" s="1"/>
  <c r="O230" i="6" s="1"/>
  <c r="G235" i="6"/>
  <c r="P235" i="6" s="1"/>
  <c r="G237" i="6"/>
  <c r="I237" i="6" s="1"/>
  <c r="J237" i="6" s="1"/>
  <c r="K237" i="6" s="1"/>
  <c r="L237" i="6" s="1"/>
  <c r="M237" i="6" s="1"/>
  <c r="N237" i="6" s="1"/>
  <c r="O237" i="6" s="1"/>
  <c r="G238" i="6"/>
  <c r="I238" i="6" s="1"/>
  <c r="J238" i="6" s="1"/>
  <c r="K238" i="6" s="1"/>
  <c r="L238" i="6" s="1"/>
  <c r="M238" i="6" s="1"/>
  <c r="N238" i="6" s="1"/>
  <c r="O238" i="6" s="1"/>
  <c r="G239" i="6"/>
  <c r="I239" i="6" s="1"/>
  <c r="J239" i="6" s="1"/>
  <c r="K239" i="6" s="1"/>
  <c r="L239" i="6" s="1"/>
  <c r="M239" i="6" s="1"/>
  <c r="N239" i="6" s="1"/>
  <c r="O239" i="6" s="1"/>
  <c r="G242" i="6"/>
  <c r="I242" i="6" s="1"/>
  <c r="J242" i="6" s="1"/>
  <c r="K242" i="6" s="1"/>
  <c r="L242" i="6" s="1"/>
  <c r="M242" i="6" s="1"/>
  <c r="N242" i="6" s="1"/>
  <c r="O242" i="6" s="1"/>
  <c r="G247" i="6"/>
  <c r="P247" i="6" s="1"/>
  <c r="G249" i="6"/>
  <c r="I249" i="6" s="1"/>
  <c r="J249" i="6" s="1"/>
  <c r="K249" i="6" s="1"/>
  <c r="L249" i="6" s="1"/>
  <c r="M249" i="6" s="1"/>
  <c r="N249" i="6" s="1"/>
  <c r="O249" i="6" s="1"/>
  <c r="G250" i="6"/>
  <c r="I250" i="6" s="1"/>
  <c r="J250" i="6" s="1"/>
  <c r="K250" i="6" s="1"/>
  <c r="L250" i="6" s="1"/>
  <c r="M250" i="6" s="1"/>
  <c r="N250" i="6" s="1"/>
  <c r="O250" i="6" s="1"/>
  <c r="G251" i="6"/>
  <c r="I251" i="6" s="1"/>
  <c r="J251" i="6" s="1"/>
  <c r="K251" i="6" s="1"/>
  <c r="L251" i="6" s="1"/>
  <c r="M251" i="6" s="1"/>
  <c r="N251" i="6" s="1"/>
  <c r="O251" i="6" s="1"/>
  <c r="G252" i="6"/>
  <c r="I252" i="6" s="1"/>
  <c r="J252" i="6" s="1"/>
  <c r="K252" i="6" s="1"/>
  <c r="L252" i="6" s="1"/>
  <c r="M252" i="6" s="1"/>
  <c r="N252" i="6" s="1"/>
  <c r="O252" i="6" s="1"/>
  <c r="G253" i="6"/>
  <c r="I253" i="6" s="1"/>
  <c r="J253" i="6" s="1"/>
  <c r="K253" i="6" s="1"/>
  <c r="L253" i="6" s="1"/>
  <c r="M253" i="6" s="1"/>
  <c r="N253" i="6" s="1"/>
  <c r="O253" i="6" s="1"/>
  <c r="G254" i="6"/>
  <c r="I254" i="6" s="1"/>
  <c r="J254" i="6" s="1"/>
  <c r="K254" i="6" s="1"/>
  <c r="L254" i="6" s="1"/>
  <c r="M254" i="6" s="1"/>
  <c r="N254" i="6" s="1"/>
  <c r="O254" i="6" s="1"/>
  <c r="G261" i="6"/>
  <c r="I261" i="6" s="1"/>
  <c r="J261" i="6" s="1"/>
  <c r="K261" i="6" s="1"/>
  <c r="L261" i="6" s="1"/>
  <c r="M261" i="6" s="1"/>
  <c r="N261" i="6" s="1"/>
  <c r="O261" i="6" s="1"/>
  <c r="G262" i="6"/>
  <c r="I262" i="6" s="1"/>
  <c r="J262" i="6" s="1"/>
  <c r="K262" i="6" s="1"/>
  <c r="L262" i="6" s="1"/>
  <c r="M262" i="6" s="1"/>
  <c r="N262" i="6" s="1"/>
  <c r="O262" i="6" s="1"/>
  <c r="G265" i="6"/>
  <c r="I265" i="6" s="1"/>
  <c r="J265" i="6" s="1"/>
  <c r="K265" i="6" s="1"/>
  <c r="L265" i="6" s="1"/>
  <c r="M265" i="6" s="1"/>
  <c r="N265" i="6" s="1"/>
  <c r="O265" i="6" s="1"/>
  <c r="G266" i="6"/>
  <c r="I266" i="6" s="1"/>
  <c r="J266" i="6" s="1"/>
  <c r="K266" i="6" s="1"/>
  <c r="L266" i="6" s="1"/>
  <c r="M266" i="6" s="1"/>
  <c r="N266" i="6" s="1"/>
  <c r="O266" i="6" s="1"/>
  <c r="G273" i="6"/>
  <c r="I273" i="6" s="1"/>
  <c r="J273" i="6" s="1"/>
  <c r="K273" i="6" s="1"/>
  <c r="L273" i="6" s="1"/>
  <c r="M273" i="6" s="1"/>
  <c r="N273" i="6" s="1"/>
  <c r="O273" i="6" s="1"/>
  <c r="G274" i="6"/>
  <c r="I274" i="6" s="1"/>
  <c r="J274" i="6" s="1"/>
  <c r="K274" i="6" s="1"/>
  <c r="L274" i="6" s="1"/>
  <c r="M274" i="6" s="1"/>
  <c r="N274" i="6" s="1"/>
  <c r="O274" i="6" s="1"/>
  <c r="G277" i="6"/>
  <c r="I277" i="6" s="1"/>
  <c r="J277" i="6" s="1"/>
  <c r="K277" i="6" s="1"/>
  <c r="L277" i="6" s="1"/>
  <c r="M277" i="6" s="1"/>
  <c r="N277" i="6" s="1"/>
  <c r="O277" i="6" s="1"/>
  <c r="G278" i="6"/>
  <c r="I278" i="6" s="1"/>
  <c r="J278" i="6" s="1"/>
  <c r="K278" i="6" s="1"/>
  <c r="L278" i="6" s="1"/>
  <c r="M278" i="6" s="1"/>
  <c r="N278" i="6" s="1"/>
  <c r="O278" i="6" s="1"/>
  <c r="G284" i="6"/>
  <c r="I284" i="6" s="1"/>
  <c r="J284" i="6" s="1"/>
  <c r="K284" i="6" s="1"/>
  <c r="L284" i="6" s="1"/>
  <c r="M284" i="6" s="1"/>
  <c r="N284" i="6" s="1"/>
  <c r="O284" i="6" s="1"/>
  <c r="G288" i="6"/>
  <c r="I288" i="6" s="1"/>
  <c r="J288" i="6" s="1"/>
  <c r="K288" i="6" s="1"/>
  <c r="L288" i="6" s="1"/>
  <c r="M288" i="6" s="1"/>
  <c r="N288" i="6" s="1"/>
  <c r="O288" i="6" s="1"/>
  <c r="G290" i="6"/>
  <c r="P290" i="6" s="1"/>
  <c r="Q290" i="6" s="1" a="1"/>
  <c r="Q290" i="6" s="1"/>
  <c r="G297" i="6"/>
  <c r="I297" i="6" s="1"/>
  <c r="G298" i="6"/>
  <c r="I298" i="6" s="1"/>
  <c r="J298" i="6" s="1"/>
  <c r="K298" i="6" s="1"/>
  <c r="L298" i="6" s="1"/>
  <c r="M298" i="6" s="1"/>
  <c r="N298" i="6" s="1"/>
  <c r="O298" i="6" s="1"/>
  <c r="G299" i="6"/>
  <c r="I299" i="6" s="1"/>
  <c r="J299" i="6" s="1"/>
  <c r="K299" i="6" s="1"/>
  <c r="L299" i="6" s="1"/>
  <c r="M299" i="6" s="1"/>
  <c r="N299" i="6" s="1"/>
  <c r="O299" i="6" s="1"/>
  <c r="G300" i="6"/>
  <c r="I300" i="6" s="1"/>
  <c r="J300" i="6" s="1"/>
  <c r="K300" i="6" s="1"/>
  <c r="L300" i="6" s="1"/>
  <c r="M300" i="6" s="1"/>
  <c r="N300" i="6" s="1"/>
  <c r="O300" i="6" s="1"/>
  <c r="G301" i="6"/>
  <c r="P301" i="6" s="1"/>
  <c r="Q301" i="6" s="1" a="1"/>
  <c r="Q301" i="6" s="1"/>
  <c r="G302" i="6"/>
  <c r="I302" i="6" s="1"/>
  <c r="J302" i="6" s="1"/>
  <c r="K302" i="6" s="1"/>
  <c r="L302" i="6" s="1"/>
  <c r="M302" i="6" s="1"/>
  <c r="N302" i="6" s="1"/>
  <c r="O302" i="6" s="1"/>
  <c r="G307" i="6"/>
  <c r="P307" i="6" s="1"/>
  <c r="Q307" i="6" s="1" a="1"/>
  <c r="Q307" i="6" s="1"/>
  <c r="G310" i="6"/>
  <c r="I310" i="6" s="1"/>
  <c r="J310" i="6" s="1"/>
  <c r="K310" i="6" s="1"/>
  <c r="L310" i="6" s="1"/>
  <c r="M310" i="6" s="1"/>
  <c r="N310" i="6" s="1"/>
  <c r="O310" i="6" s="1"/>
  <c r="G311" i="6"/>
  <c r="G320" i="6"/>
  <c r="I320" i="6" s="1"/>
  <c r="J320" i="6" s="1"/>
  <c r="K320" i="6" s="1"/>
  <c r="L320" i="6" s="1"/>
  <c r="M320" i="6" s="1"/>
  <c r="N320" i="6" s="1"/>
  <c r="O320" i="6" s="1"/>
  <c r="G321" i="6"/>
  <c r="I321" i="6" s="1"/>
  <c r="J321" i="6" s="1"/>
  <c r="K321" i="6" s="1"/>
  <c r="L321" i="6" s="1"/>
  <c r="M321" i="6" s="1"/>
  <c r="N321" i="6" s="1"/>
  <c r="O321" i="6" s="1"/>
  <c r="G322" i="6"/>
  <c r="I322" i="6" s="1"/>
  <c r="J322" i="6" s="1"/>
  <c r="K322" i="6" s="1"/>
  <c r="L322" i="6" s="1"/>
  <c r="M322" i="6" s="1"/>
  <c r="N322" i="6" s="1"/>
  <c r="O322" i="6" s="1"/>
  <c r="G323" i="6"/>
  <c r="G325" i="6"/>
  <c r="I325" i="6" s="1"/>
  <c r="J325" i="6" s="1"/>
  <c r="K325" i="6" s="1"/>
  <c r="L325" i="6" s="1"/>
  <c r="M325" i="6" s="1"/>
  <c r="N325" i="6" s="1"/>
  <c r="O325" i="6" s="1"/>
  <c r="G326" i="6"/>
  <c r="I326" i="6" s="1"/>
  <c r="J326" i="6" s="1"/>
  <c r="K326" i="6" s="1"/>
  <c r="L326" i="6" s="1"/>
  <c r="M326" i="6" s="1"/>
  <c r="N326" i="6" s="1"/>
  <c r="O326" i="6" s="1"/>
  <c r="F326" i="6"/>
  <c r="E326" i="6"/>
  <c r="F325" i="6"/>
  <c r="E325" i="6"/>
  <c r="F324" i="6"/>
  <c r="E324" i="6"/>
  <c r="G324" i="6" s="1"/>
  <c r="I324" i="6" s="1"/>
  <c r="J324" i="6" s="1"/>
  <c r="K324" i="6" s="1"/>
  <c r="L324" i="6" s="1"/>
  <c r="M324" i="6" s="1"/>
  <c r="N324" i="6" s="1"/>
  <c r="O324" i="6" s="1"/>
  <c r="F323" i="6"/>
  <c r="E323" i="6"/>
  <c r="R322" i="6"/>
  <c r="F322" i="6"/>
  <c r="E322" i="6"/>
  <c r="F321" i="6"/>
  <c r="E321" i="6"/>
  <c r="F320" i="6"/>
  <c r="R320" i="6" s="1"/>
  <c r="E320" i="6"/>
  <c r="F319" i="6"/>
  <c r="E319" i="6"/>
  <c r="G319" i="6" s="1"/>
  <c r="I319" i="6" s="1"/>
  <c r="J319" i="6" s="1"/>
  <c r="K319" i="6" s="1"/>
  <c r="L319" i="6" s="1"/>
  <c r="M319" i="6" s="1"/>
  <c r="N319" i="6" s="1"/>
  <c r="O319" i="6" s="1"/>
  <c r="F318" i="6"/>
  <c r="R318" i="6" s="1"/>
  <c r="E318" i="6"/>
  <c r="G318" i="6" s="1"/>
  <c r="I318" i="6" s="1"/>
  <c r="J318" i="6" s="1"/>
  <c r="K318" i="6" s="1"/>
  <c r="L318" i="6" s="1"/>
  <c r="M318" i="6" s="1"/>
  <c r="N318" i="6" s="1"/>
  <c r="O318" i="6" s="1"/>
  <c r="F317" i="6"/>
  <c r="E317" i="6"/>
  <c r="F316" i="6"/>
  <c r="E316" i="6"/>
  <c r="G316" i="6" s="1"/>
  <c r="H316" i="6" s="1"/>
  <c r="F315" i="6"/>
  <c r="E315" i="6"/>
  <c r="G315" i="6" s="1"/>
  <c r="H315" i="6" s="1"/>
  <c r="F314" i="6"/>
  <c r="E314" i="6"/>
  <c r="G314" i="6" s="1"/>
  <c r="I314" i="6" s="1"/>
  <c r="J314" i="6" s="1"/>
  <c r="K314" i="6" s="1"/>
  <c r="L314" i="6" s="1"/>
  <c r="M314" i="6" s="1"/>
  <c r="N314" i="6" s="1"/>
  <c r="O314" i="6" s="1"/>
  <c r="F313" i="6"/>
  <c r="E313" i="6"/>
  <c r="G313" i="6" s="1"/>
  <c r="F312" i="6"/>
  <c r="E312" i="6"/>
  <c r="F311" i="6"/>
  <c r="E311" i="6"/>
  <c r="F310" i="6"/>
  <c r="E310" i="6"/>
  <c r="F309" i="6"/>
  <c r="E309" i="6"/>
  <c r="G309" i="6" s="1"/>
  <c r="F308" i="6"/>
  <c r="E308" i="6"/>
  <c r="G308" i="6" s="1"/>
  <c r="I308" i="6" s="1"/>
  <c r="J308" i="6" s="1"/>
  <c r="K308" i="6" s="1"/>
  <c r="L308" i="6" s="1"/>
  <c r="M308" i="6" s="1"/>
  <c r="N308" i="6" s="1"/>
  <c r="O308" i="6" s="1"/>
  <c r="R307" i="6"/>
  <c r="H307" i="6"/>
  <c r="F307" i="6"/>
  <c r="E307" i="6"/>
  <c r="F306" i="6"/>
  <c r="E306" i="6"/>
  <c r="G306" i="6" s="1"/>
  <c r="I306" i="6" s="1"/>
  <c r="J306" i="6" s="1"/>
  <c r="K306" i="6" s="1"/>
  <c r="L306" i="6" s="1"/>
  <c r="M306" i="6" s="1"/>
  <c r="N306" i="6" s="1"/>
  <c r="O306" i="6" s="1"/>
  <c r="F305" i="6"/>
  <c r="E305" i="6"/>
  <c r="F304" i="6"/>
  <c r="E304" i="6"/>
  <c r="G304" i="6" s="1"/>
  <c r="F303" i="6"/>
  <c r="E303" i="6"/>
  <c r="G303" i="6" s="1"/>
  <c r="H303" i="6" s="1"/>
  <c r="F302" i="6"/>
  <c r="E302" i="6"/>
  <c r="F301" i="6"/>
  <c r="E301" i="6"/>
  <c r="F300" i="6"/>
  <c r="E300" i="6"/>
  <c r="F299" i="6"/>
  <c r="P299" i="6" s="1"/>
  <c r="Q299" i="6" s="1" a="1"/>
  <c r="Q299" i="6" s="1"/>
  <c r="E299" i="6"/>
  <c r="F298" i="6"/>
  <c r="E298" i="6"/>
  <c r="F297" i="6"/>
  <c r="E297" i="6"/>
  <c r="F296" i="6"/>
  <c r="E296" i="6"/>
  <c r="G296" i="6" s="1"/>
  <c r="F295" i="6"/>
  <c r="E295" i="6"/>
  <c r="G295" i="6" s="1"/>
  <c r="R295" i="6" s="1"/>
  <c r="F294" i="6"/>
  <c r="E294" i="6"/>
  <c r="G294" i="6" s="1"/>
  <c r="F293" i="6"/>
  <c r="E293" i="6"/>
  <c r="G293" i="6" s="1"/>
  <c r="I293" i="6" s="1"/>
  <c r="J293" i="6" s="1"/>
  <c r="K293" i="6" s="1"/>
  <c r="L293" i="6" s="1"/>
  <c r="M293" i="6" s="1"/>
  <c r="N293" i="6" s="1"/>
  <c r="O293" i="6" s="1"/>
  <c r="F292" i="6"/>
  <c r="E292" i="6"/>
  <c r="G292" i="6" s="1"/>
  <c r="I292" i="6" s="1"/>
  <c r="J292" i="6" s="1"/>
  <c r="K292" i="6" s="1"/>
  <c r="L292" i="6" s="1"/>
  <c r="M292" i="6" s="1"/>
  <c r="N292" i="6" s="1"/>
  <c r="O292" i="6" s="1"/>
  <c r="F291" i="6"/>
  <c r="E291" i="6"/>
  <c r="F290" i="6"/>
  <c r="E290" i="6"/>
  <c r="F289" i="6"/>
  <c r="E289" i="6"/>
  <c r="G289" i="6" s="1"/>
  <c r="F288" i="6"/>
  <c r="R288" i="6" s="1"/>
  <c r="E288" i="6"/>
  <c r="F287" i="6"/>
  <c r="E287" i="6"/>
  <c r="G287" i="6" s="1"/>
  <c r="F286" i="6"/>
  <c r="E286" i="6"/>
  <c r="G286" i="6" s="1"/>
  <c r="I286" i="6" s="1"/>
  <c r="J286" i="6" s="1"/>
  <c r="K286" i="6" s="1"/>
  <c r="L286" i="6" s="1"/>
  <c r="M286" i="6" s="1"/>
  <c r="N286" i="6" s="1"/>
  <c r="O286" i="6" s="1"/>
  <c r="F285" i="6"/>
  <c r="G285" i="6" s="1"/>
  <c r="E285" i="6"/>
  <c r="F284" i="6"/>
  <c r="R284" i="6" s="1"/>
  <c r="E284" i="6"/>
  <c r="F283" i="6"/>
  <c r="E283" i="6"/>
  <c r="G283" i="6" s="1"/>
  <c r="I283" i="6" s="1"/>
  <c r="J283" i="6" s="1"/>
  <c r="K283" i="6" s="1"/>
  <c r="L283" i="6" s="1"/>
  <c r="M283" i="6" s="1"/>
  <c r="N283" i="6" s="1"/>
  <c r="O283" i="6" s="1"/>
  <c r="F282" i="6"/>
  <c r="R282" i="6" s="1"/>
  <c r="E282" i="6"/>
  <c r="G282" i="6" s="1"/>
  <c r="I282" i="6" s="1"/>
  <c r="J282" i="6" s="1"/>
  <c r="K282" i="6" s="1"/>
  <c r="L282" i="6" s="1"/>
  <c r="M282" i="6" s="1"/>
  <c r="N282" i="6" s="1"/>
  <c r="O282" i="6" s="1"/>
  <c r="F281" i="6"/>
  <c r="E281" i="6"/>
  <c r="F280" i="6"/>
  <c r="P280" i="6" s="1"/>
  <c r="Q280" i="6" s="1" a="1"/>
  <c r="Q280" i="6" s="1"/>
  <c r="E280" i="6"/>
  <c r="G280" i="6" s="1"/>
  <c r="F279" i="6"/>
  <c r="E279" i="6"/>
  <c r="G279" i="6" s="1"/>
  <c r="F278" i="6"/>
  <c r="E278" i="6"/>
  <c r="F277" i="6"/>
  <c r="P277" i="6" s="1"/>
  <c r="Q277" i="6" s="1" a="1"/>
  <c r="Q277" i="6" s="1"/>
  <c r="E277" i="6"/>
  <c r="F276" i="6"/>
  <c r="P276" i="6" s="1"/>
  <c r="Q276" i="6" s="1" a="1"/>
  <c r="Q276" i="6" s="1"/>
  <c r="E276" i="6"/>
  <c r="G276" i="6" s="1"/>
  <c r="I276" i="6" s="1"/>
  <c r="J276" i="6" s="1"/>
  <c r="K276" i="6" s="1"/>
  <c r="L276" i="6" s="1"/>
  <c r="M276" i="6" s="1"/>
  <c r="N276" i="6" s="1"/>
  <c r="O276" i="6" s="1"/>
  <c r="F275" i="6"/>
  <c r="G275" i="6" s="1"/>
  <c r="I275" i="6" s="1"/>
  <c r="J275" i="6" s="1"/>
  <c r="K275" i="6" s="1"/>
  <c r="L275" i="6" s="1"/>
  <c r="M275" i="6" s="1"/>
  <c r="N275" i="6" s="1"/>
  <c r="O275" i="6" s="1"/>
  <c r="E275" i="6"/>
  <c r="H274" i="6"/>
  <c r="F274" i="6"/>
  <c r="E274" i="6"/>
  <c r="F273" i="6"/>
  <c r="E273" i="6"/>
  <c r="F272" i="6"/>
  <c r="E272" i="6"/>
  <c r="G272" i="6" s="1"/>
  <c r="I272" i="6" s="1"/>
  <c r="J272" i="6" s="1"/>
  <c r="K272" i="6" s="1"/>
  <c r="L272" i="6" s="1"/>
  <c r="M272" i="6" s="1"/>
  <c r="N272" i="6" s="1"/>
  <c r="O272" i="6" s="1"/>
  <c r="H271" i="6"/>
  <c r="Q271" i="6" s="1" a="1"/>
  <c r="Q271" i="6" s="1"/>
  <c r="F271" i="6"/>
  <c r="E271" i="6"/>
  <c r="G271" i="6" s="1"/>
  <c r="I271" i="6" s="1"/>
  <c r="J271" i="6" s="1"/>
  <c r="K271" i="6" s="1"/>
  <c r="L271" i="6" s="1"/>
  <c r="M271" i="6" s="1"/>
  <c r="N271" i="6" s="1"/>
  <c r="O271" i="6" s="1"/>
  <c r="H270" i="6"/>
  <c r="F270" i="6"/>
  <c r="P270" i="6" s="1"/>
  <c r="E270" i="6"/>
  <c r="G270" i="6" s="1"/>
  <c r="R270" i="6" s="1"/>
  <c r="H269" i="6"/>
  <c r="Q269" i="6" s="1" a="1"/>
  <c r="Q269" i="6" s="1"/>
  <c r="F269" i="6"/>
  <c r="E269" i="6"/>
  <c r="G269" i="6" s="1"/>
  <c r="H268" i="6"/>
  <c r="Q268" i="6" s="1" a="1"/>
  <c r="Q268" i="6" s="1"/>
  <c r="F268" i="6"/>
  <c r="E268" i="6"/>
  <c r="G268" i="6" s="1"/>
  <c r="I268" i="6" s="1"/>
  <c r="J268" i="6" s="1"/>
  <c r="K268" i="6" s="1"/>
  <c r="L268" i="6" s="1"/>
  <c r="M268" i="6" s="1"/>
  <c r="N268" i="6" s="1"/>
  <c r="O268" i="6" s="1"/>
  <c r="H267" i="6"/>
  <c r="Q267" i="6" s="1" a="1"/>
  <c r="Q267" i="6" s="1"/>
  <c r="F267" i="6"/>
  <c r="E267" i="6"/>
  <c r="G267" i="6" s="1"/>
  <c r="I267" i="6" s="1"/>
  <c r="J267" i="6" s="1"/>
  <c r="K267" i="6" s="1"/>
  <c r="L267" i="6" s="1"/>
  <c r="M267" i="6" s="1"/>
  <c r="N267" i="6" s="1"/>
  <c r="O267" i="6" s="1"/>
  <c r="F266" i="6"/>
  <c r="E266" i="6"/>
  <c r="H265" i="6"/>
  <c r="Q265" i="6" s="1" a="1"/>
  <c r="Q265" i="6" s="1"/>
  <c r="F265" i="6"/>
  <c r="E265" i="6"/>
  <c r="F264" i="6"/>
  <c r="E264" i="6"/>
  <c r="G264" i="6" s="1"/>
  <c r="F263" i="6"/>
  <c r="E263" i="6"/>
  <c r="G263" i="6" s="1"/>
  <c r="H262" i="6"/>
  <c r="F262" i="6"/>
  <c r="E262" i="6"/>
  <c r="H261" i="6"/>
  <c r="F261" i="6"/>
  <c r="E261" i="6"/>
  <c r="H260" i="6"/>
  <c r="Q260" i="6" s="1" a="1"/>
  <c r="Q260" i="6" s="1"/>
  <c r="F260" i="6"/>
  <c r="E260" i="6"/>
  <c r="G260" i="6" s="1"/>
  <c r="I260" i="6" s="1"/>
  <c r="H259" i="6"/>
  <c r="Q259" i="6" s="1" a="1"/>
  <c r="Q259" i="6" s="1"/>
  <c r="F259" i="6"/>
  <c r="E259" i="6"/>
  <c r="H258" i="6"/>
  <c r="Q258" i="6" s="1" a="1"/>
  <c r="Q258" i="6" s="1"/>
  <c r="F258" i="6"/>
  <c r="E258" i="6"/>
  <c r="G258" i="6" s="1"/>
  <c r="H257" i="6"/>
  <c r="Q257" i="6" s="1" a="1"/>
  <c r="Q257" i="6" s="1"/>
  <c r="F257" i="6"/>
  <c r="E257" i="6"/>
  <c r="G257" i="6" s="1"/>
  <c r="I257" i="6" s="1"/>
  <c r="J257" i="6" s="1"/>
  <c r="K257" i="6" s="1"/>
  <c r="L257" i="6" s="1"/>
  <c r="M257" i="6" s="1"/>
  <c r="N257" i="6" s="1"/>
  <c r="O257" i="6" s="1"/>
  <c r="H256" i="6"/>
  <c r="Q256" i="6" s="1" a="1"/>
  <c r="Q256" i="6" s="1"/>
  <c r="F256" i="6"/>
  <c r="E256" i="6"/>
  <c r="G256" i="6" s="1"/>
  <c r="I256" i="6" s="1"/>
  <c r="J256" i="6" s="1"/>
  <c r="K256" i="6" s="1"/>
  <c r="L256" i="6" s="1"/>
  <c r="M256" i="6" s="1"/>
  <c r="N256" i="6" s="1"/>
  <c r="O256" i="6" s="1"/>
  <c r="F255" i="6"/>
  <c r="E255" i="6"/>
  <c r="G255" i="6" s="1"/>
  <c r="I255" i="6" s="1"/>
  <c r="J255" i="6" s="1"/>
  <c r="K255" i="6" s="1"/>
  <c r="L255" i="6" s="1"/>
  <c r="M255" i="6" s="1"/>
  <c r="N255" i="6" s="1"/>
  <c r="O255" i="6" s="1"/>
  <c r="H254" i="6"/>
  <c r="Q254" i="6" s="1" a="1"/>
  <c r="Q254" i="6" s="1"/>
  <c r="F254" i="6"/>
  <c r="E254" i="6"/>
  <c r="H253" i="6"/>
  <c r="Q253" i="6" s="1" a="1"/>
  <c r="Q253" i="6" s="1"/>
  <c r="F253" i="6"/>
  <c r="E253" i="6"/>
  <c r="H252" i="6"/>
  <c r="Q252" i="6" s="1" a="1"/>
  <c r="Q252" i="6" s="1"/>
  <c r="F252" i="6"/>
  <c r="P252" i="6" s="1"/>
  <c r="E252" i="6"/>
  <c r="H251" i="6"/>
  <c r="F251" i="6"/>
  <c r="E251" i="6"/>
  <c r="F250" i="6"/>
  <c r="R250" i="6" s="1"/>
  <c r="E250" i="6"/>
  <c r="H249" i="6"/>
  <c r="F249" i="6"/>
  <c r="E249" i="6"/>
  <c r="F248" i="6"/>
  <c r="E248" i="6"/>
  <c r="G248" i="6" s="1"/>
  <c r="I248" i="6" s="1"/>
  <c r="J248" i="6" s="1"/>
  <c r="K248" i="6" s="1"/>
  <c r="L248" i="6" s="1"/>
  <c r="M248" i="6" s="1"/>
  <c r="N248" i="6" s="1"/>
  <c r="O248" i="6" s="1"/>
  <c r="R247" i="6"/>
  <c r="H247" i="6"/>
  <c r="Q247" i="6" s="1" a="1"/>
  <c r="Q247" i="6" s="1"/>
  <c r="F247" i="6"/>
  <c r="E247" i="6"/>
  <c r="H246" i="6"/>
  <c r="F246" i="6"/>
  <c r="R246" i="6" s="1"/>
  <c r="E246" i="6"/>
  <c r="G246" i="6" s="1"/>
  <c r="H245" i="6"/>
  <c r="Q245" i="6" s="1" a="1"/>
  <c r="Q245" i="6" s="1"/>
  <c r="F245" i="6"/>
  <c r="E245" i="6"/>
  <c r="H244" i="6"/>
  <c r="Q244" i="6" s="1" a="1"/>
  <c r="Q244" i="6" s="1"/>
  <c r="F244" i="6"/>
  <c r="E244" i="6"/>
  <c r="G244" i="6" s="1"/>
  <c r="H243" i="6"/>
  <c r="Q243" i="6" s="1" a="1"/>
  <c r="Q243" i="6" s="1"/>
  <c r="F243" i="6"/>
  <c r="E243" i="6"/>
  <c r="G243" i="6" s="1"/>
  <c r="I243" i="6" s="1"/>
  <c r="J243" i="6" s="1"/>
  <c r="K243" i="6" s="1"/>
  <c r="L243" i="6" s="1"/>
  <c r="M243" i="6" s="1"/>
  <c r="N243" i="6" s="1"/>
  <c r="O243" i="6" s="1"/>
  <c r="H242" i="6"/>
  <c r="Q242" i="6" s="1" a="1"/>
  <c r="Q242" i="6" s="1"/>
  <c r="F242" i="6"/>
  <c r="E242" i="6"/>
  <c r="H241" i="6"/>
  <c r="Q241" i="6" s="1" a="1"/>
  <c r="Q241" i="6" s="1"/>
  <c r="F241" i="6"/>
  <c r="E241" i="6"/>
  <c r="G241" i="6" s="1"/>
  <c r="H240" i="6"/>
  <c r="Q240" i="6" s="1" a="1"/>
  <c r="Q240" i="6" s="1"/>
  <c r="F240" i="6"/>
  <c r="E240" i="6"/>
  <c r="G240" i="6" s="1"/>
  <c r="H239" i="6"/>
  <c r="Q239" i="6" s="1" a="1"/>
  <c r="Q239" i="6" s="1"/>
  <c r="F239" i="6"/>
  <c r="E239" i="6"/>
  <c r="H238" i="6"/>
  <c r="Q238" i="6" s="1" a="1"/>
  <c r="Q238" i="6" s="1"/>
  <c r="F238" i="6"/>
  <c r="E238" i="6"/>
  <c r="H237" i="6"/>
  <c r="Q237" i="6" s="1" a="1"/>
  <c r="Q237" i="6" s="1"/>
  <c r="F237" i="6"/>
  <c r="E237" i="6"/>
  <c r="H236" i="6"/>
  <c r="Q236" i="6" s="1" a="1"/>
  <c r="Q236" i="6" s="1"/>
  <c r="F236" i="6"/>
  <c r="E236" i="6"/>
  <c r="G236" i="6" s="1"/>
  <c r="I236" i="6" s="1"/>
  <c r="J236" i="6" s="1"/>
  <c r="K236" i="6" s="1"/>
  <c r="L236" i="6" s="1"/>
  <c r="M236" i="6" s="1"/>
  <c r="N236" i="6" s="1"/>
  <c r="O236" i="6" s="1"/>
  <c r="H235" i="6"/>
  <c r="F235" i="6"/>
  <c r="E235" i="6"/>
  <c r="H234" i="6"/>
  <c r="F234" i="6"/>
  <c r="P234" i="6" s="1"/>
  <c r="E234" i="6"/>
  <c r="G234" i="6" s="1"/>
  <c r="H233" i="6"/>
  <c r="Q233" i="6" s="1" a="1"/>
  <c r="Q233" i="6" s="1"/>
  <c r="F233" i="6"/>
  <c r="E233" i="6"/>
  <c r="H232" i="6"/>
  <c r="Q232" i="6" s="1" a="1"/>
  <c r="Q232" i="6" s="1"/>
  <c r="F232" i="6"/>
  <c r="E232" i="6"/>
  <c r="G232" i="6" s="1"/>
  <c r="I232" i="6" s="1"/>
  <c r="J232" i="6" s="1"/>
  <c r="K232" i="6" s="1"/>
  <c r="L232" i="6" s="1"/>
  <c r="M232" i="6" s="1"/>
  <c r="N232" i="6" s="1"/>
  <c r="O232" i="6" s="1"/>
  <c r="H231" i="6"/>
  <c r="Q231" i="6" s="1" a="1"/>
  <c r="Q231" i="6" s="1"/>
  <c r="F231" i="6"/>
  <c r="E231" i="6"/>
  <c r="G231" i="6" s="1"/>
  <c r="I231" i="6" s="1"/>
  <c r="J231" i="6" s="1"/>
  <c r="K231" i="6" s="1"/>
  <c r="L231" i="6" s="1"/>
  <c r="M231" i="6" s="1"/>
  <c r="N231" i="6" s="1"/>
  <c r="O231" i="6" s="1"/>
  <c r="H230" i="6"/>
  <c r="Q230" i="6" s="1" a="1"/>
  <c r="Q230" i="6" s="1"/>
  <c r="F230" i="6"/>
  <c r="E230" i="6"/>
  <c r="H229" i="6"/>
  <c r="F229" i="6"/>
  <c r="E229" i="6"/>
  <c r="H228" i="6"/>
  <c r="Q228" i="6" s="1" a="1"/>
  <c r="Q228" i="6" s="1"/>
  <c r="F228" i="6"/>
  <c r="P228" i="6" s="1"/>
  <c r="E228" i="6"/>
  <c r="H227" i="6"/>
  <c r="F227" i="6"/>
  <c r="E227" i="6"/>
  <c r="H226" i="6"/>
  <c r="Q226" i="6" s="1" a="1"/>
  <c r="Q226" i="6" s="1"/>
  <c r="F226" i="6"/>
  <c r="E226" i="6"/>
  <c r="F225" i="6"/>
  <c r="E225" i="6"/>
  <c r="H224" i="6"/>
  <c r="F224" i="6"/>
  <c r="E224" i="6"/>
  <c r="G224" i="6" s="1"/>
  <c r="I224" i="6" s="1"/>
  <c r="J224" i="6" s="1"/>
  <c r="K224" i="6" s="1"/>
  <c r="L224" i="6" s="1"/>
  <c r="M224" i="6" s="1"/>
  <c r="N224" i="6" s="1"/>
  <c r="O224" i="6" s="1"/>
  <c r="F223" i="6"/>
  <c r="E223" i="6"/>
  <c r="H222" i="6"/>
  <c r="Q222" i="6" s="1" a="1"/>
  <c r="Q222" i="6" s="1"/>
  <c r="F222" i="6"/>
  <c r="E222" i="6"/>
  <c r="G222" i="6" s="1"/>
  <c r="P222" i="6" s="1"/>
  <c r="F221" i="6"/>
  <c r="E221" i="6"/>
  <c r="G221" i="6" s="1"/>
  <c r="I221" i="6" s="1"/>
  <c r="F220" i="6"/>
  <c r="E220" i="6"/>
  <c r="F219" i="6"/>
  <c r="E219" i="6"/>
  <c r="G219" i="6" s="1"/>
  <c r="F218" i="6"/>
  <c r="E218" i="6"/>
  <c r="F217" i="6"/>
  <c r="E217" i="6"/>
  <c r="H216" i="6"/>
  <c r="F216" i="6"/>
  <c r="E216" i="6"/>
  <c r="G216" i="6" s="1"/>
  <c r="I216" i="6" s="1"/>
  <c r="J216" i="6" s="1"/>
  <c r="K216" i="6" s="1"/>
  <c r="L216" i="6" s="1"/>
  <c r="M216" i="6" s="1"/>
  <c r="N216" i="6" s="1"/>
  <c r="O216" i="6" s="1"/>
  <c r="F215" i="6"/>
  <c r="E215" i="6"/>
  <c r="H214" i="6"/>
  <c r="Q214" i="6" s="1" a="1"/>
  <c r="Q214" i="6" s="1"/>
  <c r="F214" i="6"/>
  <c r="E214" i="6"/>
  <c r="H213" i="6"/>
  <c r="F213" i="6"/>
  <c r="E213" i="6"/>
  <c r="F212" i="6"/>
  <c r="E212" i="6"/>
  <c r="H211" i="6"/>
  <c r="F211" i="6"/>
  <c r="E211" i="6"/>
  <c r="G211" i="6" s="1"/>
  <c r="H210" i="6"/>
  <c r="F210" i="6"/>
  <c r="E210" i="6"/>
  <c r="G210" i="6" s="1"/>
  <c r="H209" i="6"/>
  <c r="F209" i="6"/>
  <c r="E209" i="6"/>
  <c r="G209" i="6" s="1"/>
  <c r="P209" i="6" s="1"/>
  <c r="F208" i="6"/>
  <c r="E208" i="6"/>
  <c r="G208" i="6" s="1"/>
  <c r="I208" i="6" s="1"/>
  <c r="F207" i="6"/>
  <c r="E207" i="6"/>
  <c r="G207" i="6" s="1"/>
  <c r="H207" i="6" s="1"/>
  <c r="F206" i="6"/>
  <c r="E206" i="6"/>
  <c r="H205" i="6"/>
  <c r="F205" i="6"/>
  <c r="E205" i="6"/>
  <c r="H204" i="6"/>
  <c r="F204" i="6"/>
  <c r="E204" i="6"/>
  <c r="F203" i="6"/>
  <c r="E203" i="6"/>
  <c r="G203" i="6" s="1"/>
  <c r="F202" i="6"/>
  <c r="E202" i="6"/>
  <c r="G202" i="6" s="1"/>
  <c r="I202" i="6" s="1"/>
  <c r="F201" i="6"/>
  <c r="E201" i="6"/>
  <c r="G201" i="6" s="1"/>
  <c r="I201" i="6" s="1"/>
  <c r="F200" i="6"/>
  <c r="G200" i="6" s="1"/>
  <c r="I200" i="6" s="1"/>
  <c r="E200" i="6"/>
  <c r="F199" i="6"/>
  <c r="E199" i="6"/>
  <c r="F198" i="6"/>
  <c r="E198" i="6"/>
  <c r="G198" i="6" s="1"/>
  <c r="I198" i="6" s="1"/>
  <c r="F197" i="6"/>
  <c r="E197" i="6"/>
  <c r="G197" i="6" s="1"/>
  <c r="I197" i="6" s="1"/>
  <c r="F196" i="6"/>
  <c r="E196" i="6"/>
  <c r="H195" i="6"/>
  <c r="F195" i="6"/>
  <c r="E195" i="6"/>
  <c r="G195" i="6" s="1"/>
  <c r="F194" i="6"/>
  <c r="E194" i="6"/>
  <c r="F193" i="6"/>
  <c r="E193" i="6"/>
  <c r="F192" i="6"/>
  <c r="R192" i="6" s="1"/>
  <c r="E192" i="6"/>
  <c r="G192" i="6" s="1"/>
  <c r="F191" i="6"/>
  <c r="E191" i="6"/>
  <c r="F190" i="6"/>
  <c r="E190" i="6"/>
  <c r="F189" i="6"/>
  <c r="E189" i="6"/>
  <c r="F188" i="6"/>
  <c r="E188" i="6"/>
  <c r="G188" i="6" s="1"/>
  <c r="I188" i="6" s="1"/>
  <c r="H187" i="6"/>
  <c r="F187" i="6"/>
  <c r="P187" i="6" s="1"/>
  <c r="E187" i="6"/>
  <c r="G187" i="6" s="1"/>
  <c r="I187" i="6" s="1"/>
  <c r="J187" i="6" s="1"/>
  <c r="K187" i="6" s="1"/>
  <c r="L187" i="6" s="1"/>
  <c r="M187" i="6" s="1"/>
  <c r="N187" i="6" s="1"/>
  <c r="O187" i="6" s="1"/>
  <c r="F186" i="6"/>
  <c r="E186" i="6"/>
  <c r="G186" i="6" s="1"/>
  <c r="F185" i="6"/>
  <c r="E185" i="6"/>
  <c r="G185" i="6" s="1"/>
  <c r="F184" i="6"/>
  <c r="E184" i="6"/>
  <c r="G184" i="6" s="1"/>
  <c r="F183" i="6"/>
  <c r="E183" i="6"/>
  <c r="G183" i="6" s="1"/>
  <c r="I183" i="6" s="1"/>
  <c r="F182" i="6"/>
  <c r="E182" i="6"/>
  <c r="G182" i="6" s="1"/>
  <c r="I182" i="6" s="1"/>
  <c r="H181" i="6"/>
  <c r="R181" i="6"/>
  <c r="F181" i="6"/>
  <c r="E181" i="6"/>
  <c r="F180" i="6"/>
  <c r="E180" i="6"/>
  <c r="H179" i="6"/>
  <c r="F179" i="6"/>
  <c r="E179" i="6"/>
  <c r="G179" i="6" s="1"/>
  <c r="F178" i="6"/>
  <c r="E178" i="6"/>
  <c r="G178" i="6" s="1"/>
  <c r="I178" i="6" s="1"/>
  <c r="F177" i="6"/>
  <c r="G177" i="6" s="1"/>
  <c r="E177" i="6"/>
  <c r="F176" i="6"/>
  <c r="E176" i="6"/>
  <c r="H175" i="6"/>
  <c r="F175" i="6"/>
  <c r="E175" i="6"/>
  <c r="G175" i="6" s="1"/>
  <c r="H174" i="6"/>
  <c r="F174" i="6"/>
  <c r="E174" i="6"/>
  <c r="G174" i="6" s="1"/>
  <c r="I174" i="6" s="1"/>
  <c r="J174" i="6" s="1"/>
  <c r="K174" i="6" s="1"/>
  <c r="L174" i="6" s="1"/>
  <c r="M174" i="6" s="1"/>
  <c r="N174" i="6" s="1"/>
  <c r="O174" i="6" s="1"/>
  <c r="R173" i="6"/>
  <c r="F173" i="6"/>
  <c r="E173" i="6"/>
  <c r="G173" i="6" s="1"/>
  <c r="H173" i="6" s="1"/>
  <c r="F172" i="6"/>
  <c r="E172" i="6"/>
  <c r="G172" i="6" s="1"/>
  <c r="H172" i="6" s="1"/>
  <c r="H171" i="6"/>
  <c r="F171" i="6"/>
  <c r="E171" i="6"/>
  <c r="G171" i="6" s="1"/>
  <c r="I171" i="6" s="1"/>
  <c r="J171" i="6" s="1"/>
  <c r="K171" i="6" s="1"/>
  <c r="L171" i="6" s="1"/>
  <c r="M171" i="6" s="1"/>
  <c r="N171" i="6" s="1"/>
  <c r="O171" i="6" s="1"/>
  <c r="H170" i="6"/>
  <c r="F170" i="6"/>
  <c r="E170" i="6"/>
  <c r="H169" i="6"/>
  <c r="F169" i="6"/>
  <c r="P169" i="6" s="1"/>
  <c r="E169" i="6"/>
  <c r="F168" i="6"/>
  <c r="E168" i="6"/>
  <c r="F167" i="6"/>
  <c r="E167" i="6"/>
  <c r="H166" i="6"/>
  <c r="F166" i="6"/>
  <c r="E166" i="6"/>
  <c r="G166" i="6" s="1"/>
  <c r="I166" i="6" s="1"/>
  <c r="J166" i="6" s="1"/>
  <c r="K166" i="6" s="1"/>
  <c r="L166" i="6" s="1"/>
  <c r="M166" i="6" s="1"/>
  <c r="N166" i="6" s="1"/>
  <c r="O166" i="6" s="1"/>
  <c r="F165" i="6"/>
  <c r="E165" i="6"/>
  <c r="F164" i="6"/>
  <c r="E164" i="6"/>
  <c r="H163" i="6"/>
  <c r="F163" i="6"/>
  <c r="E163" i="6"/>
  <c r="F162" i="6"/>
  <c r="E162" i="6"/>
  <c r="G162" i="6" s="1"/>
  <c r="I162" i="6" s="1"/>
  <c r="F161" i="6"/>
  <c r="E161" i="6"/>
  <c r="G161" i="6" s="1"/>
  <c r="H160" i="6"/>
  <c r="F160" i="6"/>
  <c r="E160" i="6"/>
  <c r="F159" i="6"/>
  <c r="E159" i="6"/>
  <c r="G159" i="6" s="1"/>
  <c r="I159" i="6" s="1"/>
  <c r="F158" i="6"/>
  <c r="E158" i="6"/>
  <c r="H157" i="6"/>
  <c r="F157" i="6"/>
  <c r="E157" i="6"/>
  <c r="G157" i="6" s="1"/>
  <c r="F156" i="6"/>
  <c r="G156" i="6" s="1"/>
  <c r="I156" i="6" s="1"/>
  <c r="E156" i="6"/>
  <c r="H155" i="6"/>
  <c r="F155" i="6"/>
  <c r="E155" i="6"/>
  <c r="F154" i="6"/>
  <c r="E154" i="6"/>
  <c r="F153" i="6"/>
  <c r="E153" i="6"/>
  <c r="F152" i="6"/>
  <c r="E152" i="6"/>
  <c r="F151" i="6"/>
  <c r="E151" i="6"/>
  <c r="F150" i="6"/>
  <c r="E150" i="6"/>
  <c r="G150" i="6" s="1"/>
  <c r="I150" i="6" s="1"/>
  <c r="H149" i="6"/>
  <c r="F149" i="6"/>
  <c r="P149" i="6" s="1"/>
  <c r="E149" i="6"/>
  <c r="G149" i="6" s="1"/>
  <c r="F148" i="6"/>
  <c r="E148" i="6"/>
  <c r="G148" i="6" s="1"/>
  <c r="H148" i="6" s="1"/>
  <c r="F147" i="6"/>
  <c r="E147" i="6"/>
  <c r="G147" i="6" s="1"/>
  <c r="I147" i="6" s="1"/>
  <c r="H146" i="6"/>
  <c r="F146" i="6"/>
  <c r="E146" i="6"/>
  <c r="H145" i="6"/>
  <c r="F145" i="6"/>
  <c r="P145" i="6" s="1"/>
  <c r="E145" i="6"/>
  <c r="F144" i="6"/>
  <c r="E144" i="6"/>
  <c r="F143" i="6"/>
  <c r="E143" i="6"/>
  <c r="H142" i="6"/>
  <c r="F142" i="6"/>
  <c r="E142" i="6"/>
  <c r="F141" i="6"/>
  <c r="E141" i="6"/>
  <c r="F140" i="6"/>
  <c r="E140" i="6"/>
  <c r="G140" i="6" s="1"/>
  <c r="I140" i="6" s="1"/>
  <c r="H139" i="6"/>
  <c r="F139" i="6"/>
  <c r="E139" i="6"/>
  <c r="F138" i="6"/>
  <c r="E138" i="6"/>
  <c r="G138" i="6" s="1"/>
  <c r="I138" i="6" s="1"/>
  <c r="F137" i="6"/>
  <c r="E137" i="6"/>
  <c r="G137" i="6" s="1"/>
  <c r="H137" i="6" s="1"/>
  <c r="F136" i="6"/>
  <c r="E136" i="6"/>
  <c r="G136" i="6" s="1"/>
  <c r="I136" i="6" s="1"/>
  <c r="F135" i="6"/>
  <c r="E135" i="6"/>
  <c r="G135" i="6" s="1"/>
  <c r="I135" i="6" s="1"/>
  <c r="F134" i="6"/>
  <c r="E134" i="6"/>
  <c r="G134" i="6" s="1"/>
  <c r="I134" i="6" s="1"/>
  <c r="F133" i="6"/>
  <c r="G133" i="6" s="1"/>
  <c r="E133" i="6"/>
  <c r="F132" i="6"/>
  <c r="E132" i="6"/>
  <c r="F131" i="6"/>
  <c r="R131" i="6" s="1"/>
  <c r="E131" i="6"/>
  <c r="F130" i="6"/>
  <c r="E130" i="6"/>
  <c r="F129" i="6"/>
  <c r="E129" i="6"/>
  <c r="F128" i="6"/>
  <c r="E128" i="6"/>
  <c r="F127" i="6"/>
  <c r="E127" i="6"/>
  <c r="G127" i="6" s="1"/>
  <c r="F126" i="6"/>
  <c r="E126" i="6"/>
  <c r="G126" i="6" s="1"/>
  <c r="I126" i="6" s="1"/>
  <c r="H125" i="6"/>
  <c r="F125" i="6"/>
  <c r="E125" i="6"/>
  <c r="F124" i="6"/>
  <c r="E124" i="6"/>
  <c r="G124" i="6" s="1"/>
  <c r="F123" i="6"/>
  <c r="E123" i="6"/>
  <c r="G123" i="6" s="1"/>
  <c r="I123" i="6" s="1"/>
  <c r="H122" i="6"/>
  <c r="F122" i="6"/>
  <c r="E122" i="6"/>
  <c r="G122" i="6" s="1"/>
  <c r="I122" i="6" s="1"/>
  <c r="J122" i="6" s="1"/>
  <c r="K122" i="6" s="1"/>
  <c r="L122" i="6" s="1"/>
  <c r="M122" i="6" s="1"/>
  <c r="N122" i="6" s="1"/>
  <c r="O122" i="6" s="1"/>
  <c r="F121" i="6"/>
  <c r="E121" i="6"/>
  <c r="F120" i="6"/>
  <c r="E120" i="6"/>
  <c r="F119" i="6"/>
  <c r="E119" i="6"/>
  <c r="F118" i="6"/>
  <c r="E118" i="6"/>
  <c r="G118" i="6" s="1"/>
  <c r="I118" i="6" s="1"/>
  <c r="F117" i="6"/>
  <c r="E117" i="6"/>
  <c r="G117" i="6" s="1"/>
  <c r="I117" i="6" s="1"/>
  <c r="H116" i="6"/>
  <c r="F116" i="6"/>
  <c r="E116" i="6"/>
  <c r="H115" i="6"/>
  <c r="F115" i="6"/>
  <c r="P115" i="6" s="1"/>
  <c r="E115" i="6"/>
  <c r="H114" i="6"/>
  <c r="F114" i="6"/>
  <c r="E114" i="6"/>
  <c r="G114" i="6" s="1"/>
  <c r="P114" i="6" s="1"/>
  <c r="F113" i="6"/>
  <c r="R113" i="6" s="1"/>
  <c r="E113" i="6"/>
  <c r="G113" i="6" s="1"/>
  <c r="I113" i="6" s="1"/>
  <c r="F112" i="6"/>
  <c r="E112" i="6"/>
  <c r="G112" i="6" s="1"/>
  <c r="I112" i="6" s="1"/>
  <c r="F111" i="6"/>
  <c r="E111" i="6"/>
  <c r="G111" i="6" s="1"/>
  <c r="I111" i="6" s="1"/>
  <c r="F110" i="6"/>
  <c r="E110" i="6"/>
  <c r="F109" i="6"/>
  <c r="E109" i="6"/>
  <c r="F108" i="6"/>
  <c r="E108" i="6"/>
  <c r="F107" i="6"/>
  <c r="E107" i="6"/>
  <c r="F106" i="6"/>
  <c r="E106" i="6"/>
  <c r="G106" i="6" s="1"/>
  <c r="I106" i="6" s="1"/>
  <c r="F105" i="6"/>
  <c r="E105" i="6"/>
  <c r="F104" i="6"/>
  <c r="E104" i="6"/>
  <c r="F103" i="6"/>
  <c r="E103" i="6"/>
  <c r="G103" i="6" s="1"/>
  <c r="I103" i="6" s="1"/>
  <c r="F102" i="6"/>
  <c r="E102" i="6"/>
  <c r="G102" i="6" s="1"/>
  <c r="F101" i="6"/>
  <c r="E101" i="6"/>
  <c r="G101" i="6" s="1"/>
  <c r="F100" i="6"/>
  <c r="E100" i="6"/>
  <c r="F99" i="6"/>
  <c r="E99" i="6"/>
  <c r="G99" i="6" s="1"/>
  <c r="F98" i="6"/>
  <c r="E98" i="6"/>
  <c r="F97" i="6"/>
  <c r="E97" i="6"/>
  <c r="F96" i="6"/>
  <c r="E96" i="6"/>
  <c r="G96" i="6" s="1"/>
  <c r="I96" i="6" s="1"/>
  <c r="F95" i="6"/>
  <c r="E95" i="6"/>
  <c r="G95" i="6" s="1"/>
  <c r="I95" i="6" s="1"/>
  <c r="F94" i="6"/>
  <c r="E94" i="6"/>
  <c r="G94" i="6" s="1"/>
  <c r="I94" i="6" s="1"/>
  <c r="F93" i="6"/>
  <c r="E93" i="6"/>
  <c r="F92" i="6"/>
  <c r="E92" i="6"/>
  <c r="F91" i="6"/>
  <c r="E91" i="6"/>
  <c r="G91" i="6" s="1"/>
  <c r="I91" i="6" s="1"/>
  <c r="H90" i="6"/>
  <c r="F90" i="6"/>
  <c r="E90" i="6"/>
  <c r="G90" i="6" s="1"/>
  <c r="I90" i="6" s="1"/>
  <c r="J90" i="6" s="1"/>
  <c r="K90" i="6" s="1"/>
  <c r="L90" i="6" s="1"/>
  <c r="M90" i="6" s="1"/>
  <c r="N90" i="6" s="1"/>
  <c r="O90" i="6" s="1"/>
  <c r="F89" i="6"/>
  <c r="E89" i="6"/>
  <c r="G89" i="6" s="1"/>
  <c r="I89" i="6" s="1"/>
  <c r="F88" i="6"/>
  <c r="E88" i="6"/>
  <c r="G88" i="6" s="1"/>
  <c r="H88" i="6" s="1"/>
  <c r="F87" i="6"/>
  <c r="E87" i="6"/>
  <c r="G87" i="6" s="1"/>
  <c r="I87" i="6" s="1"/>
  <c r="F86" i="6"/>
  <c r="E86" i="6"/>
  <c r="F85" i="6"/>
  <c r="E85" i="6"/>
  <c r="F84" i="6"/>
  <c r="E84" i="6"/>
  <c r="G84" i="6" s="1"/>
  <c r="I84" i="6" s="1"/>
  <c r="F83" i="6"/>
  <c r="G83" i="6" s="1"/>
  <c r="I83" i="6" s="1"/>
  <c r="E83" i="6"/>
  <c r="F82" i="6"/>
  <c r="E82" i="6"/>
  <c r="F81" i="6"/>
  <c r="E81" i="6"/>
  <c r="F80" i="6"/>
  <c r="E80" i="6"/>
  <c r="G80" i="6" s="1"/>
  <c r="I80" i="6" s="1"/>
  <c r="H79" i="6"/>
  <c r="F79" i="6"/>
  <c r="E79" i="6"/>
  <c r="G79" i="6" s="1"/>
  <c r="I79" i="6" s="1"/>
  <c r="J79" i="6" s="1"/>
  <c r="K79" i="6" s="1"/>
  <c r="L79" i="6" s="1"/>
  <c r="M79" i="6" s="1"/>
  <c r="N79" i="6" s="1"/>
  <c r="O79" i="6" s="1"/>
  <c r="F78" i="6"/>
  <c r="E78" i="6"/>
  <c r="G78" i="6" s="1"/>
  <c r="I78" i="6" s="1"/>
  <c r="H77" i="6"/>
  <c r="F77" i="6"/>
  <c r="E77" i="6"/>
  <c r="G77" i="6" s="1"/>
  <c r="I77" i="6" s="1"/>
  <c r="J77" i="6" s="1"/>
  <c r="K77" i="6" s="1"/>
  <c r="L77" i="6" s="1"/>
  <c r="M77" i="6" s="1"/>
  <c r="N77" i="6" s="1"/>
  <c r="O77" i="6" s="1"/>
  <c r="F76" i="6"/>
  <c r="E76" i="6"/>
  <c r="G76" i="6" s="1"/>
  <c r="F75" i="6"/>
  <c r="E75" i="6"/>
  <c r="G75" i="6" s="1"/>
  <c r="H75" i="6" s="1"/>
  <c r="F74" i="6"/>
  <c r="E74" i="6"/>
  <c r="G74" i="6" s="1"/>
  <c r="I74" i="6" s="1"/>
  <c r="F73" i="6"/>
  <c r="G73" i="6" s="1"/>
  <c r="I73" i="6" s="1"/>
  <c r="E73" i="6"/>
  <c r="F72" i="6"/>
  <c r="E72" i="6"/>
  <c r="F71" i="6"/>
  <c r="E71" i="6"/>
  <c r="F70" i="6"/>
  <c r="E70" i="6"/>
  <c r="G70" i="6" s="1"/>
  <c r="I70" i="6" s="1"/>
  <c r="F69" i="6"/>
  <c r="E69" i="6"/>
  <c r="F68" i="6"/>
  <c r="E68" i="6"/>
  <c r="G68" i="6" s="1"/>
  <c r="I68" i="6" s="1"/>
  <c r="F67" i="6"/>
  <c r="G67" i="6" s="1"/>
  <c r="I67" i="6" s="1"/>
  <c r="E67" i="6"/>
  <c r="H66" i="6"/>
  <c r="F66" i="6"/>
  <c r="E66" i="6"/>
  <c r="G66" i="6" s="1"/>
  <c r="F65" i="6"/>
  <c r="E65" i="6"/>
  <c r="F64" i="6"/>
  <c r="E64" i="6"/>
  <c r="G64" i="6" s="1"/>
  <c r="I64" i="6" s="1"/>
  <c r="F63" i="6"/>
  <c r="E63" i="6"/>
  <c r="G63" i="6" s="1"/>
  <c r="I63" i="6" s="1"/>
  <c r="F62" i="6"/>
  <c r="E62" i="6"/>
  <c r="F61" i="6"/>
  <c r="E61" i="6"/>
  <c r="F60" i="6"/>
  <c r="E60" i="6"/>
  <c r="F59" i="6"/>
  <c r="E59" i="6"/>
  <c r="F58" i="6"/>
  <c r="E58" i="6"/>
  <c r="F57" i="6"/>
  <c r="E57" i="6"/>
  <c r="F56" i="6"/>
  <c r="E56" i="6"/>
  <c r="F55" i="6"/>
  <c r="E55" i="6"/>
  <c r="F54" i="6"/>
  <c r="E54" i="6"/>
  <c r="G54" i="6" s="1"/>
  <c r="I54" i="6" s="1"/>
  <c r="F53" i="6"/>
  <c r="E53" i="6"/>
  <c r="F52" i="6"/>
  <c r="E52" i="6"/>
  <c r="G52" i="6" s="1"/>
  <c r="I52" i="6" s="1"/>
  <c r="F51" i="6"/>
  <c r="E51" i="6"/>
  <c r="G51" i="6" s="1"/>
  <c r="I51" i="6" s="1"/>
  <c r="F50" i="6"/>
  <c r="E50" i="6"/>
  <c r="F49" i="6"/>
  <c r="E49" i="6"/>
  <c r="F48" i="6"/>
  <c r="E48" i="6"/>
  <c r="F47" i="6"/>
  <c r="E47" i="6"/>
  <c r="G47" i="6" s="1"/>
  <c r="I47" i="6" s="1"/>
  <c r="F46" i="6"/>
  <c r="E46" i="6"/>
  <c r="F45" i="6"/>
  <c r="E45" i="6"/>
  <c r="F44" i="6"/>
  <c r="E44" i="6"/>
  <c r="F43" i="6"/>
  <c r="E43" i="6"/>
  <c r="F42" i="6"/>
  <c r="E42" i="6"/>
  <c r="G42" i="6" s="1"/>
  <c r="F41" i="6"/>
  <c r="E41" i="6"/>
  <c r="F40" i="6"/>
  <c r="E40" i="6"/>
  <c r="G40" i="6" s="1"/>
  <c r="H40" i="6" s="1"/>
  <c r="F39" i="6"/>
  <c r="E39" i="6"/>
  <c r="G39" i="6" s="1"/>
  <c r="I39" i="6" s="1"/>
  <c r="F38" i="6"/>
  <c r="E38" i="6"/>
  <c r="F37" i="6"/>
  <c r="E37" i="6"/>
  <c r="F36" i="6"/>
  <c r="E36" i="6"/>
  <c r="F35" i="6"/>
  <c r="E35" i="6"/>
  <c r="G35" i="6" s="1"/>
  <c r="I35" i="6" s="1"/>
  <c r="F34" i="6"/>
  <c r="E34" i="6"/>
  <c r="G34" i="6" s="1"/>
  <c r="I34" i="6" s="1"/>
  <c r="F33" i="6"/>
  <c r="E33" i="6"/>
  <c r="F32" i="6"/>
  <c r="E32" i="6"/>
  <c r="F31" i="6"/>
  <c r="E31" i="6"/>
  <c r="G31" i="6" s="1"/>
  <c r="F30" i="6"/>
  <c r="E30" i="6"/>
  <c r="F29" i="6"/>
  <c r="E29" i="6"/>
  <c r="F28" i="6"/>
  <c r="E28" i="6"/>
  <c r="G28" i="6" s="1"/>
  <c r="I28" i="6" s="1"/>
  <c r="F27" i="6"/>
  <c r="E27" i="6"/>
  <c r="G27" i="6" s="1"/>
  <c r="I27" i="6" s="1"/>
  <c r="F26" i="6"/>
  <c r="E26" i="6"/>
  <c r="F25" i="6"/>
  <c r="E25" i="6"/>
  <c r="F24" i="6"/>
  <c r="E24" i="6"/>
  <c r="F23" i="6"/>
  <c r="E23" i="6"/>
  <c r="F22" i="6"/>
  <c r="E22" i="6"/>
  <c r="F21" i="6"/>
  <c r="E21" i="6"/>
  <c r="F20" i="6"/>
  <c r="E20" i="6"/>
  <c r="G20" i="6" s="1"/>
  <c r="I20" i="6" s="1"/>
  <c r="F19" i="6"/>
  <c r="E19" i="6"/>
  <c r="F18" i="6"/>
  <c r="E18" i="6"/>
  <c r="G18" i="6" s="1"/>
  <c r="I18" i="6" s="1"/>
  <c r="F17" i="6"/>
  <c r="E17" i="6"/>
  <c r="G17" i="6" s="1"/>
  <c r="F16" i="6"/>
  <c r="E16" i="6"/>
  <c r="G16" i="6" s="1"/>
  <c r="I16" i="6" s="1"/>
  <c r="F15" i="6"/>
  <c r="E15" i="6"/>
  <c r="G15" i="6" s="1"/>
  <c r="F14" i="6"/>
  <c r="E14" i="6"/>
  <c r="F13" i="6"/>
  <c r="E13" i="6"/>
  <c r="F12" i="6"/>
  <c r="E12" i="6"/>
  <c r="G12" i="6" s="1"/>
  <c r="I12" i="6" s="1"/>
  <c r="F11" i="6"/>
  <c r="E11" i="6"/>
  <c r="F10" i="6"/>
  <c r="E10" i="6"/>
  <c r="AE9" i="6"/>
  <c r="F9" i="6"/>
  <c r="E9" i="6"/>
  <c r="G9" i="6" s="1"/>
  <c r="I9" i="6" s="1"/>
  <c r="F8" i="6"/>
  <c r="E8" i="6"/>
  <c r="F7" i="6"/>
  <c r="E7" i="6"/>
  <c r="G7" i="6" s="1"/>
  <c r="F6" i="6"/>
  <c r="E6" i="6"/>
  <c r="G6" i="6" s="1"/>
  <c r="I6" i="6" s="1"/>
  <c r="F5" i="6"/>
  <c r="E5" i="6"/>
  <c r="G5" i="6" s="1"/>
  <c r="I5" i="6" s="1"/>
  <c r="F4" i="6"/>
  <c r="E4" i="6"/>
  <c r="G4" i="6" s="1"/>
  <c r="H4" i="6" s="1"/>
  <c r="F3" i="6"/>
  <c r="E3" i="6"/>
  <c r="G3" i="6" s="1"/>
  <c r="F2" i="6"/>
  <c r="E2" i="6"/>
  <c r="AG9" i="5"/>
  <c r="F84" i="2"/>
  <c r="F38" i="2"/>
  <c r="H38" i="2"/>
  <c r="G38" i="2"/>
  <c r="L315" i="2" a="1"/>
  <c r="L315" i="2" s="1"/>
  <c r="L316" i="2" a="1"/>
  <c r="L316" i="2" s="1"/>
  <c r="L317" i="2" a="1"/>
  <c r="L317" i="2" s="1"/>
  <c r="L318" i="2" a="1"/>
  <c r="L318" i="2" s="1"/>
  <c r="L319" i="2" a="1"/>
  <c r="L319" i="2" s="1"/>
  <c r="L320" i="2" a="1"/>
  <c r="L320" i="2" s="1"/>
  <c r="L321" i="2" a="1"/>
  <c r="L321" i="2" s="1"/>
  <c r="L322" i="2" a="1"/>
  <c r="L322" i="2" s="1"/>
  <c r="L323" i="2" a="1"/>
  <c r="L323" i="2" s="1"/>
  <c r="L324" i="2" a="1"/>
  <c r="L324" i="2" s="1"/>
  <c r="L325" i="2" a="1"/>
  <c r="L325" i="2" s="1"/>
  <c r="L326" i="2" a="1"/>
  <c r="L326" i="2" s="1"/>
  <c r="L327" i="2" a="1"/>
  <c r="L327" i="2" s="1"/>
  <c r="L328" i="2" a="1"/>
  <c r="L328" i="2" s="1"/>
  <c r="L329" i="2" a="1"/>
  <c r="L329" i="2" s="1"/>
  <c r="L330" i="2" a="1"/>
  <c r="L330" i="2" s="1"/>
  <c r="L331" i="2" a="1"/>
  <c r="L331" i="2" s="1"/>
  <c r="M315" i="2" a="1"/>
  <c r="M315" i="2" s="1"/>
  <c r="M316" i="2" a="1"/>
  <c r="M316" i="2" s="1"/>
  <c r="M317" i="2" a="1"/>
  <c r="M317" i="2" s="1"/>
  <c r="M318" i="2" a="1"/>
  <c r="M318" i="2" s="1"/>
  <c r="M319" i="2" a="1"/>
  <c r="M319" i="2" s="1"/>
  <c r="M320" i="2" a="1"/>
  <c r="M320" i="2" s="1"/>
  <c r="M321" i="2" a="1"/>
  <c r="M321" i="2" s="1"/>
  <c r="M322" i="2" a="1"/>
  <c r="M322" i="2" s="1"/>
  <c r="M323" i="2" a="1"/>
  <c r="M323" i="2" s="1"/>
  <c r="M324" i="2" a="1"/>
  <c r="M324" i="2" s="1"/>
  <c r="M325" i="2" a="1"/>
  <c r="M325" i="2" s="1"/>
  <c r="M326" i="2" a="1"/>
  <c r="M326" i="2" s="1"/>
  <c r="M327" i="2" a="1"/>
  <c r="M327" i="2" s="1"/>
  <c r="M328" i="2" a="1"/>
  <c r="M328" i="2" s="1"/>
  <c r="M329" i="2" a="1"/>
  <c r="M329" i="2" s="1"/>
  <c r="M330" i="2" a="1"/>
  <c r="M330" i="2" s="1"/>
  <c r="M331" i="2" a="1"/>
  <c r="M331" i="2" s="1"/>
  <c r="J315" i="2"/>
  <c r="J316" i="2"/>
  <c r="J317" i="2"/>
  <c r="J318" i="2"/>
  <c r="J319" i="2"/>
  <c r="J320" i="2"/>
  <c r="J321" i="2"/>
  <c r="J322" i="2"/>
  <c r="J323" i="2"/>
  <c r="J324" i="2"/>
  <c r="J325" i="2"/>
  <c r="J326" i="2"/>
  <c r="J327" i="2"/>
  <c r="J328" i="2"/>
  <c r="J329" i="2"/>
  <c r="J330" i="2"/>
  <c r="J331" i="2"/>
  <c r="G3" i="2"/>
  <c r="G4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105" i="2"/>
  <c r="G106" i="2"/>
  <c r="G107" i="2"/>
  <c r="G108" i="2"/>
  <c r="G109" i="2"/>
  <c r="G110" i="2"/>
  <c r="G111" i="2"/>
  <c r="G112" i="2"/>
  <c r="G113" i="2"/>
  <c r="G114" i="2"/>
  <c r="G115" i="2"/>
  <c r="G116" i="2"/>
  <c r="G117" i="2"/>
  <c r="G118" i="2"/>
  <c r="G119" i="2"/>
  <c r="G120" i="2"/>
  <c r="G121" i="2"/>
  <c r="G122" i="2"/>
  <c r="G123" i="2"/>
  <c r="G124" i="2"/>
  <c r="G125" i="2"/>
  <c r="G126" i="2"/>
  <c r="G127" i="2"/>
  <c r="G128" i="2"/>
  <c r="G129" i="2"/>
  <c r="G130" i="2"/>
  <c r="G131" i="2"/>
  <c r="G132" i="2"/>
  <c r="G133" i="2"/>
  <c r="G134" i="2"/>
  <c r="G135" i="2"/>
  <c r="G136" i="2"/>
  <c r="G137" i="2"/>
  <c r="G138" i="2"/>
  <c r="G139" i="2"/>
  <c r="G140" i="2"/>
  <c r="G141" i="2"/>
  <c r="G142" i="2"/>
  <c r="G143" i="2"/>
  <c r="G144" i="2"/>
  <c r="G145" i="2"/>
  <c r="G146" i="2"/>
  <c r="G147" i="2"/>
  <c r="G148" i="2"/>
  <c r="G149" i="2"/>
  <c r="G150" i="2"/>
  <c r="G151" i="2"/>
  <c r="G152" i="2"/>
  <c r="G153" i="2"/>
  <c r="G154" i="2"/>
  <c r="G155" i="2"/>
  <c r="G156" i="2"/>
  <c r="G157" i="2"/>
  <c r="G158" i="2"/>
  <c r="G159" i="2"/>
  <c r="G160" i="2"/>
  <c r="G161" i="2"/>
  <c r="G162" i="2"/>
  <c r="G163" i="2"/>
  <c r="G164" i="2"/>
  <c r="G165" i="2"/>
  <c r="G166" i="2"/>
  <c r="G167" i="2"/>
  <c r="G168" i="2"/>
  <c r="G169" i="2"/>
  <c r="G170" i="2"/>
  <c r="G171" i="2"/>
  <c r="G172" i="2"/>
  <c r="G173" i="2"/>
  <c r="G174" i="2"/>
  <c r="G175" i="2"/>
  <c r="G176" i="2"/>
  <c r="G177" i="2"/>
  <c r="G178" i="2"/>
  <c r="G179" i="2"/>
  <c r="G180" i="2"/>
  <c r="G181" i="2"/>
  <c r="G182" i="2"/>
  <c r="G183" i="2"/>
  <c r="G184" i="2"/>
  <c r="G185" i="2"/>
  <c r="G186" i="2"/>
  <c r="G187" i="2"/>
  <c r="G188" i="2"/>
  <c r="G189" i="2"/>
  <c r="G190" i="2"/>
  <c r="G191" i="2"/>
  <c r="G192" i="2"/>
  <c r="G193" i="2"/>
  <c r="G194" i="2"/>
  <c r="G195" i="2"/>
  <c r="J195" i="2" s="1"/>
  <c r="G196" i="2"/>
  <c r="G197" i="2"/>
  <c r="G198" i="2"/>
  <c r="G199" i="2"/>
  <c r="G200" i="2"/>
  <c r="G201" i="2"/>
  <c r="G202" i="2"/>
  <c r="G203" i="2"/>
  <c r="G204" i="2"/>
  <c r="G205" i="2"/>
  <c r="G206" i="2"/>
  <c r="G207" i="2"/>
  <c r="G208" i="2"/>
  <c r="G209" i="2"/>
  <c r="G210" i="2"/>
  <c r="G211" i="2"/>
  <c r="G212" i="2"/>
  <c r="G213" i="2"/>
  <c r="G214" i="2"/>
  <c r="G215" i="2"/>
  <c r="G216" i="2"/>
  <c r="G217" i="2"/>
  <c r="G218" i="2"/>
  <c r="G219" i="2"/>
  <c r="G220" i="2"/>
  <c r="G221" i="2"/>
  <c r="G222" i="2"/>
  <c r="G223" i="2"/>
  <c r="G224" i="2"/>
  <c r="G225" i="2"/>
  <c r="G226" i="2"/>
  <c r="G227" i="2"/>
  <c r="G228" i="2"/>
  <c r="G229" i="2"/>
  <c r="G230" i="2"/>
  <c r="G231" i="2"/>
  <c r="G232" i="2"/>
  <c r="G233" i="2"/>
  <c r="G234" i="2"/>
  <c r="G235" i="2"/>
  <c r="J235" i="2" s="1"/>
  <c r="G236" i="2"/>
  <c r="J236" i="2" s="1"/>
  <c r="G237" i="2"/>
  <c r="J237" i="2" s="1"/>
  <c r="G238" i="2"/>
  <c r="J238" i="2" s="1"/>
  <c r="G239" i="2"/>
  <c r="J239" i="2" s="1"/>
  <c r="G240" i="2"/>
  <c r="J240" i="2" s="1"/>
  <c r="G241" i="2"/>
  <c r="J241" i="2" s="1"/>
  <c r="G242" i="2"/>
  <c r="J242" i="2" s="1"/>
  <c r="G243" i="2"/>
  <c r="J243" i="2" s="1"/>
  <c r="G244" i="2"/>
  <c r="J244" i="2" s="1"/>
  <c r="G245" i="2"/>
  <c r="J245" i="2" s="1"/>
  <c r="G246" i="2"/>
  <c r="J246" i="2" s="1"/>
  <c r="G247" i="2"/>
  <c r="J247" i="2" s="1"/>
  <c r="G248" i="2"/>
  <c r="G249" i="2"/>
  <c r="J249" i="2" s="1"/>
  <c r="G250" i="2"/>
  <c r="G251" i="2"/>
  <c r="J251" i="2" s="1"/>
  <c r="G252" i="2"/>
  <c r="J252" i="2" s="1"/>
  <c r="G253" i="2"/>
  <c r="G254" i="2"/>
  <c r="J254" i="2" s="1"/>
  <c r="G255" i="2"/>
  <c r="G256" i="2"/>
  <c r="J256" i="2" s="1"/>
  <c r="G257" i="2"/>
  <c r="J257" i="2" s="1"/>
  <c r="G258" i="2"/>
  <c r="J258" i="2" s="1"/>
  <c r="G259" i="2"/>
  <c r="G260" i="2"/>
  <c r="J260" i="2" s="1"/>
  <c r="G261" i="2"/>
  <c r="J261" i="2" s="1"/>
  <c r="G262" i="2"/>
  <c r="J262" i="2" s="1"/>
  <c r="G263" i="2"/>
  <c r="G264" i="2"/>
  <c r="G265" i="2"/>
  <c r="J265" i="2" s="1"/>
  <c r="G266" i="2"/>
  <c r="G267" i="2"/>
  <c r="J267" i="2" s="1"/>
  <c r="G268" i="2"/>
  <c r="J268" i="2" s="1"/>
  <c r="G269" i="2"/>
  <c r="J269" i="2" s="1"/>
  <c r="G270" i="2"/>
  <c r="J270" i="2" s="1"/>
  <c r="G271" i="2"/>
  <c r="J271" i="2" s="1"/>
  <c r="G272" i="2"/>
  <c r="G273" i="2"/>
  <c r="G274" i="2"/>
  <c r="J274" i="2" s="1"/>
  <c r="G275" i="2"/>
  <c r="G276" i="2"/>
  <c r="G277" i="2"/>
  <c r="G278" i="2"/>
  <c r="G279" i="2"/>
  <c r="G280" i="2"/>
  <c r="G281" i="2"/>
  <c r="G282" i="2"/>
  <c r="G283" i="2"/>
  <c r="G284" i="2"/>
  <c r="G285" i="2"/>
  <c r="G286" i="2"/>
  <c r="G287" i="2"/>
  <c r="G288" i="2"/>
  <c r="G289" i="2"/>
  <c r="G290" i="2"/>
  <c r="G291" i="2"/>
  <c r="G292" i="2"/>
  <c r="G293" i="2"/>
  <c r="G294" i="2"/>
  <c r="G295" i="2"/>
  <c r="G296" i="2"/>
  <c r="G297" i="2"/>
  <c r="G298" i="2"/>
  <c r="G299" i="2"/>
  <c r="G300" i="2"/>
  <c r="G301" i="2"/>
  <c r="G302" i="2"/>
  <c r="G303" i="2"/>
  <c r="G304" i="2"/>
  <c r="G305" i="2"/>
  <c r="G306" i="2"/>
  <c r="G307" i="2"/>
  <c r="G308" i="2"/>
  <c r="G309" i="2"/>
  <c r="G310" i="2"/>
  <c r="G311" i="2"/>
  <c r="G312" i="2"/>
  <c r="G313" i="2"/>
  <c r="G314" i="2"/>
  <c r="G315" i="2"/>
  <c r="G316" i="2"/>
  <c r="G317" i="2"/>
  <c r="G318" i="2"/>
  <c r="G319" i="2"/>
  <c r="G320" i="2"/>
  <c r="G321" i="2"/>
  <c r="G322" i="2"/>
  <c r="G323" i="2"/>
  <c r="G324" i="2"/>
  <c r="G325" i="2"/>
  <c r="G326" i="2"/>
  <c r="G327" i="2"/>
  <c r="G328" i="2"/>
  <c r="G329" i="2"/>
  <c r="G330" i="2"/>
  <c r="G331" i="2"/>
  <c r="G2" i="2"/>
  <c r="H3" i="2"/>
  <c r="H4" i="2"/>
  <c r="H5" i="2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H55" i="2"/>
  <c r="H56" i="2"/>
  <c r="H57" i="2"/>
  <c r="H58" i="2"/>
  <c r="H59" i="2"/>
  <c r="H60" i="2"/>
  <c r="H61" i="2"/>
  <c r="H62" i="2"/>
  <c r="H63" i="2"/>
  <c r="H64" i="2"/>
  <c r="H65" i="2"/>
  <c r="H66" i="2"/>
  <c r="H67" i="2"/>
  <c r="H68" i="2"/>
  <c r="H69" i="2"/>
  <c r="H70" i="2"/>
  <c r="H71" i="2"/>
  <c r="H72" i="2"/>
  <c r="H73" i="2"/>
  <c r="H74" i="2"/>
  <c r="H75" i="2"/>
  <c r="H76" i="2"/>
  <c r="H77" i="2"/>
  <c r="H78" i="2"/>
  <c r="H79" i="2"/>
  <c r="H80" i="2"/>
  <c r="H81" i="2"/>
  <c r="H82" i="2"/>
  <c r="H83" i="2"/>
  <c r="H84" i="2"/>
  <c r="H85" i="2"/>
  <c r="H86" i="2"/>
  <c r="H87" i="2"/>
  <c r="H88" i="2"/>
  <c r="H89" i="2"/>
  <c r="H90" i="2"/>
  <c r="H91" i="2"/>
  <c r="H92" i="2"/>
  <c r="H93" i="2"/>
  <c r="H94" i="2"/>
  <c r="H95" i="2"/>
  <c r="I95" i="2" s="1"/>
  <c r="H96" i="2"/>
  <c r="H97" i="2"/>
  <c r="H98" i="2"/>
  <c r="H99" i="2"/>
  <c r="H100" i="2"/>
  <c r="H101" i="2"/>
  <c r="H102" i="2"/>
  <c r="H103" i="2"/>
  <c r="H104" i="2"/>
  <c r="H105" i="2"/>
  <c r="H106" i="2"/>
  <c r="H107" i="2"/>
  <c r="H108" i="2"/>
  <c r="H109" i="2"/>
  <c r="H110" i="2"/>
  <c r="H111" i="2"/>
  <c r="H112" i="2"/>
  <c r="H113" i="2"/>
  <c r="H114" i="2"/>
  <c r="H115" i="2"/>
  <c r="H116" i="2"/>
  <c r="H117" i="2"/>
  <c r="H118" i="2"/>
  <c r="H119" i="2"/>
  <c r="H120" i="2"/>
  <c r="H121" i="2"/>
  <c r="H122" i="2"/>
  <c r="H123" i="2"/>
  <c r="H124" i="2"/>
  <c r="H125" i="2"/>
  <c r="H126" i="2"/>
  <c r="H127" i="2"/>
  <c r="H128" i="2"/>
  <c r="H129" i="2"/>
  <c r="H130" i="2"/>
  <c r="H131" i="2"/>
  <c r="H132" i="2"/>
  <c r="H133" i="2"/>
  <c r="H134" i="2"/>
  <c r="H135" i="2"/>
  <c r="H136" i="2"/>
  <c r="H137" i="2"/>
  <c r="H138" i="2"/>
  <c r="H139" i="2"/>
  <c r="H140" i="2"/>
  <c r="H141" i="2"/>
  <c r="H142" i="2"/>
  <c r="H143" i="2"/>
  <c r="H144" i="2"/>
  <c r="H145" i="2"/>
  <c r="H146" i="2"/>
  <c r="H147" i="2"/>
  <c r="H148" i="2"/>
  <c r="H149" i="2"/>
  <c r="H150" i="2"/>
  <c r="H151" i="2"/>
  <c r="H152" i="2"/>
  <c r="H153" i="2"/>
  <c r="H154" i="2"/>
  <c r="H155" i="2"/>
  <c r="H156" i="2"/>
  <c r="H157" i="2"/>
  <c r="H158" i="2"/>
  <c r="H159" i="2"/>
  <c r="H160" i="2"/>
  <c r="H161" i="2"/>
  <c r="H162" i="2"/>
  <c r="H163" i="2"/>
  <c r="H164" i="2"/>
  <c r="H165" i="2"/>
  <c r="H166" i="2"/>
  <c r="H167" i="2"/>
  <c r="H168" i="2"/>
  <c r="H169" i="2"/>
  <c r="H170" i="2"/>
  <c r="H171" i="2"/>
  <c r="H172" i="2"/>
  <c r="H173" i="2"/>
  <c r="H174" i="2"/>
  <c r="H175" i="2"/>
  <c r="H176" i="2"/>
  <c r="H177" i="2"/>
  <c r="H178" i="2"/>
  <c r="H179" i="2"/>
  <c r="H180" i="2"/>
  <c r="H181" i="2"/>
  <c r="H182" i="2"/>
  <c r="H183" i="2"/>
  <c r="H184" i="2"/>
  <c r="H185" i="2"/>
  <c r="H186" i="2"/>
  <c r="H187" i="2"/>
  <c r="H188" i="2"/>
  <c r="H189" i="2"/>
  <c r="H190" i="2"/>
  <c r="H191" i="2"/>
  <c r="H192" i="2"/>
  <c r="H193" i="2"/>
  <c r="H194" i="2"/>
  <c r="H195" i="2"/>
  <c r="H196" i="2"/>
  <c r="H197" i="2"/>
  <c r="H198" i="2"/>
  <c r="H199" i="2"/>
  <c r="H200" i="2"/>
  <c r="H201" i="2"/>
  <c r="H202" i="2"/>
  <c r="H203" i="2"/>
  <c r="H204" i="2"/>
  <c r="H205" i="2"/>
  <c r="H206" i="2"/>
  <c r="H207" i="2"/>
  <c r="H208" i="2"/>
  <c r="H209" i="2"/>
  <c r="H210" i="2"/>
  <c r="H211" i="2"/>
  <c r="H212" i="2"/>
  <c r="H213" i="2"/>
  <c r="H214" i="2"/>
  <c r="H215" i="2"/>
  <c r="H216" i="2"/>
  <c r="H217" i="2"/>
  <c r="H218" i="2"/>
  <c r="H219" i="2"/>
  <c r="H220" i="2"/>
  <c r="H221" i="2"/>
  <c r="H222" i="2"/>
  <c r="H223" i="2"/>
  <c r="H224" i="2"/>
  <c r="H225" i="2"/>
  <c r="H226" i="2"/>
  <c r="H227" i="2"/>
  <c r="H228" i="2"/>
  <c r="H229" i="2"/>
  <c r="H230" i="2"/>
  <c r="H231" i="2"/>
  <c r="H232" i="2"/>
  <c r="H233" i="2"/>
  <c r="H234" i="2"/>
  <c r="H235" i="2"/>
  <c r="H236" i="2"/>
  <c r="H237" i="2"/>
  <c r="H238" i="2"/>
  <c r="H239" i="2"/>
  <c r="H240" i="2"/>
  <c r="H241" i="2"/>
  <c r="H242" i="2"/>
  <c r="H243" i="2"/>
  <c r="H244" i="2"/>
  <c r="H245" i="2"/>
  <c r="H246" i="2"/>
  <c r="H247" i="2"/>
  <c r="H248" i="2"/>
  <c r="H249" i="2"/>
  <c r="H250" i="2"/>
  <c r="H251" i="2"/>
  <c r="H252" i="2"/>
  <c r="H253" i="2"/>
  <c r="H254" i="2"/>
  <c r="H255" i="2"/>
  <c r="H256" i="2"/>
  <c r="H257" i="2"/>
  <c r="H258" i="2"/>
  <c r="H259" i="2"/>
  <c r="H260" i="2"/>
  <c r="H261" i="2"/>
  <c r="H262" i="2"/>
  <c r="H263" i="2"/>
  <c r="H264" i="2"/>
  <c r="H265" i="2"/>
  <c r="H266" i="2"/>
  <c r="H267" i="2"/>
  <c r="H268" i="2"/>
  <c r="H269" i="2"/>
  <c r="H270" i="2"/>
  <c r="H271" i="2"/>
  <c r="H272" i="2"/>
  <c r="H273" i="2"/>
  <c r="H274" i="2"/>
  <c r="H275" i="2"/>
  <c r="H276" i="2"/>
  <c r="H277" i="2"/>
  <c r="H278" i="2"/>
  <c r="H279" i="2"/>
  <c r="H280" i="2"/>
  <c r="H281" i="2"/>
  <c r="H282" i="2"/>
  <c r="H283" i="2"/>
  <c r="H284" i="2"/>
  <c r="H285" i="2"/>
  <c r="H286" i="2"/>
  <c r="H287" i="2"/>
  <c r="H288" i="2"/>
  <c r="H289" i="2"/>
  <c r="H290" i="2"/>
  <c r="H291" i="2"/>
  <c r="H292" i="2"/>
  <c r="H293" i="2"/>
  <c r="H294" i="2"/>
  <c r="H295" i="2"/>
  <c r="H296" i="2"/>
  <c r="H297" i="2"/>
  <c r="H298" i="2"/>
  <c r="H299" i="2"/>
  <c r="H300" i="2"/>
  <c r="H301" i="2"/>
  <c r="H302" i="2"/>
  <c r="H303" i="2"/>
  <c r="H304" i="2"/>
  <c r="H305" i="2"/>
  <c r="H306" i="2"/>
  <c r="H307" i="2"/>
  <c r="H308" i="2"/>
  <c r="H309" i="2"/>
  <c r="H310" i="2"/>
  <c r="H311" i="2"/>
  <c r="H312" i="2"/>
  <c r="H313" i="2"/>
  <c r="H314" i="2"/>
  <c r="H315" i="2"/>
  <c r="H316" i="2"/>
  <c r="H317" i="2"/>
  <c r="H318" i="2"/>
  <c r="H319" i="2"/>
  <c r="H320" i="2"/>
  <c r="H321" i="2"/>
  <c r="H322" i="2"/>
  <c r="H323" i="2"/>
  <c r="H324" i="2"/>
  <c r="H325" i="2"/>
  <c r="H326" i="2"/>
  <c r="H327" i="2"/>
  <c r="H328" i="2"/>
  <c r="H329" i="2"/>
  <c r="H330" i="2"/>
  <c r="H331" i="2"/>
  <c r="H2" i="2"/>
  <c r="F2" i="2"/>
  <c r="F331" i="2"/>
  <c r="F330" i="2"/>
  <c r="F329" i="2"/>
  <c r="F328" i="2"/>
  <c r="F327" i="2"/>
  <c r="F326" i="2"/>
  <c r="F325" i="2"/>
  <c r="F324" i="2"/>
  <c r="F323" i="2"/>
  <c r="F322" i="2"/>
  <c r="F321" i="2"/>
  <c r="F320" i="2"/>
  <c r="F319" i="2"/>
  <c r="F318" i="2"/>
  <c r="F317" i="2"/>
  <c r="F316" i="2"/>
  <c r="F315" i="2"/>
  <c r="F314" i="2"/>
  <c r="F313" i="2"/>
  <c r="F312" i="2"/>
  <c r="F311" i="2"/>
  <c r="F310" i="2"/>
  <c r="F309" i="2"/>
  <c r="F308" i="2"/>
  <c r="F307" i="2"/>
  <c r="F306" i="2"/>
  <c r="F305" i="2"/>
  <c r="F304" i="2"/>
  <c r="F303" i="2"/>
  <c r="F302" i="2"/>
  <c r="F301" i="2"/>
  <c r="F300" i="2"/>
  <c r="F299" i="2"/>
  <c r="F298" i="2"/>
  <c r="F297" i="2"/>
  <c r="F296" i="2"/>
  <c r="F295" i="2"/>
  <c r="F294" i="2"/>
  <c r="F293" i="2"/>
  <c r="F292" i="2"/>
  <c r="F291" i="2"/>
  <c r="F290" i="2"/>
  <c r="F289" i="2"/>
  <c r="F288" i="2"/>
  <c r="F287" i="2"/>
  <c r="F286" i="2"/>
  <c r="F285" i="2"/>
  <c r="F284" i="2"/>
  <c r="F283" i="2"/>
  <c r="F282" i="2"/>
  <c r="F281" i="2"/>
  <c r="F280" i="2"/>
  <c r="F279" i="2"/>
  <c r="F278" i="2"/>
  <c r="F277" i="2"/>
  <c r="F276" i="2"/>
  <c r="F275" i="2"/>
  <c r="F274" i="2"/>
  <c r="F273" i="2"/>
  <c r="F272" i="2"/>
  <c r="F271" i="2"/>
  <c r="F270" i="2"/>
  <c r="F269" i="2"/>
  <c r="F268" i="2"/>
  <c r="F267" i="2"/>
  <c r="F266" i="2"/>
  <c r="F265" i="2"/>
  <c r="F264" i="2"/>
  <c r="F263" i="2"/>
  <c r="F262" i="2"/>
  <c r="F261" i="2"/>
  <c r="F260" i="2"/>
  <c r="F259" i="2"/>
  <c r="F258" i="2"/>
  <c r="F257" i="2"/>
  <c r="F256" i="2"/>
  <c r="F255" i="2"/>
  <c r="F254" i="2"/>
  <c r="F253" i="2"/>
  <c r="F252" i="2"/>
  <c r="F251" i="2"/>
  <c r="F250" i="2"/>
  <c r="F249" i="2"/>
  <c r="F248" i="2"/>
  <c r="F247" i="2"/>
  <c r="F246" i="2"/>
  <c r="F245" i="2"/>
  <c r="F244" i="2"/>
  <c r="F243" i="2"/>
  <c r="F242" i="2"/>
  <c r="F241" i="2"/>
  <c r="F240" i="2"/>
  <c r="F239" i="2"/>
  <c r="F238" i="2"/>
  <c r="F237" i="2"/>
  <c r="F236" i="2"/>
  <c r="F235" i="2"/>
  <c r="F234" i="2"/>
  <c r="F233" i="2"/>
  <c r="F232" i="2"/>
  <c r="F231" i="2"/>
  <c r="F230" i="2"/>
  <c r="F229" i="2"/>
  <c r="F228" i="2"/>
  <c r="F227" i="2"/>
  <c r="F226" i="2"/>
  <c r="F225" i="2"/>
  <c r="F224" i="2"/>
  <c r="F223" i="2"/>
  <c r="F222" i="2"/>
  <c r="F221" i="2"/>
  <c r="F220" i="2"/>
  <c r="F219" i="2"/>
  <c r="F218" i="2"/>
  <c r="F217" i="2"/>
  <c r="F216" i="2"/>
  <c r="F215" i="2"/>
  <c r="F214" i="2"/>
  <c r="F213" i="2"/>
  <c r="F212" i="2"/>
  <c r="F211" i="2"/>
  <c r="F210" i="2"/>
  <c r="F209" i="2"/>
  <c r="F208" i="2"/>
  <c r="F207" i="2"/>
  <c r="F206" i="2"/>
  <c r="F205" i="2"/>
  <c r="F204" i="2"/>
  <c r="F203" i="2"/>
  <c r="F202" i="2"/>
  <c r="F201" i="2"/>
  <c r="F200" i="2"/>
  <c r="F199" i="2"/>
  <c r="F198" i="2"/>
  <c r="F197" i="2"/>
  <c r="F196" i="2"/>
  <c r="F195" i="2"/>
  <c r="F194" i="2"/>
  <c r="F193" i="2"/>
  <c r="F192" i="2"/>
  <c r="F191" i="2"/>
  <c r="F190" i="2"/>
  <c r="F189" i="2"/>
  <c r="F188" i="2"/>
  <c r="F187" i="2"/>
  <c r="F186" i="2"/>
  <c r="F185" i="2"/>
  <c r="F184" i="2"/>
  <c r="F183" i="2"/>
  <c r="F182" i="2"/>
  <c r="F181" i="2"/>
  <c r="F180" i="2"/>
  <c r="F179" i="2"/>
  <c r="F178" i="2"/>
  <c r="F177" i="2"/>
  <c r="F176" i="2"/>
  <c r="F175" i="2"/>
  <c r="F174" i="2"/>
  <c r="F173" i="2"/>
  <c r="F172" i="2"/>
  <c r="F171" i="2"/>
  <c r="F170" i="2"/>
  <c r="F169" i="2"/>
  <c r="F168" i="2"/>
  <c r="F167" i="2"/>
  <c r="F166" i="2"/>
  <c r="F165" i="2"/>
  <c r="F164" i="2"/>
  <c r="F163" i="2"/>
  <c r="F162" i="2"/>
  <c r="F161" i="2"/>
  <c r="F160" i="2"/>
  <c r="F159" i="2"/>
  <c r="F158" i="2"/>
  <c r="F157" i="2"/>
  <c r="F156" i="2"/>
  <c r="F155" i="2"/>
  <c r="F154" i="2"/>
  <c r="F153" i="2"/>
  <c r="F152" i="2"/>
  <c r="F151" i="2"/>
  <c r="F150" i="2"/>
  <c r="F149" i="2"/>
  <c r="F148" i="2"/>
  <c r="F147" i="2"/>
  <c r="F146" i="2"/>
  <c r="F145" i="2"/>
  <c r="F144" i="2"/>
  <c r="F143" i="2"/>
  <c r="F142" i="2"/>
  <c r="F141" i="2"/>
  <c r="F140" i="2"/>
  <c r="F139" i="2"/>
  <c r="F138" i="2"/>
  <c r="F137" i="2"/>
  <c r="F136" i="2"/>
  <c r="F135" i="2"/>
  <c r="F134" i="2"/>
  <c r="F133" i="2"/>
  <c r="F132" i="2"/>
  <c r="F131" i="2"/>
  <c r="F130" i="2"/>
  <c r="F129" i="2"/>
  <c r="F128" i="2"/>
  <c r="F127" i="2"/>
  <c r="F126" i="2"/>
  <c r="F125" i="2"/>
  <c r="F124" i="2"/>
  <c r="F123" i="2"/>
  <c r="F122" i="2"/>
  <c r="F121" i="2"/>
  <c r="F120" i="2"/>
  <c r="F119" i="2"/>
  <c r="F118" i="2"/>
  <c r="F117" i="2"/>
  <c r="F116" i="2"/>
  <c r="F115" i="2"/>
  <c r="F114" i="2"/>
  <c r="F113" i="2"/>
  <c r="F112" i="2"/>
  <c r="F111" i="2"/>
  <c r="F110" i="2"/>
  <c r="F109" i="2"/>
  <c r="F108" i="2"/>
  <c r="F107" i="2"/>
  <c r="F106" i="2"/>
  <c r="F105" i="2"/>
  <c r="F104" i="2"/>
  <c r="F103" i="2"/>
  <c r="F102" i="2"/>
  <c r="F101" i="2"/>
  <c r="F100" i="2"/>
  <c r="F99" i="2"/>
  <c r="F98" i="2"/>
  <c r="F97" i="2"/>
  <c r="F96" i="2"/>
  <c r="F95" i="2"/>
  <c r="F94" i="2"/>
  <c r="F93" i="2"/>
  <c r="F92" i="2"/>
  <c r="F91" i="2"/>
  <c r="F90" i="2"/>
  <c r="F89" i="2"/>
  <c r="F88" i="2"/>
  <c r="F87" i="2"/>
  <c r="F86" i="2"/>
  <c r="F85" i="2"/>
  <c r="F83" i="2"/>
  <c r="F82" i="2"/>
  <c r="F81" i="2"/>
  <c r="F80" i="2"/>
  <c r="F79" i="2"/>
  <c r="F78" i="2"/>
  <c r="F77" i="2"/>
  <c r="F76" i="2"/>
  <c r="F75" i="2"/>
  <c r="F74" i="2"/>
  <c r="F73" i="2"/>
  <c r="F72" i="2"/>
  <c r="F71" i="2"/>
  <c r="F70" i="2"/>
  <c r="F69" i="2"/>
  <c r="F68" i="2"/>
  <c r="F67" i="2"/>
  <c r="F66" i="2"/>
  <c r="F65" i="2"/>
  <c r="F64" i="2"/>
  <c r="F63" i="2"/>
  <c r="F62" i="2"/>
  <c r="F61" i="2"/>
  <c r="F60" i="2"/>
  <c r="F59" i="2"/>
  <c r="F58" i="2"/>
  <c r="F57" i="2"/>
  <c r="F56" i="2"/>
  <c r="F55" i="2"/>
  <c r="F54" i="2"/>
  <c r="F53" i="2"/>
  <c r="F52" i="2"/>
  <c r="F51" i="2"/>
  <c r="F50" i="2"/>
  <c r="F49" i="2"/>
  <c r="F48" i="2"/>
  <c r="F47" i="2"/>
  <c r="F46" i="2"/>
  <c r="F45" i="2"/>
  <c r="F44" i="2"/>
  <c r="F43" i="2"/>
  <c r="F42" i="2"/>
  <c r="F41" i="2"/>
  <c r="F40" i="2"/>
  <c r="F39" i="2"/>
  <c r="F37" i="2"/>
  <c r="F36" i="2"/>
  <c r="F35" i="2"/>
  <c r="F34" i="2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F15" i="2"/>
  <c r="F14" i="2"/>
  <c r="F13" i="2"/>
  <c r="F12" i="2"/>
  <c r="F11" i="2"/>
  <c r="F10" i="2"/>
  <c r="F9" i="2"/>
  <c r="F8" i="2"/>
  <c r="F7" i="2"/>
  <c r="F6" i="2"/>
  <c r="F5" i="2"/>
  <c r="F4" i="2"/>
  <c r="F3" i="2"/>
  <c r="I241" i="6" l="1"/>
  <c r="J241" i="6" s="1"/>
  <c r="K241" i="6" s="1"/>
  <c r="L241" i="6" s="1"/>
  <c r="M241" i="6" s="1"/>
  <c r="N241" i="6" s="1"/>
  <c r="O241" i="6" s="1"/>
  <c r="P241" i="6"/>
  <c r="P286" i="6"/>
  <c r="Q286" i="6" s="1" a="1"/>
  <c r="Q286" i="6" s="1"/>
  <c r="I177" i="6"/>
  <c r="H177" i="6"/>
  <c r="I179" i="6"/>
  <c r="J179" i="6" s="1"/>
  <c r="K179" i="6" s="1"/>
  <c r="L179" i="6" s="1"/>
  <c r="M179" i="6" s="1"/>
  <c r="N179" i="6" s="1"/>
  <c r="O179" i="6" s="1"/>
  <c r="P179" i="6"/>
  <c r="I313" i="6"/>
  <c r="J313" i="6" s="1"/>
  <c r="K313" i="6" s="1"/>
  <c r="L313" i="6" s="1"/>
  <c r="M313" i="6" s="1"/>
  <c r="N313" i="6" s="1"/>
  <c r="O313" i="6" s="1"/>
  <c r="P313" i="6"/>
  <c r="Q313" i="6" s="1" a="1"/>
  <c r="Q313" i="6" s="1"/>
  <c r="I264" i="6"/>
  <c r="J264" i="6" s="1"/>
  <c r="K264" i="6" s="1"/>
  <c r="L264" i="6" s="1"/>
  <c r="M264" i="6" s="1"/>
  <c r="N264" i="6" s="1"/>
  <c r="O264" i="6" s="1"/>
  <c r="P264" i="6"/>
  <c r="Q264" i="6" s="1" a="1"/>
  <c r="Q264" i="6" s="1"/>
  <c r="I309" i="6"/>
  <c r="J309" i="6" s="1"/>
  <c r="K309" i="6" s="1"/>
  <c r="L309" i="6" s="1"/>
  <c r="M309" i="6" s="1"/>
  <c r="N309" i="6" s="1"/>
  <c r="O309" i="6" s="1"/>
  <c r="P309" i="6"/>
  <c r="Q309" i="6" s="1" a="1"/>
  <c r="Q309" i="6" s="1"/>
  <c r="I289" i="6"/>
  <c r="J289" i="6" s="1"/>
  <c r="K289" i="6" s="1"/>
  <c r="L289" i="6" s="1"/>
  <c r="M289" i="6" s="1"/>
  <c r="N289" i="6" s="1"/>
  <c r="O289" i="6" s="1"/>
  <c r="P289" i="6"/>
  <c r="Q289" i="6" s="1" a="1"/>
  <c r="Q289" i="6" s="1"/>
  <c r="I203" i="6"/>
  <c r="H203" i="6"/>
  <c r="I240" i="6"/>
  <c r="J240" i="6" s="1"/>
  <c r="K240" i="6" s="1"/>
  <c r="L240" i="6" s="1"/>
  <c r="M240" i="6" s="1"/>
  <c r="N240" i="6" s="1"/>
  <c r="O240" i="6" s="1"/>
  <c r="P240" i="6"/>
  <c r="I287" i="6"/>
  <c r="J287" i="6" s="1"/>
  <c r="K287" i="6" s="1"/>
  <c r="L287" i="6" s="1"/>
  <c r="M287" i="6" s="1"/>
  <c r="N287" i="6" s="1"/>
  <c r="O287" i="6" s="1"/>
  <c r="H287" i="6"/>
  <c r="P287" i="6"/>
  <c r="Q287" i="6" s="1" a="1"/>
  <c r="Q287" i="6" s="1"/>
  <c r="I133" i="6"/>
  <c r="H133" i="6"/>
  <c r="I263" i="6"/>
  <c r="J263" i="6" s="1"/>
  <c r="K263" i="6" s="1"/>
  <c r="L263" i="6" s="1"/>
  <c r="M263" i="6" s="1"/>
  <c r="N263" i="6" s="1"/>
  <c r="O263" i="6" s="1"/>
  <c r="H263" i="6"/>
  <c r="P263" i="6"/>
  <c r="Q263" i="6" s="1" a="1"/>
  <c r="Q263" i="6" s="1"/>
  <c r="I157" i="6"/>
  <c r="J157" i="6" s="1"/>
  <c r="K157" i="6" s="1"/>
  <c r="L157" i="6" s="1"/>
  <c r="M157" i="6" s="1"/>
  <c r="N157" i="6" s="1"/>
  <c r="O157" i="6" s="1"/>
  <c r="P157" i="6"/>
  <c r="I192" i="6"/>
  <c r="H192" i="6"/>
  <c r="I285" i="6"/>
  <c r="J285" i="6" s="1"/>
  <c r="K285" i="6" s="1"/>
  <c r="L285" i="6" s="1"/>
  <c r="M285" i="6" s="1"/>
  <c r="N285" i="6" s="1"/>
  <c r="O285" i="6" s="1"/>
  <c r="P285" i="6"/>
  <c r="Q285" i="6" s="1" a="1"/>
  <c r="Q285" i="6" s="1"/>
  <c r="P314" i="6"/>
  <c r="Q314" i="6" s="1" a="1"/>
  <c r="Q314" i="6" s="1"/>
  <c r="R177" i="6"/>
  <c r="P303" i="6"/>
  <c r="Q303" i="6" s="1" a="1"/>
  <c r="Q303" i="6" s="1"/>
  <c r="G121" i="6"/>
  <c r="I121" i="6" s="1"/>
  <c r="P237" i="6"/>
  <c r="I209" i="6"/>
  <c r="J209" i="6" s="1"/>
  <c r="K209" i="6" s="1"/>
  <c r="L209" i="6" s="1"/>
  <c r="M209" i="6" s="1"/>
  <c r="N209" i="6" s="1"/>
  <c r="O209" i="6" s="1"/>
  <c r="R323" i="6"/>
  <c r="I323" i="6"/>
  <c r="J323" i="6" s="1"/>
  <c r="K323" i="6" s="1"/>
  <c r="L323" i="6" s="1"/>
  <c r="M323" i="6" s="1"/>
  <c r="N323" i="6" s="1"/>
  <c r="O323" i="6" s="1"/>
  <c r="I168" i="6"/>
  <c r="H168" i="6"/>
  <c r="P122" i="6"/>
  <c r="P174" i="6"/>
  <c r="R187" i="6"/>
  <c r="P243" i="6"/>
  <c r="R127" i="6"/>
  <c r="P268" i="6"/>
  <c r="P272" i="6"/>
  <c r="Q272" i="6" s="1" a="1"/>
  <c r="Q272" i="6" s="1"/>
  <c r="R272" i="6"/>
  <c r="P294" i="6"/>
  <c r="Q294" i="6" s="1" a="1"/>
  <c r="Q294" i="6" s="1"/>
  <c r="P308" i="6"/>
  <c r="Q308" i="6" s="1" a="1"/>
  <c r="Q308" i="6" s="1"/>
  <c r="I81" i="6"/>
  <c r="H81" i="6"/>
  <c r="P230" i="6"/>
  <c r="G29" i="6"/>
  <c r="I29" i="6" s="1"/>
  <c r="G152" i="6"/>
  <c r="R152" i="6" s="1"/>
  <c r="R179" i="6"/>
  <c r="G312" i="6"/>
  <c r="I312" i="6" s="1"/>
  <c r="J312" i="6" s="1"/>
  <c r="K312" i="6" s="1"/>
  <c r="L312" i="6" s="1"/>
  <c r="M312" i="6" s="1"/>
  <c r="N312" i="6" s="1"/>
  <c r="O312" i="6" s="1"/>
  <c r="H18" i="6"/>
  <c r="G41" i="6"/>
  <c r="I41" i="6" s="1"/>
  <c r="G53" i="6"/>
  <c r="I53" i="6" s="1"/>
  <c r="R119" i="6"/>
  <c r="P175" i="6"/>
  <c r="P248" i="6"/>
  <c r="Q248" i="6" s="1" a="1"/>
  <c r="Q248" i="6" s="1"/>
  <c r="R252" i="6"/>
  <c r="P269" i="6"/>
  <c r="P304" i="6"/>
  <c r="Q304" i="6" s="1" a="1"/>
  <c r="Q304" i="6" s="1"/>
  <c r="H180" i="6"/>
  <c r="I180" i="6"/>
  <c r="P300" i="6"/>
  <c r="Q300" i="6" s="1" a="1"/>
  <c r="Q300" i="6" s="1"/>
  <c r="I114" i="6"/>
  <c r="J114" i="6" s="1"/>
  <c r="K114" i="6" s="1"/>
  <c r="L114" i="6" s="1"/>
  <c r="M114" i="6" s="1"/>
  <c r="N114" i="6" s="1"/>
  <c r="O114" i="6" s="1"/>
  <c r="G2" i="6"/>
  <c r="I2" i="6" s="1"/>
  <c r="G8" i="6"/>
  <c r="I8" i="6" s="1"/>
  <c r="G19" i="6"/>
  <c r="I19" i="6" s="1"/>
  <c r="G30" i="6"/>
  <c r="I30" i="6" s="1"/>
  <c r="R148" i="6"/>
  <c r="P210" i="6"/>
  <c r="G220" i="6"/>
  <c r="G233" i="6"/>
  <c r="I233" i="6" s="1"/>
  <c r="J233" i="6" s="1"/>
  <c r="K233" i="6" s="1"/>
  <c r="L233" i="6" s="1"/>
  <c r="M233" i="6" s="1"/>
  <c r="N233" i="6" s="1"/>
  <c r="O233" i="6" s="1"/>
  <c r="G245" i="6"/>
  <c r="I245" i="6" s="1"/>
  <c r="J245" i="6" s="1"/>
  <c r="K245" i="6" s="1"/>
  <c r="L245" i="6" s="1"/>
  <c r="M245" i="6" s="1"/>
  <c r="N245" i="6" s="1"/>
  <c r="O245" i="6" s="1"/>
  <c r="P257" i="6"/>
  <c r="P279" i="6"/>
  <c r="Q279" i="6" s="1" a="1"/>
  <c r="Q279" i="6" s="1"/>
  <c r="P295" i="6"/>
  <c r="Q295" i="6" s="1" a="1"/>
  <c r="Q295" i="6" s="1"/>
  <c r="R299" i="6"/>
  <c r="G305" i="6"/>
  <c r="P275" i="6"/>
  <c r="Q275" i="6" s="1" a="1"/>
  <c r="Q275" i="6" s="1"/>
  <c r="P251" i="6"/>
  <c r="P155" i="6"/>
  <c r="I315" i="6"/>
  <c r="J315" i="6" s="1"/>
  <c r="K315" i="6" s="1"/>
  <c r="L315" i="6" s="1"/>
  <c r="M315" i="6" s="1"/>
  <c r="N315" i="6" s="1"/>
  <c r="O315" i="6" s="1"/>
  <c r="I172" i="6"/>
  <c r="P267" i="6"/>
  <c r="R286" i="6"/>
  <c r="H126" i="6"/>
  <c r="H57" i="6"/>
  <c r="P231" i="6"/>
  <c r="P255" i="6"/>
  <c r="Q255" i="6" s="1" a="1"/>
  <c r="Q255" i="6" s="1"/>
  <c r="R287" i="6"/>
  <c r="H22" i="6"/>
  <c r="I22" i="6"/>
  <c r="R227" i="6"/>
  <c r="I227" i="6"/>
  <c r="J227" i="6" s="1"/>
  <c r="K227" i="6" s="1"/>
  <c r="L227" i="6" s="1"/>
  <c r="M227" i="6" s="1"/>
  <c r="N227" i="6" s="1"/>
  <c r="O227" i="6" s="1"/>
  <c r="R165" i="6"/>
  <c r="I165" i="6"/>
  <c r="G57" i="6"/>
  <c r="I57" i="6" s="1"/>
  <c r="P278" i="6"/>
  <c r="Q278" i="6" s="1" a="1"/>
  <c r="Q278" i="6" s="1"/>
  <c r="P254" i="6"/>
  <c r="H23" i="6"/>
  <c r="R232" i="6"/>
  <c r="P232" i="6"/>
  <c r="P236" i="6"/>
  <c r="R240" i="6"/>
  <c r="P244" i="6"/>
  <c r="P260" i="6"/>
  <c r="R260" i="6"/>
  <c r="P283" i="6"/>
  <c r="Q283" i="6" s="1" a="1"/>
  <c r="Q283" i="6" s="1"/>
  <c r="R294" i="6"/>
  <c r="H119" i="6"/>
  <c r="I119" i="6"/>
  <c r="H36" i="6"/>
  <c r="I36" i="6"/>
  <c r="P253" i="6"/>
  <c r="P229" i="6"/>
  <c r="I207" i="6"/>
  <c r="I4" i="6"/>
  <c r="H64" i="6"/>
  <c r="P171" i="6"/>
  <c r="P214" i="6"/>
  <c r="R224" i="6"/>
  <c r="H299" i="6"/>
  <c r="R311" i="6"/>
  <c r="H311" i="6"/>
  <c r="I311" i="6"/>
  <c r="J311" i="6" s="1"/>
  <c r="K311" i="6" s="1"/>
  <c r="L311" i="6" s="1"/>
  <c r="M311" i="6" s="1"/>
  <c r="N311" i="6" s="1"/>
  <c r="O311" i="6" s="1"/>
  <c r="I290" i="6"/>
  <c r="J290" i="6" s="1"/>
  <c r="K290" i="6" s="1"/>
  <c r="L290" i="6" s="1"/>
  <c r="M290" i="6" s="1"/>
  <c r="N290" i="6" s="1"/>
  <c r="O290" i="6" s="1"/>
  <c r="H24" i="6"/>
  <c r="R120" i="6"/>
  <c r="G125" i="6"/>
  <c r="I125" i="6" s="1"/>
  <c r="J125" i="6" s="1"/>
  <c r="K125" i="6" s="1"/>
  <c r="L125" i="6" s="1"/>
  <c r="M125" i="6" s="1"/>
  <c r="N125" i="6" s="1"/>
  <c r="O125" i="6" s="1"/>
  <c r="H129" i="6"/>
  <c r="R133" i="6"/>
  <c r="G139" i="6"/>
  <c r="I139" i="6" s="1"/>
  <c r="J139" i="6" s="1"/>
  <c r="K139" i="6" s="1"/>
  <c r="L139" i="6" s="1"/>
  <c r="M139" i="6" s="1"/>
  <c r="N139" i="6" s="1"/>
  <c r="O139" i="6" s="1"/>
  <c r="G163" i="6"/>
  <c r="R167" i="6"/>
  <c r="R237" i="6"/>
  <c r="H295" i="6"/>
  <c r="P305" i="6"/>
  <c r="Q305" i="6" s="1" a="1"/>
  <c r="Q305" i="6" s="1"/>
  <c r="I10" i="6"/>
  <c r="H10" i="6"/>
  <c r="P298" i="6"/>
  <c r="Q298" i="6" s="1" a="1"/>
  <c r="Q298" i="6" s="1"/>
  <c r="P274" i="6"/>
  <c r="P250" i="6"/>
  <c r="Q250" i="6" s="1" a="1"/>
  <c r="Q250" i="6" s="1"/>
  <c r="P226" i="6"/>
  <c r="H202" i="6"/>
  <c r="P216" i="6"/>
  <c r="I301" i="6"/>
  <c r="J301" i="6" s="1"/>
  <c r="K301" i="6" s="1"/>
  <c r="L301" i="6" s="1"/>
  <c r="M301" i="6" s="1"/>
  <c r="N301" i="6" s="1"/>
  <c r="O301" i="6" s="1"/>
  <c r="H301" i="6"/>
  <c r="G130" i="6"/>
  <c r="R130" i="6" s="1"/>
  <c r="P271" i="6"/>
  <c r="P292" i="6"/>
  <c r="Q292" i="6" s="1" a="1"/>
  <c r="Q292" i="6" s="1"/>
  <c r="G259" i="6"/>
  <c r="I259" i="6" s="1"/>
  <c r="J259" i="6" s="1"/>
  <c r="K259" i="6" s="1"/>
  <c r="L259" i="6" s="1"/>
  <c r="M259" i="6" s="1"/>
  <c r="N259" i="6" s="1"/>
  <c r="O259" i="6" s="1"/>
  <c r="R90" i="6"/>
  <c r="P282" i="6"/>
  <c r="Q282" i="6" s="1" a="1"/>
  <c r="Q282" i="6" s="1"/>
  <c r="P293" i="6"/>
  <c r="Q293" i="6" s="1" a="1"/>
  <c r="Q293" i="6" s="1"/>
  <c r="P170" i="6"/>
  <c r="P213" i="6"/>
  <c r="P166" i="6"/>
  <c r="R137" i="6"/>
  <c r="H120" i="6"/>
  <c r="R129" i="6"/>
  <c r="R144" i="6"/>
  <c r="H153" i="6"/>
  <c r="R163" i="6"/>
  <c r="H206" i="6"/>
  <c r="G291" i="6"/>
  <c r="G317" i="6"/>
  <c r="P297" i="6"/>
  <c r="Q297" i="6" s="1" a="1"/>
  <c r="Q297" i="6" s="1"/>
  <c r="P273" i="6"/>
  <c r="Q273" i="6" s="1" a="1"/>
  <c r="Q273" i="6" s="1"/>
  <c r="P249" i="6"/>
  <c r="P224" i="6"/>
  <c r="I222" i="6"/>
  <c r="J222" i="6" s="1"/>
  <c r="K222" i="6" s="1"/>
  <c r="L222" i="6" s="1"/>
  <c r="M222" i="6" s="1"/>
  <c r="N222" i="6" s="1"/>
  <c r="O222" i="6" s="1"/>
  <c r="I137" i="6"/>
  <c r="R146" i="6"/>
  <c r="I146" i="6"/>
  <c r="J146" i="6" s="1"/>
  <c r="K146" i="6" s="1"/>
  <c r="L146" i="6" s="1"/>
  <c r="M146" i="6" s="1"/>
  <c r="N146" i="6" s="1"/>
  <c r="O146" i="6" s="1"/>
  <c r="H60" i="6"/>
  <c r="I60" i="6"/>
  <c r="R203" i="6"/>
  <c r="R271" i="6"/>
  <c r="H69" i="6"/>
  <c r="R174" i="6"/>
  <c r="P256" i="6"/>
  <c r="G100" i="6"/>
  <c r="G116" i="6"/>
  <c r="I116" i="6" s="1"/>
  <c r="J116" i="6" s="1"/>
  <c r="K116" i="6" s="1"/>
  <c r="L116" i="6" s="1"/>
  <c r="M116" i="6" s="1"/>
  <c r="N116" i="6" s="1"/>
  <c r="O116" i="6" s="1"/>
  <c r="R153" i="6"/>
  <c r="G196" i="6"/>
  <c r="P211" i="6"/>
  <c r="R258" i="6"/>
  <c r="G281" i="6"/>
  <c r="P281" i="6" s="1"/>
  <c r="Q281" i="6" s="1" a="1"/>
  <c r="Q281" i="6" s="1"/>
  <c r="P291" i="6"/>
  <c r="Q291" i="6" s="1" a="1"/>
  <c r="Q291" i="6" s="1"/>
  <c r="I296" i="6"/>
  <c r="J296" i="6" s="1"/>
  <c r="K296" i="6" s="1"/>
  <c r="L296" i="6" s="1"/>
  <c r="M296" i="6" s="1"/>
  <c r="N296" i="6" s="1"/>
  <c r="O296" i="6" s="1"/>
  <c r="P296" i="6"/>
  <c r="Q296" i="6" s="1" a="1"/>
  <c r="Q296" i="6" s="1"/>
  <c r="R306" i="6"/>
  <c r="G69" i="6"/>
  <c r="I69" i="6" s="1"/>
  <c r="P266" i="6"/>
  <c r="Q266" i="6" s="1" a="1"/>
  <c r="Q266" i="6" s="1"/>
  <c r="P242" i="6"/>
  <c r="P284" i="6"/>
  <c r="Q284" i="6" s="1" a="1"/>
  <c r="Q284" i="6" s="1"/>
  <c r="H37" i="6"/>
  <c r="H194" i="6"/>
  <c r="R283" i="6"/>
  <c r="P306" i="6"/>
  <c r="Q306" i="6" s="1" a="1"/>
  <c r="Q306" i="6" s="1"/>
  <c r="P258" i="6"/>
  <c r="P246" i="6"/>
  <c r="R221" i="6"/>
  <c r="H61" i="6"/>
  <c r="H92" i="6"/>
  <c r="R115" i="6"/>
  <c r="R208" i="6"/>
  <c r="G65" i="6"/>
  <c r="I65" i="6" s="1"/>
  <c r="R207" i="6"/>
  <c r="R226" i="6"/>
  <c r="H33" i="6"/>
  <c r="R132" i="6"/>
  <c r="H176" i="6"/>
  <c r="H185" i="6"/>
  <c r="G160" i="6"/>
  <c r="H83" i="6"/>
  <c r="G308" i="5"/>
  <c r="K308" i="5" s="1"/>
  <c r="L308" i="5" s="1"/>
  <c r="M308" i="5" s="1"/>
  <c r="N308" i="5" s="1"/>
  <c r="O308" i="5" s="1"/>
  <c r="P308" i="5" s="1"/>
  <c r="Q308" i="5" s="1"/>
  <c r="G314" i="5"/>
  <c r="K314" i="5" s="1"/>
  <c r="L314" i="5" s="1"/>
  <c r="M314" i="5" s="1"/>
  <c r="N314" i="5" s="1"/>
  <c r="O314" i="5" s="1"/>
  <c r="P314" i="5" s="1"/>
  <c r="Q314" i="5" s="1"/>
  <c r="G302" i="5"/>
  <c r="K302" i="5" s="1"/>
  <c r="L302" i="5" s="1"/>
  <c r="M302" i="5" s="1"/>
  <c r="N302" i="5" s="1"/>
  <c r="O302" i="5" s="1"/>
  <c r="P302" i="5" s="1"/>
  <c r="Q302" i="5" s="1"/>
  <c r="G326" i="5"/>
  <c r="K326" i="5" s="1"/>
  <c r="L326" i="5" s="1"/>
  <c r="M326" i="5" s="1"/>
  <c r="N326" i="5" s="1"/>
  <c r="O326" i="5" s="1"/>
  <c r="P326" i="5" s="1"/>
  <c r="Q326" i="5" s="1"/>
  <c r="G278" i="5"/>
  <c r="K278" i="5" s="1"/>
  <c r="G284" i="5"/>
  <c r="K284" i="5" s="1"/>
  <c r="L284" i="5" s="1"/>
  <c r="M284" i="5" s="1"/>
  <c r="N284" i="5" s="1"/>
  <c r="O284" i="5" s="1"/>
  <c r="P284" i="5" s="1"/>
  <c r="Q284" i="5" s="1"/>
  <c r="G294" i="5"/>
  <c r="K294" i="5" s="1"/>
  <c r="L294" i="5" s="1"/>
  <c r="M294" i="5" s="1"/>
  <c r="N294" i="5" s="1"/>
  <c r="O294" i="5" s="1"/>
  <c r="P294" i="5" s="1"/>
  <c r="Q294" i="5" s="1"/>
  <c r="G306" i="5"/>
  <c r="K306" i="5" s="1"/>
  <c r="L306" i="5" s="1"/>
  <c r="M306" i="5" s="1"/>
  <c r="N306" i="5" s="1"/>
  <c r="O306" i="5" s="1"/>
  <c r="P306" i="5" s="1"/>
  <c r="Q306" i="5" s="1"/>
  <c r="G318" i="5"/>
  <c r="K318" i="5" s="1"/>
  <c r="L318" i="5" s="1"/>
  <c r="M318" i="5" s="1"/>
  <c r="N318" i="5" s="1"/>
  <c r="O318" i="5" s="1"/>
  <c r="P318" i="5" s="1"/>
  <c r="Q318" i="5" s="1"/>
  <c r="R230" i="6"/>
  <c r="H323" i="6"/>
  <c r="H96" i="6"/>
  <c r="H47" i="6"/>
  <c r="H5" i="6"/>
  <c r="H108" i="6"/>
  <c r="R108" i="6"/>
  <c r="H12" i="6"/>
  <c r="H6" i="6"/>
  <c r="H43" i="6"/>
  <c r="H55" i="6"/>
  <c r="H2" i="6"/>
  <c r="H71" i="6"/>
  <c r="H109" i="6"/>
  <c r="R109" i="6"/>
  <c r="H7" i="6"/>
  <c r="H31" i="6"/>
  <c r="H20" i="6"/>
  <c r="H3" i="6"/>
  <c r="H16" i="6"/>
  <c r="H67" i="6"/>
  <c r="H39" i="6"/>
  <c r="H63" i="6"/>
  <c r="H15" i="6"/>
  <c r="H44" i="6"/>
  <c r="H68" i="6"/>
  <c r="H74" i="6"/>
  <c r="H85" i="6"/>
  <c r="H111" i="6"/>
  <c r="H123" i="6"/>
  <c r="H78" i="6"/>
  <c r="H94" i="6"/>
  <c r="R141" i="6"/>
  <c r="H154" i="6"/>
  <c r="R154" i="6"/>
  <c r="H8" i="6"/>
  <c r="H38" i="6"/>
  <c r="H48" i="6"/>
  <c r="H62" i="6"/>
  <c r="H76" i="6"/>
  <c r="H141" i="6"/>
  <c r="R66" i="6"/>
  <c r="H86" i="6"/>
  <c r="R111" i="6"/>
  <c r="R123" i="6"/>
  <c r="H28" i="6"/>
  <c r="H52" i="6"/>
  <c r="H82" i="6"/>
  <c r="H97" i="6"/>
  <c r="H112" i="6"/>
  <c r="H124" i="6"/>
  <c r="R196" i="6"/>
  <c r="H9" i="6"/>
  <c r="H27" i="6"/>
  <c r="H51" i="6"/>
  <c r="R117" i="6"/>
  <c r="R135" i="6"/>
  <c r="H135" i="6"/>
  <c r="H201" i="6"/>
  <c r="H13" i="6"/>
  <c r="H17" i="6"/>
  <c r="H21" i="6"/>
  <c r="H32" i="6"/>
  <c r="H56" i="6"/>
  <c r="H73" i="6"/>
  <c r="H80" i="6"/>
  <c r="H102" i="6"/>
  <c r="R112" i="6"/>
  <c r="H159" i="6"/>
  <c r="R159" i="6"/>
  <c r="R77" i="6"/>
  <c r="H113" i="6"/>
  <c r="H150" i="6"/>
  <c r="H310" i="6"/>
  <c r="R310" i="6"/>
  <c r="R14" i="6"/>
  <c r="H147" i="6"/>
  <c r="R147" i="6"/>
  <c r="R150" i="6"/>
  <c r="R162" i="6"/>
  <c r="H162" i="6"/>
  <c r="H35" i="6"/>
  <c r="H59" i="6"/>
  <c r="H110" i="6"/>
  <c r="R151" i="6"/>
  <c r="H151" i="6"/>
  <c r="R170" i="6"/>
  <c r="H107" i="6"/>
  <c r="R107" i="6"/>
  <c r="H143" i="6"/>
  <c r="R143" i="6"/>
  <c r="R175" i="6"/>
  <c r="R124" i="6"/>
  <c r="R149" i="6"/>
  <c r="H178" i="6"/>
  <c r="R145" i="6"/>
  <c r="R161" i="6"/>
  <c r="H164" i="6"/>
  <c r="R164" i="6"/>
  <c r="R178" i="6"/>
  <c r="H182" i="6"/>
  <c r="R253" i="6"/>
  <c r="R74" i="6"/>
  <c r="R79" i="6"/>
  <c r="R102" i="6"/>
  <c r="R105" i="6"/>
  <c r="R114" i="6"/>
  <c r="R125" i="6"/>
  <c r="H127" i="6"/>
  <c r="R118" i="6"/>
  <c r="H98" i="6"/>
  <c r="R266" i="6"/>
  <c r="H266" i="6"/>
  <c r="H118" i="6"/>
  <c r="H131" i="6"/>
  <c r="H134" i="6"/>
  <c r="H158" i="6"/>
  <c r="R204" i="6"/>
  <c r="R110" i="6"/>
  <c r="R134" i="6"/>
  <c r="R182" i="6"/>
  <c r="R278" i="6"/>
  <c r="H278" i="6"/>
  <c r="H144" i="6"/>
  <c r="H189" i="6"/>
  <c r="R201" i="6"/>
  <c r="R231" i="6"/>
  <c r="R265" i="6"/>
  <c r="R122" i="6"/>
  <c r="R138" i="6"/>
  <c r="R158" i="6"/>
  <c r="H165" i="6"/>
  <c r="R189" i="6"/>
  <c r="R229" i="6"/>
  <c r="R234" i="6"/>
  <c r="H138" i="6"/>
  <c r="H167" i="6"/>
  <c r="H132" i="6"/>
  <c r="R169" i="6"/>
  <c r="R126" i="6"/>
  <c r="R142" i="6"/>
  <c r="R155" i="6"/>
  <c r="R171" i="6"/>
  <c r="R279" i="6"/>
  <c r="H279" i="6"/>
  <c r="H285" i="6"/>
  <c r="R285" i="6"/>
  <c r="R325" i="6"/>
  <c r="H325" i="6"/>
  <c r="H156" i="6"/>
  <c r="R156" i="6"/>
  <c r="R166" i="6"/>
  <c r="R186" i="6"/>
  <c r="R217" i="6"/>
  <c r="H225" i="6"/>
  <c r="R238" i="6"/>
  <c r="R255" i="6"/>
  <c r="H255" i="6"/>
  <c r="H199" i="6"/>
  <c r="H218" i="6"/>
  <c r="R300" i="6"/>
  <c r="H300" i="6"/>
  <c r="H193" i="6"/>
  <c r="R195" i="6"/>
  <c r="H208" i="6"/>
  <c r="R212" i="6"/>
  <c r="R216" i="6"/>
  <c r="R218" i="6"/>
  <c r="R239" i="6"/>
  <c r="H212" i="6"/>
  <c r="H248" i="6"/>
  <c r="R248" i="6"/>
  <c r="R274" i="6"/>
  <c r="R206" i="6"/>
  <c r="H223" i="6"/>
  <c r="R289" i="6"/>
  <c r="H289" i="6"/>
  <c r="R293" i="6"/>
  <c r="H293" i="6"/>
  <c r="R185" i="6"/>
  <c r="R205" i="6"/>
  <c r="R254" i="6"/>
  <c r="R194" i="6"/>
  <c r="R210" i="6"/>
  <c r="H221" i="6"/>
  <c r="R223" i="6"/>
  <c r="R249" i="6"/>
  <c r="R256" i="6"/>
  <c r="R268" i="6"/>
  <c r="H276" i="6"/>
  <c r="H319" i="6"/>
  <c r="R319" i="6"/>
  <c r="H321" i="6"/>
  <c r="R321" i="6"/>
  <c r="R193" i="6"/>
  <c r="R209" i="6"/>
  <c r="R228" i="6"/>
  <c r="R276" i="6"/>
  <c r="H298" i="6"/>
  <c r="R298" i="6"/>
  <c r="R313" i="6"/>
  <c r="H313" i="6"/>
  <c r="R198" i="6"/>
  <c r="R168" i="6"/>
  <c r="R172" i="6"/>
  <c r="R176" i="6"/>
  <c r="R180" i="6"/>
  <c r="R244" i="6"/>
  <c r="R264" i="6"/>
  <c r="R280" i="6"/>
  <c r="H308" i="6"/>
  <c r="R308" i="6"/>
  <c r="R202" i="6"/>
  <c r="R214" i="6"/>
  <c r="H250" i="6"/>
  <c r="H264" i="6"/>
  <c r="H280" i="6"/>
  <c r="R290" i="6"/>
  <c r="H290" i="6"/>
  <c r="R302" i="6"/>
  <c r="H302" i="6"/>
  <c r="R304" i="6"/>
  <c r="H304" i="6"/>
  <c r="R316" i="6"/>
  <c r="H220" i="6"/>
  <c r="R222" i="6"/>
  <c r="R262" i="6"/>
  <c r="R305" i="6"/>
  <c r="R314" i="6"/>
  <c r="H314" i="6"/>
  <c r="R324" i="6"/>
  <c r="H324" i="6"/>
  <c r="R243" i="6"/>
  <c r="R261" i="6"/>
  <c r="H273" i="6"/>
  <c r="R273" i="6"/>
  <c r="R277" i="6"/>
  <c r="H296" i="6"/>
  <c r="R315" i="6"/>
  <c r="R257" i="6"/>
  <c r="R267" i="6"/>
  <c r="H277" i="6"/>
  <c r="H320" i="6"/>
  <c r="R242" i="6"/>
  <c r="R251" i="6"/>
  <c r="R269" i="6"/>
  <c r="H275" i="6"/>
  <c r="H284" i="6"/>
  <c r="H309" i="6"/>
  <c r="R309" i="6"/>
  <c r="H286" i="6"/>
  <c r="R292" i="6"/>
  <c r="H322" i="6"/>
  <c r="R225" i="6"/>
  <c r="R275" i="6"/>
  <c r="H288" i="6"/>
  <c r="H292" i="6"/>
  <c r="R296" i="6"/>
  <c r="R301" i="6"/>
  <c r="R236" i="6"/>
  <c r="R241" i="6"/>
  <c r="R263" i="6"/>
  <c r="H272" i="6"/>
  <c r="H297" i="6"/>
  <c r="R297" i="6"/>
  <c r="R303" i="6"/>
  <c r="H326" i="6"/>
  <c r="R326" i="6"/>
  <c r="H283" i="6"/>
  <c r="H282" i="6"/>
  <c r="H294" i="6"/>
  <c r="H306" i="6"/>
  <c r="H318" i="6"/>
  <c r="G277" i="5"/>
  <c r="K277" i="5" s="1"/>
  <c r="L277" i="5" s="1"/>
  <c r="M277" i="5" s="1"/>
  <c r="N277" i="5" s="1"/>
  <c r="O277" i="5" s="1"/>
  <c r="P277" i="5" s="1"/>
  <c r="Q277" i="5" s="1"/>
  <c r="G301" i="5"/>
  <c r="K301" i="5" s="1"/>
  <c r="L301" i="5" s="1"/>
  <c r="M301" i="5" s="1"/>
  <c r="N301" i="5" s="1"/>
  <c r="O301" i="5" s="1"/>
  <c r="P301" i="5" s="1"/>
  <c r="Q301" i="5" s="1"/>
  <c r="G15" i="5"/>
  <c r="G27" i="5"/>
  <c r="K27" i="5" s="1"/>
  <c r="L27" i="5" s="1"/>
  <c r="M27" i="5" s="1"/>
  <c r="N27" i="5" s="1"/>
  <c r="O27" i="5" s="1"/>
  <c r="P27" i="5" s="1"/>
  <c r="Q27" i="5" s="1"/>
  <c r="G39" i="5"/>
  <c r="K39" i="5" s="1"/>
  <c r="G45" i="5"/>
  <c r="K45" i="5" s="1"/>
  <c r="G51" i="5"/>
  <c r="K51" i="5" s="1"/>
  <c r="G57" i="5"/>
  <c r="K57" i="5" s="1"/>
  <c r="L57" i="5" s="1"/>
  <c r="M57" i="5" s="1"/>
  <c r="N57" i="5" s="1"/>
  <c r="O57" i="5" s="1"/>
  <c r="P57" i="5" s="1"/>
  <c r="Q57" i="5" s="1"/>
  <c r="G63" i="5"/>
  <c r="K63" i="5" s="1"/>
  <c r="G69" i="5"/>
  <c r="K69" i="5" s="1"/>
  <c r="G9" i="5"/>
  <c r="K9" i="5" s="1"/>
  <c r="G312" i="5"/>
  <c r="K312" i="5" s="1"/>
  <c r="L312" i="5" s="1"/>
  <c r="M312" i="5" s="1"/>
  <c r="N312" i="5" s="1"/>
  <c r="O312" i="5" s="1"/>
  <c r="P312" i="5" s="1"/>
  <c r="Q312" i="5" s="1"/>
  <c r="G304" i="5"/>
  <c r="K304" i="5" s="1"/>
  <c r="L304" i="5" s="1"/>
  <c r="M304" i="5" s="1"/>
  <c r="N304" i="5" s="1"/>
  <c r="O304" i="5" s="1"/>
  <c r="P304" i="5" s="1"/>
  <c r="Q304" i="5" s="1"/>
  <c r="G310" i="5"/>
  <c r="K310" i="5" s="1"/>
  <c r="L310" i="5" s="1"/>
  <c r="M310" i="5" s="1"/>
  <c r="N310" i="5" s="1"/>
  <c r="O310" i="5" s="1"/>
  <c r="P310" i="5" s="1"/>
  <c r="Q310" i="5" s="1"/>
  <c r="G316" i="5"/>
  <c r="K316" i="5" s="1"/>
  <c r="L316" i="5" s="1"/>
  <c r="M316" i="5" s="1"/>
  <c r="N316" i="5" s="1"/>
  <c r="O316" i="5" s="1"/>
  <c r="P316" i="5" s="1"/>
  <c r="Q316" i="5" s="1"/>
  <c r="G322" i="5"/>
  <c r="K322" i="5" s="1"/>
  <c r="L322" i="5" s="1"/>
  <c r="M322" i="5" s="1"/>
  <c r="N322" i="5" s="1"/>
  <c r="O322" i="5" s="1"/>
  <c r="P322" i="5" s="1"/>
  <c r="Q322" i="5" s="1"/>
  <c r="G297" i="5"/>
  <c r="K297" i="5" s="1"/>
  <c r="L297" i="5" s="1"/>
  <c r="M297" i="5" s="1"/>
  <c r="N297" i="5" s="1"/>
  <c r="O297" i="5" s="1"/>
  <c r="P297" i="5" s="1"/>
  <c r="Q297" i="5" s="1"/>
  <c r="I38" i="2"/>
  <c r="I96" i="2"/>
  <c r="G123" i="5"/>
  <c r="K123" i="5" s="1"/>
  <c r="L123" i="5" s="1"/>
  <c r="M123" i="5" s="1"/>
  <c r="N123" i="5" s="1"/>
  <c r="O123" i="5" s="1"/>
  <c r="P123" i="5" s="1"/>
  <c r="Q123" i="5" s="1"/>
  <c r="G75" i="5"/>
  <c r="K75" i="5" s="1"/>
  <c r="L75" i="5" s="1"/>
  <c r="M75" i="5" s="1"/>
  <c r="N75" i="5" s="1"/>
  <c r="O75" i="5" s="1"/>
  <c r="P75" i="5" s="1"/>
  <c r="Q75" i="5" s="1"/>
  <c r="G243" i="5"/>
  <c r="K243" i="5" s="1"/>
  <c r="L243" i="5" s="1"/>
  <c r="M243" i="5" s="1"/>
  <c r="N243" i="5" s="1"/>
  <c r="O243" i="5" s="1"/>
  <c r="P243" i="5" s="1"/>
  <c r="Q243" i="5" s="1"/>
  <c r="G249" i="5"/>
  <c r="K249" i="5" s="1"/>
  <c r="L249" i="5" s="1"/>
  <c r="M249" i="5" s="1"/>
  <c r="N249" i="5" s="1"/>
  <c r="O249" i="5" s="1"/>
  <c r="P249" i="5" s="1"/>
  <c r="Q249" i="5" s="1"/>
  <c r="J213" i="2"/>
  <c r="J231" i="2"/>
  <c r="J204" i="2"/>
  <c r="G257" i="5"/>
  <c r="K257" i="5" s="1"/>
  <c r="L257" i="5" s="1"/>
  <c r="M257" i="5" s="1"/>
  <c r="N257" i="5" s="1"/>
  <c r="O257" i="5" s="1"/>
  <c r="P257" i="5" s="1"/>
  <c r="Q257" i="5" s="1"/>
  <c r="G267" i="5"/>
  <c r="K267" i="5" s="1"/>
  <c r="L267" i="5" s="1"/>
  <c r="M267" i="5" s="1"/>
  <c r="N267" i="5" s="1"/>
  <c r="O267" i="5" s="1"/>
  <c r="P267" i="5" s="1"/>
  <c r="Q267" i="5" s="1"/>
  <c r="G33" i="5"/>
  <c r="K33" i="5" s="1"/>
  <c r="G293" i="5"/>
  <c r="K293" i="5" s="1"/>
  <c r="L293" i="5" s="1"/>
  <c r="M293" i="5" s="1"/>
  <c r="N293" i="5" s="1"/>
  <c r="O293" i="5" s="1"/>
  <c r="P293" i="5" s="1"/>
  <c r="Q293" i="5" s="1"/>
  <c r="G133" i="5"/>
  <c r="K133" i="5" s="1"/>
  <c r="L133" i="5" s="1"/>
  <c r="M133" i="5" s="1"/>
  <c r="N133" i="5" s="1"/>
  <c r="O133" i="5" s="1"/>
  <c r="P133" i="5" s="1"/>
  <c r="Q133" i="5" s="1"/>
  <c r="G139" i="5"/>
  <c r="K139" i="5" s="1"/>
  <c r="G145" i="5"/>
  <c r="K145" i="5" s="1"/>
  <c r="L145" i="5" s="1"/>
  <c r="M145" i="5" s="1"/>
  <c r="N145" i="5" s="1"/>
  <c r="O145" i="5" s="1"/>
  <c r="P145" i="5" s="1"/>
  <c r="Q145" i="5" s="1"/>
  <c r="G157" i="5"/>
  <c r="K157" i="5" s="1"/>
  <c r="L157" i="5" s="1"/>
  <c r="M157" i="5" s="1"/>
  <c r="N157" i="5" s="1"/>
  <c r="O157" i="5" s="1"/>
  <c r="P157" i="5" s="1"/>
  <c r="Q157" i="5" s="1"/>
  <c r="G176" i="5"/>
  <c r="K176" i="5" s="1"/>
  <c r="L176" i="5" s="1"/>
  <c r="M176" i="5" s="1"/>
  <c r="N176" i="5" s="1"/>
  <c r="O176" i="5" s="1"/>
  <c r="P176" i="5" s="1"/>
  <c r="Q176" i="5" s="1"/>
  <c r="G188" i="5"/>
  <c r="K188" i="5" s="1"/>
  <c r="L188" i="5" s="1"/>
  <c r="M188" i="5" s="1"/>
  <c r="N188" i="5" s="1"/>
  <c r="O188" i="5" s="1"/>
  <c r="P188" i="5" s="1"/>
  <c r="Q188" i="5" s="1"/>
  <c r="G200" i="5"/>
  <c r="K200" i="5" s="1"/>
  <c r="L200" i="5" s="1"/>
  <c r="M200" i="5" s="1"/>
  <c r="N200" i="5" s="1"/>
  <c r="O200" i="5" s="1"/>
  <c r="P200" i="5" s="1"/>
  <c r="Q200" i="5" s="1"/>
  <c r="G206" i="5"/>
  <c r="K206" i="5" s="1"/>
  <c r="G218" i="5"/>
  <c r="K218" i="5" s="1"/>
  <c r="L218" i="5" s="1"/>
  <c r="M218" i="5" s="1"/>
  <c r="N218" i="5" s="1"/>
  <c r="O218" i="5" s="1"/>
  <c r="P218" i="5" s="1"/>
  <c r="Q218" i="5" s="1"/>
  <c r="G224" i="5"/>
  <c r="K224" i="5" s="1"/>
  <c r="L224" i="5" s="1"/>
  <c r="M224" i="5" s="1"/>
  <c r="N224" i="5" s="1"/>
  <c r="O224" i="5" s="1"/>
  <c r="P224" i="5" s="1"/>
  <c r="Q224" i="5" s="1"/>
  <c r="G230" i="5"/>
  <c r="K230" i="5" s="1"/>
  <c r="L230" i="5" s="1"/>
  <c r="M230" i="5" s="1"/>
  <c r="N230" i="5" s="1"/>
  <c r="O230" i="5" s="1"/>
  <c r="P230" i="5" s="1"/>
  <c r="Q230" i="5" s="1"/>
  <c r="G3" i="5"/>
  <c r="G106" i="5"/>
  <c r="K106" i="5" s="1"/>
  <c r="L106" i="5" s="1"/>
  <c r="M106" i="5" s="1"/>
  <c r="N106" i="5" s="1"/>
  <c r="O106" i="5" s="1"/>
  <c r="P106" i="5" s="1"/>
  <c r="Q106" i="5" s="1"/>
  <c r="G148" i="5"/>
  <c r="K148" i="5" s="1"/>
  <c r="L148" i="5" s="1"/>
  <c r="M148" i="5" s="1"/>
  <c r="N148" i="5" s="1"/>
  <c r="O148" i="5" s="1"/>
  <c r="P148" i="5" s="1"/>
  <c r="Q148" i="5" s="1"/>
  <c r="G161" i="5"/>
  <c r="K161" i="5" s="1"/>
  <c r="L161" i="5" s="1"/>
  <c r="M161" i="5" s="1"/>
  <c r="N161" i="5" s="1"/>
  <c r="O161" i="5" s="1"/>
  <c r="P161" i="5" s="1"/>
  <c r="Q161" i="5" s="1"/>
  <c r="G167" i="5"/>
  <c r="K167" i="5" s="1"/>
  <c r="L167" i="5" s="1"/>
  <c r="M167" i="5" s="1"/>
  <c r="N167" i="5" s="1"/>
  <c r="O167" i="5" s="1"/>
  <c r="P167" i="5" s="1"/>
  <c r="Q167" i="5" s="1"/>
  <c r="G173" i="5"/>
  <c r="K173" i="5" s="1"/>
  <c r="L173" i="5" s="1"/>
  <c r="M173" i="5" s="1"/>
  <c r="N173" i="5" s="1"/>
  <c r="O173" i="5" s="1"/>
  <c r="P173" i="5" s="1"/>
  <c r="Q173" i="5" s="1"/>
  <c r="G185" i="5"/>
  <c r="K185" i="5" s="1"/>
  <c r="G233" i="5"/>
  <c r="K233" i="5" s="1"/>
  <c r="L233" i="5" s="1"/>
  <c r="M233" i="5" s="1"/>
  <c r="N233" i="5" s="1"/>
  <c r="O233" i="5" s="1"/>
  <c r="P233" i="5" s="1"/>
  <c r="Q233" i="5" s="1"/>
  <c r="G85" i="5"/>
  <c r="K85" i="5" s="1"/>
  <c r="L85" i="5" s="1"/>
  <c r="M85" i="5" s="1"/>
  <c r="N85" i="5" s="1"/>
  <c r="O85" i="5" s="1"/>
  <c r="P85" i="5" s="1"/>
  <c r="Q85" i="5" s="1"/>
  <c r="G258" i="5"/>
  <c r="K258" i="5" s="1"/>
  <c r="L258" i="5" s="1"/>
  <c r="M258" i="5" s="1"/>
  <c r="N258" i="5" s="1"/>
  <c r="O258" i="5" s="1"/>
  <c r="P258" i="5" s="1"/>
  <c r="Q258" i="5" s="1"/>
  <c r="G264" i="5"/>
  <c r="K264" i="5" s="1"/>
  <c r="G107" i="5"/>
  <c r="K107" i="5" s="1"/>
  <c r="L107" i="5" s="1"/>
  <c r="M107" i="5" s="1"/>
  <c r="N107" i="5" s="1"/>
  <c r="O107" i="5" s="1"/>
  <c r="P107" i="5" s="1"/>
  <c r="Q107" i="5" s="1"/>
  <c r="G125" i="5"/>
  <c r="K125" i="5" s="1"/>
  <c r="G6" i="5"/>
  <c r="K6" i="5" s="1"/>
  <c r="G12" i="5"/>
  <c r="K12" i="5" s="1"/>
  <c r="G18" i="5"/>
  <c r="K18" i="5" s="1"/>
  <c r="G30" i="5"/>
  <c r="K30" i="5" s="1"/>
  <c r="G36" i="5"/>
  <c r="K36" i="5" s="1"/>
  <c r="L36" i="5" s="1"/>
  <c r="M36" i="5" s="1"/>
  <c r="N36" i="5" s="1"/>
  <c r="O36" i="5" s="1"/>
  <c r="P36" i="5" s="1"/>
  <c r="Q36" i="5" s="1"/>
  <c r="G42" i="5"/>
  <c r="K42" i="5" s="1"/>
  <c r="G48" i="5"/>
  <c r="K48" i="5" s="1"/>
  <c r="L48" i="5" s="1"/>
  <c r="M48" i="5" s="1"/>
  <c r="N48" i="5" s="1"/>
  <c r="O48" i="5" s="1"/>
  <c r="P48" i="5" s="1"/>
  <c r="Q48" i="5" s="1"/>
  <c r="G54" i="5"/>
  <c r="K54" i="5" s="1"/>
  <c r="L54" i="5" s="1"/>
  <c r="M54" i="5" s="1"/>
  <c r="N54" i="5" s="1"/>
  <c r="O54" i="5" s="1"/>
  <c r="P54" i="5" s="1"/>
  <c r="Q54" i="5" s="1"/>
  <c r="G60" i="5"/>
  <c r="K60" i="5" s="1"/>
  <c r="L60" i="5" s="1"/>
  <c r="M60" i="5" s="1"/>
  <c r="N60" i="5" s="1"/>
  <c r="O60" i="5" s="1"/>
  <c r="P60" i="5" s="1"/>
  <c r="Q60" i="5" s="1"/>
  <c r="G66" i="5"/>
  <c r="K66" i="5" s="1"/>
  <c r="G78" i="5"/>
  <c r="K78" i="5" s="1"/>
  <c r="L78" i="5" s="1"/>
  <c r="M78" i="5" s="1"/>
  <c r="N78" i="5" s="1"/>
  <c r="O78" i="5" s="1"/>
  <c r="P78" i="5" s="1"/>
  <c r="Q78" i="5" s="1"/>
  <c r="G108" i="5"/>
  <c r="K108" i="5" s="1"/>
  <c r="L108" i="5" s="1"/>
  <c r="M108" i="5" s="1"/>
  <c r="N108" i="5" s="1"/>
  <c r="O108" i="5" s="1"/>
  <c r="P108" i="5" s="1"/>
  <c r="Q108" i="5" s="1"/>
  <c r="G99" i="5"/>
  <c r="K99" i="5" s="1"/>
  <c r="G128" i="5"/>
  <c r="K128" i="5" s="1"/>
  <c r="L128" i="5" s="1"/>
  <c r="M128" i="5" s="1"/>
  <c r="N128" i="5" s="1"/>
  <c r="O128" i="5" s="1"/>
  <c r="P128" i="5" s="1"/>
  <c r="Q128" i="5" s="1"/>
  <c r="G140" i="5"/>
  <c r="K140" i="5" s="1"/>
  <c r="L140" i="5" s="1"/>
  <c r="M140" i="5" s="1"/>
  <c r="N140" i="5" s="1"/>
  <c r="O140" i="5" s="1"/>
  <c r="P140" i="5" s="1"/>
  <c r="Q140" i="5" s="1"/>
  <c r="G320" i="5"/>
  <c r="K320" i="5" s="1"/>
  <c r="L320" i="5" s="1"/>
  <c r="M320" i="5" s="1"/>
  <c r="N320" i="5" s="1"/>
  <c r="O320" i="5" s="1"/>
  <c r="P320" i="5" s="1"/>
  <c r="Q320" i="5" s="1"/>
  <c r="G129" i="5"/>
  <c r="K129" i="5" s="1"/>
  <c r="L129" i="5" s="1"/>
  <c r="M129" i="5" s="1"/>
  <c r="N129" i="5" s="1"/>
  <c r="O129" i="5" s="1"/>
  <c r="P129" i="5" s="1"/>
  <c r="Q129" i="5" s="1"/>
  <c r="G141" i="5"/>
  <c r="K141" i="5" s="1"/>
  <c r="L141" i="5" s="1"/>
  <c r="M141" i="5" s="1"/>
  <c r="N141" i="5" s="1"/>
  <c r="O141" i="5" s="1"/>
  <c r="P141" i="5" s="1"/>
  <c r="Q141" i="5" s="1"/>
  <c r="G260" i="5"/>
  <c r="K260" i="5" s="1"/>
  <c r="L260" i="5" s="1"/>
  <c r="M260" i="5" s="1"/>
  <c r="N260" i="5" s="1"/>
  <c r="O260" i="5" s="1"/>
  <c r="P260" i="5" s="1"/>
  <c r="Q260" i="5" s="1"/>
  <c r="G266" i="5"/>
  <c r="K266" i="5" s="1"/>
  <c r="L266" i="5" s="1"/>
  <c r="M266" i="5" s="1"/>
  <c r="N266" i="5" s="1"/>
  <c r="O266" i="5" s="1"/>
  <c r="P266" i="5" s="1"/>
  <c r="Q266" i="5" s="1"/>
  <c r="G171" i="5"/>
  <c r="K171" i="5" s="1"/>
  <c r="L171" i="5" s="1"/>
  <c r="M171" i="5" s="1"/>
  <c r="N171" i="5" s="1"/>
  <c r="O171" i="5" s="1"/>
  <c r="P171" i="5" s="1"/>
  <c r="Q171" i="5" s="1"/>
  <c r="G183" i="5"/>
  <c r="K183" i="5" s="1"/>
  <c r="L183" i="5" s="1"/>
  <c r="M183" i="5" s="1"/>
  <c r="N183" i="5" s="1"/>
  <c r="O183" i="5" s="1"/>
  <c r="P183" i="5" s="1"/>
  <c r="Q183" i="5" s="1"/>
  <c r="G207" i="5"/>
  <c r="K207" i="5" s="1"/>
  <c r="L207" i="5" s="1"/>
  <c r="M207" i="5" s="1"/>
  <c r="N207" i="5" s="1"/>
  <c r="O207" i="5" s="1"/>
  <c r="P207" i="5" s="1"/>
  <c r="Q207" i="5" s="1"/>
  <c r="G219" i="5"/>
  <c r="K219" i="5" s="1"/>
  <c r="L219" i="5" s="1"/>
  <c r="M219" i="5" s="1"/>
  <c r="N219" i="5" s="1"/>
  <c r="O219" i="5" s="1"/>
  <c r="P219" i="5" s="1"/>
  <c r="Q219" i="5" s="1"/>
  <c r="G24" i="5"/>
  <c r="K24" i="5" s="1"/>
  <c r="G72" i="5"/>
  <c r="K72" i="5" s="1"/>
  <c r="G273" i="5"/>
  <c r="K273" i="5" s="1"/>
  <c r="L273" i="5" s="1"/>
  <c r="M273" i="5" s="1"/>
  <c r="N273" i="5" s="1"/>
  <c r="O273" i="5" s="1"/>
  <c r="P273" i="5" s="1"/>
  <c r="Q273" i="5" s="1"/>
  <c r="G279" i="5"/>
  <c r="K279" i="5" s="1"/>
  <c r="L279" i="5" s="1"/>
  <c r="M279" i="5" s="1"/>
  <c r="N279" i="5" s="1"/>
  <c r="O279" i="5" s="1"/>
  <c r="P279" i="5" s="1"/>
  <c r="Q279" i="5" s="1"/>
  <c r="G285" i="5"/>
  <c r="K285" i="5" s="1"/>
  <c r="L285" i="5" s="1"/>
  <c r="M285" i="5" s="1"/>
  <c r="N285" i="5" s="1"/>
  <c r="O285" i="5" s="1"/>
  <c r="P285" i="5" s="1"/>
  <c r="Q285" i="5" s="1"/>
  <c r="G96" i="5"/>
  <c r="K96" i="5" s="1"/>
  <c r="L96" i="5" s="1"/>
  <c r="M96" i="5" s="1"/>
  <c r="N96" i="5" s="1"/>
  <c r="O96" i="5" s="1"/>
  <c r="P96" i="5" s="1"/>
  <c r="Q96" i="5" s="1"/>
  <c r="G131" i="5"/>
  <c r="K131" i="5" s="1"/>
  <c r="L131" i="5" s="1"/>
  <c r="M131" i="5" s="1"/>
  <c r="N131" i="5" s="1"/>
  <c r="O131" i="5" s="1"/>
  <c r="P131" i="5" s="1"/>
  <c r="Q131" i="5" s="1"/>
  <c r="G97" i="5"/>
  <c r="K97" i="5" s="1"/>
  <c r="G103" i="5"/>
  <c r="K103" i="5" s="1"/>
  <c r="L103" i="5" s="1"/>
  <c r="M103" i="5" s="1"/>
  <c r="N103" i="5" s="1"/>
  <c r="O103" i="5" s="1"/>
  <c r="P103" i="5" s="1"/>
  <c r="Q103" i="5" s="1"/>
  <c r="G138" i="5"/>
  <c r="K138" i="5" s="1"/>
  <c r="L138" i="5" s="1"/>
  <c r="M138" i="5" s="1"/>
  <c r="N138" i="5" s="1"/>
  <c r="O138" i="5" s="1"/>
  <c r="P138" i="5" s="1"/>
  <c r="Q138" i="5" s="1"/>
  <c r="G209" i="5"/>
  <c r="K209" i="5" s="1"/>
  <c r="L209" i="5" s="1"/>
  <c r="M209" i="5" s="1"/>
  <c r="N209" i="5" s="1"/>
  <c r="O209" i="5" s="1"/>
  <c r="P209" i="5" s="1"/>
  <c r="Q209" i="5" s="1"/>
  <c r="G86" i="5"/>
  <c r="K86" i="5" s="1"/>
  <c r="L86" i="5" s="1"/>
  <c r="M86" i="5" s="1"/>
  <c r="N86" i="5" s="1"/>
  <c r="O86" i="5" s="1"/>
  <c r="P86" i="5" s="1"/>
  <c r="Q86" i="5" s="1"/>
  <c r="G92" i="5"/>
  <c r="K92" i="5" s="1"/>
  <c r="G121" i="5"/>
  <c r="K121" i="5" s="1"/>
  <c r="G7" i="5"/>
  <c r="K7" i="5" s="1"/>
  <c r="L7" i="5" s="1"/>
  <c r="M7" i="5" s="1"/>
  <c r="N7" i="5" s="1"/>
  <c r="O7" i="5" s="1"/>
  <c r="P7" i="5" s="1"/>
  <c r="Q7" i="5" s="1"/>
  <c r="G13" i="5"/>
  <c r="K13" i="5" s="1"/>
  <c r="L13" i="5" s="1"/>
  <c r="M13" i="5" s="1"/>
  <c r="N13" i="5" s="1"/>
  <c r="O13" i="5" s="1"/>
  <c r="P13" i="5" s="1"/>
  <c r="Q13" i="5" s="1"/>
  <c r="G19" i="5"/>
  <c r="K19" i="5" s="1"/>
  <c r="L19" i="5" s="1"/>
  <c r="M19" i="5" s="1"/>
  <c r="N19" i="5" s="1"/>
  <c r="O19" i="5" s="1"/>
  <c r="P19" i="5" s="1"/>
  <c r="Q19" i="5" s="1"/>
  <c r="G25" i="5"/>
  <c r="K25" i="5" s="1"/>
  <c r="G31" i="5"/>
  <c r="K31" i="5" s="1"/>
  <c r="G37" i="5"/>
  <c r="K37" i="5" s="1"/>
  <c r="G43" i="5"/>
  <c r="K43" i="5" s="1"/>
  <c r="G49" i="5"/>
  <c r="K49" i="5" s="1"/>
  <c r="L49" i="5" s="1"/>
  <c r="M49" i="5" s="1"/>
  <c r="N49" i="5" s="1"/>
  <c r="O49" i="5" s="1"/>
  <c r="P49" i="5" s="1"/>
  <c r="Q49" i="5" s="1"/>
  <c r="G55" i="5"/>
  <c r="K55" i="5" s="1"/>
  <c r="G61" i="5"/>
  <c r="K61" i="5" s="1"/>
  <c r="L61" i="5" s="1"/>
  <c r="M61" i="5" s="1"/>
  <c r="N61" i="5" s="1"/>
  <c r="O61" i="5" s="1"/>
  <c r="P61" i="5" s="1"/>
  <c r="Q61" i="5" s="1"/>
  <c r="G67" i="5"/>
  <c r="K67" i="5" s="1"/>
  <c r="L67" i="5" s="1"/>
  <c r="M67" i="5" s="1"/>
  <c r="N67" i="5" s="1"/>
  <c r="O67" i="5" s="1"/>
  <c r="P67" i="5" s="1"/>
  <c r="Q67" i="5" s="1"/>
  <c r="G101" i="5"/>
  <c r="K101" i="5" s="1"/>
  <c r="L101" i="5" s="1"/>
  <c r="M101" i="5" s="1"/>
  <c r="N101" i="5" s="1"/>
  <c r="O101" i="5" s="1"/>
  <c r="P101" i="5" s="1"/>
  <c r="Q101" i="5" s="1"/>
  <c r="G112" i="5"/>
  <c r="K112" i="5" s="1"/>
  <c r="L112" i="5" s="1"/>
  <c r="M112" i="5" s="1"/>
  <c r="N112" i="5" s="1"/>
  <c r="O112" i="5" s="1"/>
  <c r="P112" i="5" s="1"/>
  <c r="Q112" i="5" s="1"/>
  <c r="G118" i="5"/>
  <c r="K118" i="5" s="1"/>
  <c r="L118" i="5" s="1"/>
  <c r="M118" i="5" s="1"/>
  <c r="N118" i="5" s="1"/>
  <c r="O118" i="5" s="1"/>
  <c r="P118" i="5" s="1"/>
  <c r="Q118" i="5" s="1"/>
  <c r="G143" i="5"/>
  <c r="K143" i="5" s="1"/>
  <c r="L143" i="5" s="1"/>
  <c r="M143" i="5" s="1"/>
  <c r="N143" i="5" s="1"/>
  <c r="O143" i="5" s="1"/>
  <c r="P143" i="5" s="1"/>
  <c r="Q143" i="5" s="1"/>
  <c r="G154" i="5"/>
  <c r="K154" i="5" s="1"/>
  <c r="L154" i="5" s="1"/>
  <c r="M154" i="5" s="1"/>
  <c r="N154" i="5" s="1"/>
  <c r="O154" i="5" s="1"/>
  <c r="P154" i="5" s="1"/>
  <c r="Q154" i="5" s="1"/>
  <c r="G177" i="5"/>
  <c r="K177" i="5" s="1"/>
  <c r="L177" i="5" s="1"/>
  <c r="M177" i="5" s="1"/>
  <c r="N177" i="5" s="1"/>
  <c r="O177" i="5" s="1"/>
  <c r="P177" i="5" s="1"/>
  <c r="Q177" i="5" s="1"/>
  <c r="G189" i="5"/>
  <c r="K189" i="5" s="1"/>
  <c r="G195" i="5"/>
  <c r="K195" i="5" s="1"/>
  <c r="L195" i="5" s="1"/>
  <c r="M195" i="5" s="1"/>
  <c r="N195" i="5" s="1"/>
  <c r="O195" i="5" s="1"/>
  <c r="P195" i="5" s="1"/>
  <c r="Q195" i="5" s="1"/>
  <c r="G201" i="5"/>
  <c r="K201" i="5" s="1"/>
  <c r="L201" i="5" s="1"/>
  <c r="M201" i="5" s="1"/>
  <c r="N201" i="5" s="1"/>
  <c r="O201" i="5" s="1"/>
  <c r="P201" i="5" s="1"/>
  <c r="Q201" i="5" s="1"/>
  <c r="G213" i="5"/>
  <c r="K213" i="5" s="1"/>
  <c r="L213" i="5" s="1"/>
  <c r="M213" i="5" s="1"/>
  <c r="N213" i="5" s="1"/>
  <c r="O213" i="5" s="1"/>
  <c r="P213" i="5" s="1"/>
  <c r="Q213" i="5" s="1"/>
  <c r="G225" i="5"/>
  <c r="K225" i="5" s="1"/>
  <c r="L225" i="5" s="1"/>
  <c r="M225" i="5" s="1"/>
  <c r="N225" i="5" s="1"/>
  <c r="O225" i="5" s="1"/>
  <c r="P225" i="5" s="1"/>
  <c r="Q225" i="5" s="1"/>
  <c r="G231" i="5"/>
  <c r="K231" i="5" s="1"/>
  <c r="L231" i="5" s="1"/>
  <c r="M231" i="5" s="1"/>
  <c r="N231" i="5" s="1"/>
  <c r="O231" i="5" s="1"/>
  <c r="P231" i="5" s="1"/>
  <c r="Q231" i="5" s="1"/>
  <c r="G324" i="5"/>
  <c r="K324" i="5" s="1"/>
  <c r="L324" i="5" s="1"/>
  <c r="M324" i="5" s="1"/>
  <c r="N324" i="5" s="1"/>
  <c r="O324" i="5" s="1"/>
  <c r="P324" i="5" s="1"/>
  <c r="Q324" i="5" s="1"/>
  <c r="G2" i="5"/>
  <c r="G8" i="5"/>
  <c r="K8" i="5" s="1"/>
  <c r="G14" i="5"/>
  <c r="K14" i="5" s="1"/>
  <c r="G20" i="5"/>
  <c r="K20" i="5" s="1"/>
  <c r="L20" i="5" s="1"/>
  <c r="M20" i="5" s="1"/>
  <c r="N20" i="5" s="1"/>
  <c r="O20" i="5" s="1"/>
  <c r="P20" i="5" s="1"/>
  <c r="Q20" i="5" s="1"/>
  <c r="G26" i="5"/>
  <c r="K26" i="5" s="1"/>
  <c r="G32" i="5"/>
  <c r="K32" i="5" s="1"/>
  <c r="L32" i="5" s="1"/>
  <c r="M32" i="5" s="1"/>
  <c r="N32" i="5" s="1"/>
  <c r="O32" i="5" s="1"/>
  <c r="P32" i="5" s="1"/>
  <c r="Q32" i="5" s="1"/>
  <c r="G38" i="5"/>
  <c r="K38" i="5" s="1"/>
  <c r="G44" i="5"/>
  <c r="K44" i="5" s="1"/>
  <c r="G50" i="5"/>
  <c r="K50" i="5" s="1"/>
  <c r="L50" i="5" s="1"/>
  <c r="M50" i="5" s="1"/>
  <c r="N50" i="5" s="1"/>
  <c r="O50" i="5" s="1"/>
  <c r="P50" i="5" s="1"/>
  <c r="Q50" i="5" s="1"/>
  <c r="G56" i="5"/>
  <c r="K56" i="5" s="1"/>
  <c r="G62" i="5"/>
  <c r="K62" i="5" s="1"/>
  <c r="G68" i="5"/>
  <c r="K68" i="5" s="1"/>
  <c r="G74" i="5"/>
  <c r="K74" i="5" s="1"/>
  <c r="L74" i="5" s="1"/>
  <c r="M74" i="5" s="1"/>
  <c r="N74" i="5" s="1"/>
  <c r="O74" i="5" s="1"/>
  <c r="P74" i="5" s="1"/>
  <c r="Q74" i="5" s="1"/>
  <c r="G80" i="5"/>
  <c r="K80" i="5" s="1"/>
  <c r="G91" i="5"/>
  <c r="K91" i="5" s="1"/>
  <c r="L91" i="5" s="1"/>
  <c r="M91" i="5" s="1"/>
  <c r="N91" i="5" s="1"/>
  <c r="O91" i="5" s="1"/>
  <c r="P91" i="5" s="1"/>
  <c r="Q91" i="5" s="1"/>
  <c r="G102" i="5"/>
  <c r="K102" i="5" s="1"/>
  <c r="L102" i="5" s="1"/>
  <c r="M102" i="5" s="1"/>
  <c r="N102" i="5" s="1"/>
  <c r="O102" i="5" s="1"/>
  <c r="P102" i="5" s="1"/>
  <c r="Q102" i="5" s="1"/>
  <c r="G113" i="5"/>
  <c r="K113" i="5" s="1"/>
  <c r="L113" i="5" s="1"/>
  <c r="M113" i="5" s="1"/>
  <c r="N113" i="5" s="1"/>
  <c r="O113" i="5" s="1"/>
  <c r="P113" i="5" s="1"/>
  <c r="Q113" i="5" s="1"/>
  <c r="G119" i="5"/>
  <c r="K119" i="5" s="1"/>
  <c r="L119" i="5" s="1"/>
  <c r="M119" i="5" s="1"/>
  <c r="N119" i="5" s="1"/>
  <c r="O119" i="5" s="1"/>
  <c r="P119" i="5" s="1"/>
  <c r="Q119" i="5" s="1"/>
  <c r="G124" i="5"/>
  <c r="K124" i="5" s="1"/>
  <c r="L124" i="5" s="1"/>
  <c r="M124" i="5" s="1"/>
  <c r="N124" i="5" s="1"/>
  <c r="O124" i="5" s="1"/>
  <c r="P124" i="5" s="1"/>
  <c r="Q124" i="5" s="1"/>
  <c r="G172" i="5"/>
  <c r="K172" i="5" s="1"/>
  <c r="G178" i="5"/>
  <c r="K178" i="5" s="1"/>
  <c r="L178" i="5" s="1"/>
  <c r="M178" i="5" s="1"/>
  <c r="N178" i="5" s="1"/>
  <c r="O178" i="5" s="1"/>
  <c r="P178" i="5" s="1"/>
  <c r="Q178" i="5" s="1"/>
  <c r="G184" i="5"/>
  <c r="K184" i="5" s="1"/>
  <c r="G190" i="5"/>
  <c r="K190" i="5" s="1"/>
  <c r="L190" i="5" s="1"/>
  <c r="M190" i="5" s="1"/>
  <c r="N190" i="5" s="1"/>
  <c r="O190" i="5" s="1"/>
  <c r="P190" i="5" s="1"/>
  <c r="Q190" i="5" s="1"/>
  <c r="G255" i="5"/>
  <c r="K255" i="5" s="1"/>
  <c r="L255" i="5" s="1"/>
  <c r="M255" i="5" s="1"/>
  <c r="N255" i="5" s="1"/>
  <c r="O255" i="5" s="1"/>
  <c r="P255" i="5" s="1"/>
  <c r="Q255" i="5" s="1"/>
  <c r="G296" i="5"/>
  <c r="K296" i="5" s="1"/>
  <c r="L296" i="5" s="1"/>
  <c r="M296" i="5" s="1"/>
  <c r="N296" i="5" s="1"/>
  <c r="O296" i="5" s="1"/>
  <c r="P296" i="5" s="1"/>
  <c r="Q296" i="5" s="1"/>
  <c r="G21" i="5"/>
  <c r="K21" i="5" s="1"/>
  <c r="L21" i="5" s="1"/>
  <c r="M21" i="5" s="1"/>
  <c r="N21" i="5" s="1"/>
  <c r="O21" i="5" s="1"/>
  <c r="P21" i="5" s="1"/>
  <c r="Q21" i="5" s="1"/>
  <c r="G215" i="5"/>
  <c r="K215" i="5" s="1"/>
  <c r="L215" i="5" s="1"/>
  <c r="M215" i="5" s="1"/>
  <c r="N215" i="5" s="1"/>
  <c r="O215" i="5" s="1"/>
  <c r="P215" i="5" s="1"/>
  <c r="Q215" i="5" s="1"/>
  <c r="G221" i="5"/>
  <c r="K221" i="5" s="1"/>
  <c r="L221" i="5" s="1"/>
  <c r="M221" i="5" s="1"/>
  <c r="N221" i="5" s="1"/>
  <c r="O221" i="5" s="1"/>
  <c r="P221" i="5" s="1"/>
  <c r="Q221" i="5" s="1"/>
  <c r="G291" i="5"/>
  <c r="K291" i="5" s="1"/>
  <c r="L291" i="5" s="1"/>
  <c r="M291" i="5" s="1"/>
  <c r="N291" i="5" s="1"/>
  <c r="O291" i="5" s="1"/>
  <c r="P291" i="5" s="1"/>
  <c r="Q291" i="5" s="1"/>
  <c r="G87" i="5"/>
  <c r="K87" i="5" s="1"/>
  <c r="G98" i="5"/>
  <c r="K98" i="5" s="1"/>
  <c r="L98" i="5" s="1"/>
  <c r="M98" i="5" s="1"/>
  <c r="N98" i="5" s="1"/>
  <c r="O98" i="5" s="1"/>
  <c r="P98" i="5" s="1"/>
  <c r="Q98" i="5" s="1"/>
  <c r="G130" i="5"/>
  <c r="K130" i="5" s="1"/>
  <c r="L130" i="5" s="1"/>
  <c r="M130" i="5" s="1"/>
  <c r="N130" i="5" s="1"/>
  <c r="O130" i="5" s="1"/>
  <c r="P130" i="5" s="1"/>
  <c r="Q130" i="5" s="1"/>
  <c r="G156" i="5"/>
  <c r="K156" i="5" s="1"/>
  <c r="L156" i="5" s="1"/>
  <c r="M156" i="5" s="1"/>
  <c r="N156" i="5" s="1"/>
  <c r="O156" i="5" s="1"/>
  <c r="P156" i="5" s="1"/>
  <c r="Q156" i="5" s="1"/>
  <c r="G245" i="5"/>
  <c r="K245" i="5" s="1"/>
  <c r="L245" i="5" s="1"/>
  <c r="M245" i="5" s="1"/>
  <c r="N245" i="5" s="1"/>
  <c r="O245" i="5" s="1"/>
  <c r="P245" i="5" s="1"/>
  <c r="Q245" i="5" s="1"/>
  <c r="G280" i="5"/>
  <c r="K280" i="5" s="1"/>
  <c r="L280" i="5" s="1"/>
  <c r="M280" i="5" s="1"/>
  <c r="N280" i="5" s="1"/>
  <c r="O280" i="5" s="1"/>
  <c r="P280" i="5" s="1"/>
  <c r="Q280" i="5" s="1"/>
  <c r="G286" i="5"/>
  <c r="K286" i="5" s="1"/>
  <c r="L286" i="5" s="1"/>
  <c r="M286" i="5" s="1"/>
  <c r="N286" i="5" s="1"/>
  <c r="O286" i="5" s="1"/>
  <c r="P286" i="5" s="1"/>
  <c r="Q286" i="5" s="1"/>
  <c r="G292" i="5"/>
  <c r="K292" i="5" s="1"/>
  <c r="L292" i="5" s="1"/>
  <c r="M292" i="5" s="1"/>
  <c r="N292" i="5" s="1"/>
  <c r="O292" i="5" s="1"/>
  <c r="P292" i="5" s="1"/>
  <c r="Q292" i="5" s="1"/>
  <c r="G309" i="5"/>
  <c r="K309" i="5" s="1"/>
  <c r="L309" i="5" s="1"/>
  <c r="M309" i="5" s="1"/>
  <c r="N309" i="5" s="1"/>
  <c r="O309" i="5" s="1"/>
  <c r="P309" i="5" s="1"/>
  <c r="Q309" i="5" s="1"/>
  <c r="G4" i="5"/>
  <c r="K4" i="5" s="1"/>
  <c r="G10" i="5"/>
  <c r="K10" i="5" s="1"/>
  <c r="G16" i="5"/>
  <c r="K16" i="5" s="1"/>
  <c r="G22" i="5"/>
  <c r="K22" i="5" s="1"/>
  <c r="G28" i="5"/>
  <c r="K28" i="5" s="1"/>
  <c r="L28" i="5" s="1"/>
  <c r="M28" i="5" s="1"/>
  <c r="N28" i="5" s="1"/>
  <c r="O28" i="5" s="1"/>
  <c r="P28" i="5" s="1"/>
  <c r="Q28" i="5" s="1"/>
  <c r="G34" i="5"/>
  <c r="K34" i="5" s="1"/>
  <c r="G40" i="5"/>
  <c r="K40" i="5" s="1"/>
  <c r="L40" i="5" s="1"/>
  <c r="M40" i="5" s="1"/>
  <c r="N40" i="5" s="1"/>
  <c r="O40" i="5" s="1"/>
  <c r="P40" i="5" s="1"/>
  <c r="Q40" i="5" s="1"/>
  <c r="G46" i="5"/>
  <c r="K46" i="5" s="1"/>
  <c r="G52" i="5"/>
  <c r="K52" i="5" s="1"/>
  <c r="G58" i="5"/>
  <c r="K58" i="5" s="1"/>
  <c r="L58" i="5" s="1"/>
  <c r="M58" i="5" s="1"/>
  <c r="N58" i="5" s="1"/>
  <c r="O58" i="5" s="1"/>
  <c r="P58" i="5" s="1"/>
  <c r="Q58" i="5" s="1"/>
  <c r="G64" i="5"/>
  <c r="K64" i="5" s="1"/>
  <c r="G70" i="5"/>
  <c r="K70" i="5" s="1"/>
  <c r="G82" i="5"/>
  <c r="K82" i="5" s="1"/>
  <c r="L82" i="5" s="1"/>
  <c r="M82" i="5" s="1"/>
  <c r="N82" i="5" s="1"/>
  <c r="O82" i="5" s="1"/>
  <c r="P82" i="5" s="1"/>
  <c r="Q82" i="5" s="1"/>
  <c r="G109" i="5"/>
  <c r="K109" i="5" s="1"/>
  <c r="L109" i="5" s="1"/>
  <c r="M109" i="5" s="1"/>
  <c r="N109" i="5" s="1"/>
  <c r="O109" i="5" s="1"/>
  <c r="P109" i="5" s="1"/>
  <c r="Q109" i="5" s="1"/>
  <c r="G151" i="5"/>
  <c r="K151" i="5" s="1"/>
  <c r="G210" i="5"/>
  <c r="K210" i="5" s="1"/>
  <c r="G222" i="5"/>
  <c r="K222" i="5" s="1"/>
  <c r="L222" i="5" s="1"/>
  <c r="M222" i="5" s="1"/>
  <c r="N222" i="5" s="1"/>
  <c r="O222" i="5" s="1"/>
  <c r="P222" i="5" s="1"/>
  <c r="Q222" i="5" s="1"/>
  <c r="G269" i="5"/>
  <c r="K269" i="5" s="1"/>
  <c r="L269" i="5" s="1"/>
  <c r="M269" i="5" s="1"/>
  <c r="N269" i="5" s="1"/>
  <c r="O269" i="5" s="1"/>
  <c r="P269" i="5" s="1"/>
  <c r="Q269" i="5" s="1"/>
  <c r="G298" i="5"/>
  <c r="K298" i="5" s="1"/>
  <c r="L298" i="5" s="1"/>
  <c r="M298" i="5" s="1"/>
  <c r="N298" i="5" s="1"/>
  <c r="O298" i="5" s="1"/>
  <c r="P298" i="5" s="1"/>
  <c r="Q298" i="5" s="1"/>
  <c r="G5" i="5"/>
  <c r="K5" i="5" s="1"/>
  <c r="G11" i="5"/>
  <c r="K11" i="5" s="1"/>
  <c r="G17" i="5"/>
  <c r="K17" i="5" s="1"/>
  <c r="G23" i="5"/>
  <c r="K23" i="5" s="1"/>
  <c r="L23" i="5" s="1"/>
  <c r="M23" i="5" s="1"/>
  <c r="N23" i="5" s="1"/>
  <c r="O23" i="5" s="1"/>
  <c r="P23" i="5" s="1"/>
  <c r="Q23" i="5" s="1"/>
  <c r="G29" i="5"/>
  <c r="K29" i="5" s="1"/>
  <c r="G35" i="5"/>
  <c r="K35" i="5" s="1"/>
  <c r="G41" i="5"/>
  <c r="K41" i="5" s="1"/>
  <c r="G47" i="5"/>
  <c r="K47" i="5" s="1"/>
  <c r="L47" i="5" s="1"/>
  <c r="M47" i="5" s="1"/>
  <c r="N47" i="5" s="1"/>
  <c r="O47" i="5" s="1"/>
  <c r="P47" i="5" s="1"/>
  <c r="Q47" i="5" s="1"/>
  <c r="G53" i="5"/>
  <c r="K53" i="5" s="1"/>
  <c r="G59" i="5"/>
  <c r="K59" i="5" s="1"/>
  <c r="L59" i="5" s="1"/>
  <c r="M59" i="5" s="1"/>
  <c r="N59" i="5" s="1"/>
  <c r="O59" i="5" s="1"/>
  <c r="P59" i="5" s="1"/>
  <c r="Q59" i="5" s="1"/>
  <c r="G65" i="5"/>
  <c r="K65" i="5" s="1"/>
  <c r="G71" i="5"/>
  <c r="K71" i="5" s="1"/>
  <c r="G77" i="5"/>
  <c r="K77" i="5" s="1"/>
  <c r="L77" i="5" s="1"/>
  <c r="M77" i="5" s="1"/>
  <c r="N77" i="5" s="1"/>
  <c r="O77" i="5" s="1"/>
  <c r="P77" i="5" s="1"/>
  <c r="Q77" i="5" s="1"/>
  <c r="G83" i="5"/>
  <c r="K83" i="5" s="1"/>
  <c r="L83" i="5" s="1"/>
  <c r="M83" i="5" s="1"/>
  <c r="N83" i="5" s="1"/>
  <c r="O83" i="5" s="1"/>
  <c r="P83" i="5" s="1"/>
  <c r="Q83" i="5" s="1"/>
  <c r="G137" i="5"/>
  <c r="K137" i="5" s="1"/>
  <c r="G217" i="5"/>
  <c r="K217" i="5" s="1"/>
  <c r="L217" i="5" s="1"/>
  <c r="M217" i="5" s="1"/>
  <c r="N217" i="5" s="1"/>
  <c r="O217" i="5" s="1"/>
  <c r="P217" i="5" s="1"/>
  <c r="Q217" i="5" s="1"/>
  <c r="G223" i="5"/>
  <c r="K223" i="5" s="1"/>
  <c r="L223" i="5" s="1"/>
  <c r="M223" i="5" s="1"/>
  <c r="N223" i="5" s="1"/>
  <c r="O223" i="5" s="1"/>
  <c r="P223" i="5" s="1"/>
  <c r="Q223" i="5" s="1"/>
  <c r="G229" i="5"/>
  <c r="K229" i="5" s="1"/>
  <c r="L229" i="5" s="1"/>
  <c r="M229" i="5" s="1"/>
  <c r="N229" i="5" s="1"/>
  <c r="O229" i="5" s="1"/>
  <c r="P229" i="5" s="1"/>
  <c r="Q229" i="5" s="1"/>
  <c r="G270" i="5"/>
  <c r="K270" i="5" s="1"/>
  <c r="L270" i="5" s="1"/>
  <c r="M270" i="5" s="1"/>
  <c r="N270" i="5" s="1"/>
  <c r="O270" i="5" s="1"/>
  <c r="P270" i="5" s="1"/>
  <c r="Q270" i="5" s="1"/>
  <c r="G105" i="5"/>
  <c r="K105" i="5" s="1"/>
  <c r="G122" i="5"/>
  <c r="K122" i="5" s="1"/>
  <c r="L122" i="5" s="1"/>
  <c r="M122" i="5" s="1"/>
  <c r="N122" i="5" s="1"/>
  <c r="O122" i="5" s="1"/>
  <c r="P122" i="5" s="1"/>
  <c r="Q122" i="5" s="1"/>
  <c r="G132" i="5"/>
  <c r="K132" i="5" s="1"/>
  <c r="L132" i="5" s="1"/>
  <c r="M132" i="5" s="1"/>
  <c r="N132" i="5" s="1"/>
  <c r="O132" i="5" s="1"/>
  <c r="P132" i="5" s="1"/>
  <c r="Q132" i="5" s="1"/>
  <c r="G147" i="5"/>
  <c r="K147" i="5" s="1"/>
  <c r="G235" i="5"/>
  <c r="K235" i="5" s="1"/>
  <c r="L235" i="5" s="1"/>
  <c r="M235" i="5" s="1"/>
  <c r="N235" i="5" s="1"/>
  <c r="O235" i="5" s="1"/>
  <c r="P235" i="5" s="1"/>
  <c r="Q235" i="5" s="1"/>
  <c r="G241" i="5"/>
  <c r="K241" i="5" s="1"/>
  <c r="L241" i="5" s="1"/>
  <c r="M241" i="5" s="1"/>
  <c r="N241" i="5" s="1"/>
  <c r="O241" i="5" s="1"/>
  <c r="P241" i="5" s="1"/>
  <c r="Q241" i="5" s="1"/>
  <c r="G253" i="5"/>
  <c r="K253" i="5" s="1"/>
  <c r="L253" i="5" s="1"/>
  <c r="M253" i="5" s="1"/>
  <c r="N253" i="5" s="1"/>
  <c r="O253" i="5" s="1"/>
  <c r="P253" i="5" s="1"/>
  <c r="Q253" i="5" s="1"/>
  <c r="G259" i="5"/>
  <c r="K259" i="5" s="1"/>
  <c r="L259" i="5" s="1"/>
  <c r="M259" i="5" s="1"/>
  <c r="N259" i="5" s="1"/>
  <c r="O259" i="5" s="1"/>
  <c r="P259" i="5" s="1"/>
  <c r="Q259" i="5" s="1"/>
  <c r="G276" i="5"/>
  <c r="K276" i="5" s="1"/>
  <c r="L276" i="5" s="1"/>
  <c r="M276" i="5" s="1"/>
  <c r="N276" i="5" s="1"/>
  <c r="O276" i="5" s="1"/>
  <c r="P276" i="5" s="1"/>
  <c r="Q276" i="5" s="1"/>
  <c r="G282" i="5"/>
  <c r="K282" i="5" s="1"/>
  <c r="L282" i="5" s="1"/>
  <c r="M282" i="5" s="1"/>
  <c r="N282" i="5" s="1"/>
  <c r="O282" i="5" s="1"/>
  <c r="P282" i="5" s="1"/>
  <c r="Q282" i="5" s="1"/>
  <c r="G84" i="5"/>
  <c r="K84" i="5" s="1"/>
  <c r="G89" i="5"/>
  <c r="K89" i="5" s="1"/>
  <c r="L89" i="5" s="1"/>
  <c r="M89" i="5" s="1"/>
  <c r="N89" i="5" s="1"/>
  <c r="O89" i="5" s="1"/>
  <c r="P89" i="5" s="1"/>
  <c r="Q89" i="5" s="1"/>
  <c r="G94" i="5"/>
  <c r="K94" i="5" s="1"/>
  <c r="G104" i="5"/>
  <c r="K104" i="5" s="1"/>
  <c r="L104" i="5" s="1"/>
  <c r="M104" i="5" s="1"/>
  <c r="N104" i="5" s="1"/>
  <c r="O104" i="5" s="1"/>
  <c r="P104" i="5" s="1"/>
  <c r="Q104" i="5" s="1"/>
  <c r="G127" i="5"/>
  <c r="K127" i="5" s="1"/>
  <c r="L127" i="5" s="1"/>
  <c r="M127" i="5" s="1"/>
  <c r="N127" i="5" s="1"/>
  <c r="O127" i="5" s="1"/>
  <c r="P127" i="5" s="1"/>
  <c r="Q127" i="5" s="1"/>
  <c r="G134" i="5"/>
  <c r="K134" i="5" s="1"/>
  <c r="L134" i="5" s="1"/>
  <c r="M134" i="5" s="1"/>
  <c r="N134" i="5" s="1"/>
  <c r="O134" i="5" s="1"/>
  <c r="P134" i="5" s="1"/>
  <c r="Q134" i="5" s="1"/>
  <c r="G150" i="5"/>
  <c r="K150" i="5" s="1"/>
  <c r="G165" i="5"/>
  <c r="K165" i="5" s="1"/>
  <c r="L165" i="5" s="1"/>
  <c r="M165" i="5" s="1"/>
  <c r="N165" i="5" s="1"/>
  <c r="O165" i="5" s="1"/>
  <c r="P165" i="5" s="1"/>
  <c r="Q165" i="5" s="1"/>
  <c r="G182" i="5"/>
  <c r="K182" i="5" s="1"/>
  <c r="G203" i="5"/>
  <c r="K203" i="5" s="1"/>
  <c r="G254" i="5"/>
  <c r="K254" i="5" s="1"/>
  <c r="L254" i="5" s="1"/>
  <c r="M254" i="5" s="1"/>
  <c r="N254" i="5" s="1"/>
  <c r="O254" i="5" s="1"/>
  <c r="P254" i="5" s="1"/>
  <c r="Q254" i="5" s="1"/>
  <c r="G90" i="5"/>
  <c r="K90" i="5" s="1"/>
  <c r="G95" i="5"/>
  <c r="K95" i="5" s="1"/>
  <c r="L95" i="5" s="1"/>
  <c r="M95" i="5" s="1"/>
  <c r="N95" i="5" s="1"/>
  <c r="O95" i="5" s="1"/>
  <c r="P95" i="5" s="1"/>
  <c r="Q95" i="5" s="1"/>
  <c r="G100" i="5"/>
  <c r="K100" i="5" s="1"/>
  <c r="L100" i="5" s="1"/>
  <c r="M100" i="5" s="1"/>
  <c r="N100" i="5" s="1"/>
  <c r="O100" i="5" s="1"/>
  <c r="P100" i="5" s="1"/>
  <c r="Q100" i="5" s="1"/>
  <c r="G116" i="5"/>
  <c r="K116" i="5" s="1"/>
  <c r="L116" i="5" s="1"/>
  <c r="M116" i="5" s="1"/>
  <c r="N116" i="5" s="1"/>
  <c r="O116" i="5" s="1"/>
  <c r="P116" i="5" s="1"/>
  <c r="Q116" i="5" s="1"/>
  <c r="G120" i="5"/>
  <c r="K120" i="5" s="1"/>
  <c r="L120" i="5" s="1"/>
  <c r="M120" i="5" s="1"/>
  <c r="N120" i="5" s="1"/>
  <c r="O120" i="5" s="1"/>
  <c r="P120" i="5" s="1"/>
  <c r="Q120" i="5" s="1"/>
  <c r="G135" i="5"/>
  <c r="K135" i="5" s="1"/>
  <c r="L135" i="5" s="1"/>
  <c r="M135" i="5" s="1"/>
  <c r="N135" i="5" s="1"/>
  <c r="O135" i="5" s="1"/>
  <c r="P135" i="5" s="1"/>
  <c r="Q135" i="5" s="1"/>
  <c r="G142" i="5"/>
  <c r="K142" i="5" s="1"/>
  <c r="L142" i="5" s="1"/>
  <c r="M142" i="5" s="1"/>
  <c r="N142" i="5" s="1"/>
  <c r="O142" i="5" s="1"/>
  <c r="P142" i="5" s="1"/>
  <c r="Q142" i="5" s="1"/>
  <c r="G146" i="5"/>
  <c r="K146" i="5" s="1"/>
  <c r="L146" i="5" s="1"/>
  <c r="M146" i="5" s="1"/>
  <c r="N146" i="5" s="1"/>
  <c r="O146" i="5" s="1"/>
  <c r="P146" i="5" s="1"/>
  <c r="Q146" i="5" s="1"/>
  <c r="G155" i="5"/>
  <c r="K155" i="5" s="1"/>
  <c r="G194" i="5"/>
  <c r="K194" i="5" s="1"/>
  <c r="L194" i="5" s="1"/>
  <c r="M194" i="5" s="1"/>
  <c r="N194" i="5" s="1"/>
  <c r="O194" i="5" s="1"/>
  <c r="P194" i="5" s="1"/>
  <c r="Q194" i="5" s="1"/>
  <c r="G234" i="5"/>
  <c r="K234" i="5" s="1"/>
  <c r="L234" i="5" s="1"/>
  <c r="M234" i="5" s="1"/>
  <c r="N234" i="5" s="1"/>
  <c r="O234" i="5" s="1"/>
  <c r="P234" i="5" s="1"/>
  <c r="Q234" i="5" s="1"/>
  <c r="G240" i="5"/>
  <c r="K240" i="5" s="1"/>
  <c r="L240" i="5" s="1"/>
  <c r="M240" i="5" s="1"/>
  <c r="N240" i="5" s="1"/>
  <c r="O240" i="5" s="1"/>
  <c r="P240" i="5" s="1"/>
  <c r="Q240" i="5" s="1"/>
  <c r="G274" i="5"/>
  <c r="K274" i="5" s="1"/>
  <c r="L274" i="5" s="1"/>
  <c r="M274" i="5" s="1"/>
  <c r="N274" i="5" s="1"/>
  <c r="O274" i="5" s="1"/>
  <c r="P274" i="5" s="1"/>
  <c r="Q274" i="5" s="1"/>
  <c r="G288" i="5"/>
  <c r="K288" i="5" s="1"/>
  <c r="L288" i="5" s="1"/>
  <c r="M288" i="5" s="1"/>
  <c r="N288" i="5" s="1"/>
  <c r="O288" i="5" s="1"/>
  <c r="P288" i="5" s="1"/>
  <c r="Q288" i="5" s="1"/>
  <c r="G76" i="5"/>
  <c r="K76" i="5" s="1"/>
  <c r="G117" i="5"/>
  <c r="K117" i="5" s="1"/>
  <c r="L117" i="5" s="1"/>
  <c r="M117" i="5" s="1"/>
  <c r="N117" i="5" s="1"/>
  <c r="O117" i="5" s="1"/>
  <c r="P117" i="5" s="1"/>
  <c r="Q117" i="5" s="1"/>
  <c r="G136" i="5"/>
  <c r="K136" i="5" s="1"/>
  <c r="L136" i="5" s="1"/>
  <c r="M136" i="5" s="1"/>
  <c r="N136" i="5" s="1"/>
  <c r="O136" i="5" s="1"/>
  <c r="P136" i="5" s="1"/>
  <c r="Q136" i="5" s="1"/>
  <c r="G152" i="5"/>
  <c r="K152" i="5" s="1"/>
  <c r="L152" i="5" s="1"/>
  <c r="M152" i="5" s="1"/>
  <c r="N152" i="5" s="1"/>
  <c r="O152" i="5" s="1"/>
  <c r="P152" i="5" s="1"/>
  <c r="Q152" i="5" s="1"/>
  <c r="G179" i="5"/>
  <c r="K179" i="5" s="1"/>
  <c r="L179" i="5" s="1"/>
  <c r="M179" i="5" s="1"/>
  <c r="N179" i="5" s="1"/>
  <c r="O179" i="5" s="1"/>
  <c r="P179" i="5" s="1"/>
  <c r="Q179" i="5" s="1"/>
  <c r="G242" i="5"/>
  <c r="K242" i="5" s="1"/>
  <c r="L242" i="5" s="1"/>
  <c r="M242" i="5" s="1"/>
  <c r="N242" i="5" s="1"/>
  <c r="O242" i="5" s="1"/>
  <c r="P242" i="5" s="1"/>
  <c r="Q242" i="5" s="1"/>
  <c r="G246" i="5"/>
  <c r="K246" i="5" s="1"/>
  <c r="L246" i="5" s="1"/>
  <c r="M246" i="5" s="1"/>
  <c r="N246" i="5" s="1"/>
  <c r="O246" i="5" s="1"/>
  <c r="P246" i="5" s="1"/>
  <c r="Q246" i="5" s="1"/>
  <c r="G261" i="5"/>
  <c r="K261" i="5" s="1"/>
  <c r="L261" i="5" s="1"/>
  <c r="M261" i="5" s="1"/>
  <c r="N261" i="5" s="1"/>
  <c r="O261" i="5" s="1"/>
  <c r="P261" i="5" s="1"/>
  <c r="Q261" i="5" s="1"/>
  <c r="G290" i="5"/>
  <c r="K290" i="5" s="1"/>
  <c r="L290" i="5" s="1"/>
  <c r="M290" i="5" s="1"/>
  <c r="N290" i="5" s="1"/>
  <c r="O290" i="5" s="1"/>
  <c r="P290" i="5" s="1"/>
  <c r="Q290" i="5" s="1"/>
  <c r="G110" i="5"/>
  <c r="K110" i="5" s="1"/>
  <c r="L110" i="5" s="1"/>
  <c r="M110" i="5" s="1"/>
  <c r="N110" i="5" s="1"/>
  <c r="O110" i="5" s="1"/>
  <c r="P110" i="5" s="1"/>
  <c r="Q110" i="5" s="1"/>
  <c r="G114" i="5"/>
  <c r="K114" i="5" s="1"/>
  <c r="L114" i="5" s="1"/>
  <c r="M114" i="5" s="1"/>
  <c r="N114" i="5" s="1"/>
  <c r="O114" i="5" s="1"/>
  <c r="P114" i="5" s="1"/>
  <c r="Q114" i="5" s="1"/>
  <c r="G144" i="5"/>
  <c r="K144" i="5" s="1"/>
  <c r="L144" i="5" s="1"/>
  <c r="M144" i="5" s="1"/>
  <c r="N144" i="5" s="1"/>
  <c r="O144" i="5" s="1"/>
  <c r="P144" i="5" s="1"/>
  <c r="Q144" i="5" s="1"/>
  <c r="G153" i="5"/>
  <c r="K153" i="5" s="1"/>
  <c r="L153" i="5" s="1"/>
  <c r="M153" i="5" s="1"/>
  <c r="N153" i="5" s="1"/>
  <c r="O153" i="5" s="1"/>
  <c r="P153" i="5" s="1"/>
  <c r="Q153" i="5" s="1"/>
  <c r="G163" i="5"/>
  <c r="K163" i="5" s="1"/>
  <c r="G191" i="5"/>
  <c r="K191" i="5" s="1"/>
  <c r="L191" i="5" s="1"/>
  <c r="M191" i="5" s="1"/>
  <c r="N191" i="5" s="1"/>
  <c r="O191" i="5" s="1"/>
  <c r="P191" i="5" s="1"/>
  <c r="Q191" i="5" s="1"/>
  <c r="G196" i="5"/>
  <c r="K196" i="5" s="1"/>
  <c r="L196" i="5" s="1"/>
  <c r="M196" i="5" s="1"/>
  <c r="N196" i="5" s="1"/>
  <c r="O196" i="5" s="1"/>
  <c r="P196" i="5" s="1"/>
  <c r="Q196" i="5" s="1"/>
  <c r="G237" i="5"/>
  <c r="K237" i="5" s="1"/>
  <c r="G247" i="5"/>
  <c r="K247" i="5" s="1"/>
  <c r="L247" i="5" s="1"/>
  <c r="M247" i="5" s="1"/>
  <c r="N247" i="5" s="1"/>
  <c r="O247" i="5" s="1"/>
  <c r="P247" i="5" s="1"/>
  <c r="Q247" i="5" s="1"/>
  <c r="G262" i="5"/>
  <c r="K262" i="5" s="1"/>
  <c r="G272" i="5"/>
  <c r="K272" i="5" s="1"/>
  <c r="L272" i="5" s="1"/>
  <c r="M272" i="5" s="1"/>
  <c r="N272" i="5" s="1"/>
  <c r="O272" i="5" s="1"/>
  <c r="P272" i="5" s="1"/>
  <c r="Q272" i="5" s="1"/>
  <c r="G300" i="5"/>
  <c r="K300" i="5" s="1"/>
  <c r="L300" i="5" s="1"/>
  <c r="M300" i="5" s="1"/>
  <c r="N300" i="5" s="1"/>
  <c r="O300" i="5" s="1"/>
  <c r="P300" i="5" s="1"/>
  <c r="Q300" i="5" s="1"/>
  <c r="G88" i="5"/>
  <c r="K88" i="5" s="1"/>
  <c r="L88" i="5" s="1"/>
  <c r="M88" i="5" s="1"/>
  <c r="N88" i="5" s="1"/>
  <c r="O88" i="5" s="1"/>
  <c r="P88" i="5" s="1"/>
  <c r="Q88" i="5" s="1"/>
  <c r="G93" i="5"/>
  <c r="K93" i="5" s="1"/>
  <c r="L93" i="5" s="1"/>
  <c r="M93" i="5" s="1"/>
  <c r="N93" i="5" s="1"/>
  <c r="O93" i="5" s="1"/>
  <c r="P93" i="5" s="1"/>
  <c r="Q93" i="5" s="1"/>
  <c r="G111" i="5"/>
  <c r="K111" i="5" s="1"/>
  <c r="L111" i="5" s="1"/>
  <c r="M111" i="5" s="1"/>
  <c r="N111" i="5" s="1"/>
  <c r="O111" i="5" s="1"/>
  <c r="P111" i="5" s="1"/>
  <c r="Q111" i="5" s="1"/>
  <c r="G115" i="5"/>
  <c r="K115" i="5" s="1"/>
  <c r="G126" i="5"/>
  <c r="K126" i="5" s="1"/>
  <c r="G149" i="5"/>
  <c r="K149" i="5" s="1"/>
  <c r="L149" i="5" s="1"/>
  <c r="M149" i="5" s="1"/>
  <c r="N149" i="5" s="1"/>
  <c r="O149" i="5" s="1"/>
  <c r="P149" i="5" s="1"/>
  <c r="Q149" i="5" s="1"/>
  <c r="G170" i="5"/>
  <c r="K170" i="5" s="1"/>
  <c r="G197" i="5"/>
  <c r="K197" i="5" s="1"/>
  <c r="L197" i="5" s="1"/>
  <c r="M197" i="5" s="1"/>
  <c r="N197" i="5" s="1"/>
  <c r="O197" i="5" s="1"/>
  <c r="P197" i="5" s="1"/>
  <c r="Q197" i="5" s="1"/>
  <c r="G202" i="5"/>
  <c r="K202" i="5" s="1"/>
  <c r="G248" i="5"/>
  <c r="K248" i="5" s="1"/>
  <c r="L248" i="5" s="1"/>
  <c r="M248" i="5" s="1"/>
  <c r="N248" i="5" s="1"/>
  <c r="O248" i="5" s="1"/>
  <c r="P248" i="5" s="1"/>
  <c r="Q248" i="5" s="1"/>
  <c r="G268" i="5"/>
  <c r="K268" i="5" s="1"/>
  <c r="L268" i="5" s="1"/>
  <c r="M268" i="5" s="1"/>
  <c r="N268" i="5" s="1"/>
  <c r="O268" i="5" s="1"/>
  <c r="P268" i="5" s="1"/>
  <c r="Q268" i="5" s="1"/>
  <c r="G311" i="5"/>
  <c r="K311" i="5" s="1"/>
  <c r="L311" i="5" s="1"/>
  <c r="M311" i="5" s="1"/>
  <c r="N311" i="5" s="1"/>
  <c r="O311" i="5" s="1"/>
  <c r="P311" i="5" s="1"/>
  <c r="Q311" i="5" s="1"/>
  <c r="G79" i="5"/>
  <c r="K79" i="5" s="1"/>
  <c r="G216" i="5"/>
  <c r="K216" i="5" s="1"/>
  <c r="L216" i="5" s="1"/>
  <c r="M216" i="5" s="1"/>
  <c r="N216" i="5" s="1"/>
  <c r="O216" i="5" s="1"/>
  <c r="P216" i="5" s="1"/>
  <c r="Q216" i="5" s="1"/>
  <c r="G239" i="5"/>
  <c r="K239" i="5" s="1"/>
  <c r="L239" i="5" s="1"/>
  <c r="M239" i="5" s="1"/>
  <c r="N239" i="5" s="1"/>
  <c r="O239" i="5" s="1"/>
  <c r="P239" i="5" s="1"/>
  <c r="Q239" i="5" s="1"/>
  <c r="G271" i="5"/>
  <c r="K271" i="5" s="1"/>
  <c r="L271" i="5" s="1"/>
  <c r="M271" i="5" s="1"/>
  <c r="N271" i="5" s="1"/>
  <c r="O271" i="5" s="1"/>
  <c r="P271" i="5" s="1"/>
  <c r="Q271" i="5" s="1"/>
  <c r="G159" i="5"/>
  <c r="K159" i="5" s="1"/>
  <c r="L159" i="5" s="1"/>
  <c r="M159" i="5" s="1"/>
  <c r="N159" i="5" s="1"/>
  <c r="O159" i="5" s="1"/>
  <c r="P159" i="5" s="1"/>
  <c r="Q159" i="5" s="1"/>
  <c r="G181" i="5"/>
  <c r="K181" i="5" s="1"/>
  <c r="L181" i="5" s="1"/>
  <c r="M181" i="5" s="1"/>
  <c r="N181" i="5" s="1"/>
  <c r="O181" i="5" s="1"/>
  <c r="P181" i="5" s="1"/>
  <c r="Q181" i="5" s="1"/>
  <c r="G199" i="5"/>
  <c r="K199" i="5" s="1"/>
  <c r="L199" i="5" s="1"/>
  <c r="M199" i="5" s="1"/>
  <c r="N199" i="5" s="1"/>
  <c r="O199" i="5" s="1"/>
  <c r="P199" i="5" s="1"/>
  <c r="Q199" i="5" s="1"/>
  <c r="G263" i="5"/>
  <c r="K263" i="5" s="1"/>
  <c r="G281" i="5"/>
  <c r="K281" i="5" s="1"/>
  <c r="L281" i="5" s="1"/>
  <c r="M281" i="5" s="1"/>
  <c r="N281" i="5" s="1"/>
  <c r="O281" i="5" s="1"/>
  <c r="P281" i="5" s="1"/>
  <c r="Q281" i="5" s="1"/>
  <c r="G315" i="5"/>
  <c r="K315" i="5" s="1"/>
  <c r="L315" i="5" s="1"/>
  <c r="M315" i="5" s="1"/>
  <c r="N315" i="5" s="1"/>
  <c r="O315" i="5" s="1"/>
  <c r="P315" i="5" s="1"/>
  <c r="Q315" i="5" s="1"/>
  <c r="G295" i="5"/>
  <c r="K295" i="5" s="1"/>
  <c r="L295" i="5" s="1"/>
  <c r="M295" i="5" s="1"/>
  <c r="N295" i="5" s="1"/>
  <c r="O295" i="5" s="1"/>
  <c r="P295" i="5" s="1"/>
  <c r="Q295" i="5" s="1"/>
  <c r="G169" i="5"/>
  <c r="K169" i="5" s="1"/>
  <c r="L169" i="5" s="1"/>
  <c r="M169" i="5" s="1"/>
  <c r="N169" i="5" s="1"/>
  <c r="O169" i="5" s="1"/>
  <c r="P169" i="5" s="1"/>
  <c r="Q169" i="5" s="1"/>
  <c r="G187" i="5"/>
  <c r="K187" i="5" s="1"/>
  <c r="L187" i="5" s="1"/>
  <c r="M187" i="5" s="1"/>
  <c r="N187" i="5" s="1"/>
  <c r="O187" i="5" s="1"/>
  <c r="P187" i="5" s="1"/>
  <c r="Q187" i="5" s="1"/>
  <c r="G205" i="5"/>
  <c r="K205" i="5" s="1"/>
  <c r="L205" i="5" s="1"/>
  <c r="M205" i="5" s="1"/>
  <c r="N205" i="5" s="1"/>
  <c r="O205" i="5" s="1"/>
  <c r="P205" i="5" s="1"/>
  <c r="Q205" i="5" s="1"/>
  <c r="G321" i="5"/>
  <c r="K321" i="5" s="1"/>
  <c r="L321" i="5" s="1"/>
  <c r="M321" i="5" s="1"/>
  <c r="N321" i="5" s="1"/>
  <c r="O321" i="5" s="1"/>
  <c r="P321" i="5" s="1"/>
  <c r="Q321" i="5" s="1"/>
  <c r="G283" i="5"/>
  <c r="K283" i="5" s="1"/>
  <c r="L283" i="5" s="1"/>
  <c r="M283" i="5" s="1"/>
  <c r="N283" i="5" s="1"/>
  <c r="O283" i="5" s="1"/>
  <c r="P283" i="5" s="1"/>
  <c r="Q283" i="5" s="1"/>
  <c r="G287" i="5"/>
  <c r="K287" i="5" s="1"/>
  <c r="L287" i="5" s="1"/>
  <c r="M287" i="5" s="1"/>
  <c r="N287" i="5" s="1"/>
  <c r="O287" i="5" s="1"/>
  <c r="P287" i="5" s="1"/>
  <c r="Q287" i="5" s="1"/>
  <c r="G73" i="5"/>
  <c r="K73" i="5" s="1"/>
  <c r="G81" i="5"/>
  <c r="K81" i="5" s="1"/>
  <c r="L81" i="5" s="1"/>
  <c r="M81" i="5" s="1"/>
  <c r="N81" i="5" s="1"/>
  <c r="O81" i="5" s="1"/>
  <c r="P81" i="5" s="1"/>
  <c r="Q81" i="5" s="1"/>
  <c r="G305" i="5"/>
  <c r="K305" i="5" s="1"/>
  <c r="L305" i="5" s="1"/>
  <c r="M305" i="5" s="1"/>
  <c r="N305" i="5" s="1"/>
  <c r="O305" i="5" s="1"/>
  <c r="P305" i="5" s="1"/>
  <c r="Q305" i="5" s="1"/>
  <c r="G175" i="5"/>
  <c r="K175" i="5" s="1"/>
  <c r="G193" i="5"/>
  <c r="K193" i="5" s="1"/>
  <c r="L193" i="5" s="1"/>
  <c r="M193" i="5" s="1"/>
  <c r="N193" i="5" s="1"/>
  <c r="O193" i="5" s="1"/>
  <c r="P193" i="5" s="1"/>
  <c r="Q193" i="5" s="1"/>
  <c r="G211" i="5"/>
  <c r="K211" i="5" s="1"/>
  <c r="G164" i="5"/>
  <c r="K164" i="5" s="1"/>
  <c r="L164" i="5" s="1"/>
  <c r="M164" i="5" s="1"/>
  <c r="N164" i="5" s="1"/>
  <c r="O164" i="5" s="1"/>
  <c r="P164" i="5" s="1"/>
  <c r="Q164" i="5" s="1"/>
  <c r="G226" i="5"/>
  <c r="K226" i="5" s="1"/>
  <c r="L226" i="5" s="1"/>
  <c r="M226" i="5" s="1"/>
  <c r="N226" i="5" s="1"/>
  <c r="O226" i="5" s="1"/>
  <c r="P226" i="5" s="1"/>
  <c r="Q226" i="5" s="1"/>
  <c r="G250" i="5"/>
  <c r="K250" i="5" s="1"/>
  <c r="L250" i="5" s="1"/>
  <c r="M250" i="5" s="1"/>
  <c r="N250" i="5" s="1"/>
  <c r="O250" i="5" s="1"/>
  <c r="P250" i="5" s="1"/>
  <c r="Q250" i="5" s="1"/>
  <c r="G162" i="5"/>
  <c r="K162" i="5" s="1"/>
  <c r="L162" i="5" s="1"/>
  <c r="M162" i="5" s="1"/>
  <c r="N162" i="5" s="1"/>
  <c r="O162" i="5" s="1"/>
  <c r="P162" i="5" s="1"/>
  <c r="Q162" i="5" s="1"/>
  <c r="G220" i="5"/>
  <c r="K220" i="5" s="1"/>
  <c r="L220" i="5" s="1"/>
  <c r="M220" i="5" s="1"/>
  <c r="N220" i="5" s="1"/>
  <c r="O220" i="5" s="1"/>
  <c r="P220" i="5" s="1"/>
  <c r="Q220" i="5" s="1"/>
  <c r="G244" i="5"/>
  <c r="K244" i="5" s="1"/>
  <c r="L244" i="5" s="1"/>
  <c r="M244" i="5" s="1"/>
  <c r="N244" i="5" s="1"/>
  <c r="O244" i="5" s="1"/>
  <c r="P244" i="5" s="1"/>
  <c r="Q244" i="5" s="1"/>
  <c r="G227" i="5"/>
  <c r="K227" i="5" s="1"/>
  <c r="G251" i="5"/>
  <c r="K251" i="5" s="1"/>
  <c r="L251" i="5" s="1"/>
  <c r="M251" i="5" s="1"/>
  <c r="N251" i="5" s="1"/>
  <c r="O251" i="5" s="1"/>
  <c r="P251" i="5" s="1"/>
  <c r="Q251" i="5" s="1"/>
  <c r="G275" i="5"/>
  <c r="K275" i="5" s="1"/>
  <c r="G299" i="5"/>
  <c r="K299" i="5" s="1"/>
  <c r="L299" i="5" s="1"/>
  <c r="M299" i="5" s="1"/>
  <c r="N299" i="5" s="1"/>
  <c r="O299" i="5" s="1"/>
  <c r="P299" i="5" s="1"/>
  <c r="Q299" i="5" s="1"/>
  <c r="G160" i="5"/>
  <c r="K160" i="5" s="1"/>
  <c r="G168" i="5"/>
  <c r="K168" i="5" s="1"/>
  <c r="L168" i="5" s="1"/>
  <c r="M168" i="5" s="1"/>
  <c r="N168" i="5" s="1"/>
  <c r="O168" i="5" s="1"/>
  <c r="P168" i="5" s="1"/>
  <c r="Q168" i="5" s="1"/>
  <c r="G174" i="5"/>
  <c r="K174" i="5" s="1"/>
  <c r="L174" i="5" s="1"/>
  <c r="M174" i="5" s="1"/>
  <c r="N174" i="5" s="1"/>
  <c r="O174" i="5" s="1"/>
  <c r="P174" i="5" s="1"/>
  <c r="Q174" i="5" s="1"/>
  <c r="G180" i="5"/>
  <c r="K180" i="5" s="1"/>
  <c r="L180" i="5" s="1"/>
  <c r="M180" i="5" s="1"/>
  <c r="N180" i="5" s="1"/>
  <c r="O180" i="5" s="1"/>
  <c r="P180" i="5" s="1"/>
  <c r="Q180" i="5" s="1"/>
  <c r="G186" i="5"/>
  <c r="K186" i="5" s="1"/>
  <c r="G192" i="5"/>
  <c r="K192" i="5" s="1"/>
  <c r="L192" i="5" s="1"/>
  <c r="M192" i="5" s="1"/>
  <c r="N192" i="5" s="1"/>
  <c r="O192" i="5" s="1"/>
  <c r="P192" i="5" s="1"/>
  <c r="Q192" i="5" s="1"/>
  <c r="G198" i="5"/>
  <c r="K198" i="5" s="1"/>
  <c r="G204" i="5"/>
  <c r="K204" i="5" s="1"/>
  <c r="L204" i="5" s="1"/>
  <c r="M204" i="5" s="1"/>
  <c r="N204" i="5" s="1"/>
  <c r="O204" i="5" s="1"/>
  <c r="P204" i="5" s="1"/>
  <c r="Q204" i="5" s="1"/>
  <c r="G214" i="5"/>
  <c r="K214" i="5" s="1"/>
  <c r="L214" i="5" s="1"/>
  <c r="M214" i="5" s="1"/>
  <c r="N214" i="5" s="1"/>
  <c r="O214" i="5" s="1"/>
  <c r="P214" i="5" s="1"/>
  <c r="Q214" i="5" s="1"/>
  <c r="G238" i="5"/>
  <c r="K238" i="5" s="1"/>
  <c r="L238" i="5" s="1"/>
  <c r="M238" i="5" s="1"/>
  <c r="N238" i="5" s="1"/>
  <c r="O238" i="5" s="1"/>
  <c r="P238" i="5" s="1"/>
  <c r="Q238" i="5" s="1"/>
  <c r="G265" i="5"/>
  <c r="K265" i="5" s="1"/>
  <c r="L265" i="5" s="1"/>
  <c r="M265" i="5" s="1"/>
  <c r="N265" i="5" s="1"/>
  <c r="O265" i="5" s="1"/>
  <c r="P265" i="5" s="1"/>
  <c r="Q265" i="5" s="1"/>
  <c r="G289" i="5"/>
  <c r="K289" i="5" s="1"/>
  <c r="L289" i="5" s="1"/>
  <c r="M289" i="5" s="1"/>
  <c r="N289" i="5" s="1"/>
  <c r="O289" i="5" s="1"/>
  <c r="P289" i="5" s="1"/>
  <c r="Q289" i="5" s="1"/>
  <c r="G228" i="5"/>
  <c r="K228" i="5" s="1"/>
  <c r="L228" i="5" s="1"/>
  <c r="M228" i="5" s="1"/>
  <c r="N228" i="5" s="1"/>
  <c r="O228" i="5" s="1"/>
  <c r="P228" i="5" s="1"/>
  <c r="Q228" i="5" s="1"/>
  <c r="G252" i="5"/>
  <c r="K252" i="5" s="1"/>
  <c r="L252" i="5" s="1"/>
  <c r="M252" i="5" s="1"/>
  <c r="N252" i="5" s="1"/>
  <c r="O252" i="5" s="1"/>
  <c r="P252" i="5" s="1"/>
  <c r="Q252" i="5" s="1"/>
  <c r="G303" i="5"/>
  <c r="K303" i="5" s="1"/>
  <c r="L303" i="5" s="1"/>
  <c r="M303" i="5" s="1"/>
  <c r="N303" i="5" s="1"/>
  <c r="O303" i="5" s="1"/>
  <c r="P303" i="5" s="1"/>
  <c r="Q303" i="5" s="1"/>
  <c r="G313" i="5"/>
  <c r="K313" i="5" s="1"/>
  <c r="L313" i="5" s="1"/>
  <c r="M313" i="5" s="1"/>
  <c r="N313" i="5" s="1"/>
  <c r="O313" i="5" s="1"/>
  <c r="P313" i="5" s="1"/>
  <c r="Q313" i="5" s="1"/>
  <c r="G319" i="5"/>
  <c r="K319" i="5" s="1"/>
  <c r="L319" i="5" s="1"/>
  <c r="M319" i="5" s="1"/>
  <c r="N319" i="5" s="1"/>
  <c r="O319" i="5" s="1"/>
  <c r="P319" i="5" s="1"/>
  <c r="Q319" i="5" s="1"/>
  <c r="G325" i="5"/>
  <c r="K325" i="5" s="1"/>
  <c r="L325" i="5" s="1"/>
  <c r="M325" i="5" s="1"/>
  <c r="N325" i="5" s="1"/>
  <c r="O325" i="5" s="1"/>
  <c r="P325" i="5" s="1"/>
  <c r="Q325" i="5" s="1"/>
  <c r="G158" i="5"/>
  <c r="K158" i="5" s="1"/>
  <c r="L158" i="5" s="1"/>
  <c r="M158" i="5" s="1"/>
  <c r="N158" i="5" s="1"/>
  <c r="O158" i="5" s="1"/>
  <c r="P158" i="5" s="1"/>
  <c r="Q158" i="5" s="1"/>
  <c r="G166" i="5"/>
  <c r="K166" i="5" s="1"/>
  <c r="L166" i="5" s="1"/>
  <c r="M166" i="5" s="1"/>
  <c r="N166" i="5" s="1"/>
  <c r="O166" i="5" s="1"/>
  <c r="P166" i="5" s="1"/>
  <c r="Q166" i="5" s="1"/>
  <c r="G208" i="5"/>
  <c r="K208" i="5" s="1"/>
  <c r="L208" i="5" s="1"/>
  <c r="M208" i="5" s="1"/>
  <c r="N208" i="5" s="1"/>
  <c r="O208" i="5" s="1"/>
  <c r="P208" i="5" s="1"/>
  <c r="Q208" i="5" s="1"/>
  <c r="G232" i="5"/>
  <c r="K232" i="5" s="1"/>
  <c r="L232" i="5" s="1"/>
  <c r="M232" i="5" s="1"/>
  <c r="N232" i="5" s="1"/>
  <c r="O232" i="5" s="1"/>
  <c r="P232" i="5" s="1"/>
  <c r="Q232" i="5" s="1"/>
  <c r="G256" i="5"/>
  <c r="K256" i="5" s="1"/>
  <c r="L256" i="5" s="1"/>
  <c r="M256" i="5" s="1"/>
  <c r="N256" i="5" s="1"/>
  <c r="O256" i="5" s="1"/>
  <c r="P256" i="5" s="1"/>
  <c r="Q256" i="5" s="1"/>
  <c r="G307" i="5"/>
  <c r="K307" i="5" s="1"/>
  <c r="L307" i="5" s="1"/>
  <c r="M307" i="5" s="1"/>
  <c r="N307" i="5" s="1"/>
  <c r="O307" i="5" s="1"/>
  <c r="P307" i="5" s="1"/>
  <c r="Q307" i="5" s="1"/>
  <c r="G212" i="5"/>
  <c r="K212" i="5" s="1"/>
  <c r="L212" i="5" s="1"/>
  <c r="M212" i="5" s="1"/>
  <c r="N212" i="5" s="1"/>
  <c r="O212" i="5" s="1"/>
  <c r="P212" i="5" s="1"/>
  <c r="Q212" i="5" s="1"/>
  <c r="G236" i="5"/>
  <c r="K236" i="5" s="1"/>
  <c r="L236" i="5" s="1"/>
  <c r="M236" i="5" s="1"/>
  <c r="N236" i="5" s="1"/>
  <c r="O236" i="5" s="1"/>
  <c r="P236" i="5" s="1"/>
  <c r="Q236" i="5" s="1"/>
  <c r="G317" i="5"/>
  <c r="K317" i="5" s="1"/>
  <c r="L317" i="5" s="1"/>
  <c r="M317" i="5" s="1"/>
  <c r="N317" i="5" s="1"/>
  <c r="O317" i="5" s="1"/>
  <c r="P317" i="5" s="1"/>
  <c r="Q317" i="5" s="1"/>
  <c r="G323" i="5"/>
  <c r="K323" i="5" s="1"/>
  <c r="L323" i="5" s="1"/>
  <c r="M323" i="5" s="1"/>
  <c r="N323" i="5" s="1"/>
  <c r="O323" i="5" s="1"/>
  <c r="P323" i="5" s="1"/>
  <c r="Q323" i="5" s="1"/>
  <c r="I328" i="2"/>
  <c r="I324" i="2"/>
  <c r="I327" i="2"/>
  <c r="I325" i="2"/>
  <c r="I329" i="2"/>
  <c r="I331" i="2"/>
  <c r="I330" i="2"/>
  <c r="I326" i="2"/>
  <c r="I323" i="2"/>
  <c r="I322" i="2"/>
  <c r="I321" i="2"/>
  <c r="I320" i="2"/>
  <c r="I319" i="2"/>
  <c r="I318" i="2"/>
  <c r="I317" i="2"/>
  <c r="I316" i="2"/>
  <c r="I315" i="2"/>
  <c r="I15" i="2"/>
  <c r="I255" i="2"/>
  <c r="I303" i="2"/>
  <c r="I291" i="2"/>
  <c r="I279" i="2"/>
  <c r="I267" i="2"/>
  <c r="I243" i="2"/>
  <c r="I231" i="2"/>
  <c r="I219" i="2"/>
  <c r="I207" i="2"/>
  <c r="I183" i="2"/>
  <c r="I171" i="2"/>
  <c r="I159" i="2"/>
  <c r="I147" i="2"/>
  <c r="I135" i="2"/>
  <c r="I123" i="2"/>
  <c r="I111" i="2"/>
  <c r="I99" i="2"/>
  <c r="I87" i="2"/>
  <c r="I75" i="2"/>
  <c r="I63" i="2"/>
  <c r="I51" i="2"/>
  <c r="I39" i="2"/>
  <c r="I27" i="2"/>
  <c r="I3" i="2"/>
  <c r="I248" i="2"/>
  <c r="I283" i="2"/>
  <c r="I259" i="2"/>
  <c r="I235" i="2"/>
  <c r="I294" i="2"/>
  <c r="I270" i="2"/>
  <c r="I246" i="2"/>
  <c r="I305" i="2"/>
  <c r="I281" i="2"/>
  <c r="I269" i="2"/>
  <c r="I245" i="2"/>
  <c r="I308" i="2"/>
  <c r="I296" i="2"/>
  <c r="I284" i="2"/>
  <c r="I272" i="2"/>
  <c r="I260" i="2"/>
  <c r="I236" i="2"/>
  <c r="I307" i="2"/>
  <c r="I295" i="2"/>
  <c r="I271" i="2"/>
  <c r="I247" i="2"/>
  <c r="I306" i="2"/>
  <c r="I282" i="2"/>
  <c r="I258" i="2"/>
  <c r="I293" i="2"/>
  <c r="I257" i="2"/>
  <c r="I304" i="2"/>
  <c r="I292" i="2"/>
  <c r="I280" i="2"/>
  <c r="I268" i="2"/>
  <c r="I256" i="2"/>
  <c r="I244" i="2"/>
  <c r="I232" i="2"/>
  <c r="I220" i="2"/>
  <c r="I208" i="2"/>
  <c r="I172" i="2"/>
  <c r="I160" i="2"/>
  <c r="I148" i="2"/>
  <c r="I136" i="2"/>
  <c r="I124" i="2"/>
  <c r="I112" i="2"/>
  <c r="I100" i="2"/>
  <c r="I88" i="2"/>
  <c r="I76" i="2"/>
  <c r="I64" i="2"/>
  <c r="I52" i="2"/>
  <c r="I40" i="2"/>
  <c r="I28" i="2"/>
  <c r="I16" i="2"/>
  <c r="I4" i="2"/>
  <c r="I290" i="2"/>
  <c r="I242" i="2"/>
  <c r="I206" i="2"/>
  <c r="I170" i="2"/>
  <c r="I110" i="2"/>
  <c r="I50" i="2"/>
  <c r="I301" i="2"/>
  <c r="I253" i="2"/>
  <c r="I205" i="2"/>
  <c r="I169" i="2"/>
  <c r="I133" i="2"/>
  <c r="I85" i="2"/>
  <c r="I37" i="2"/>
  <c r="I210" i="2"/>
  <c r="I300" i="2"/>
  <c r="I288" i="2"/>
  <c r="I276" i="2"/>
  <c r="I264" i="2"/>
  <c r="I228" i="2"/>
  <c r="I216" i="2"/>
  <c r="I204" i="2"/>
  <c r="I192" i="2"/>
  <c r="I180" i="2"/>
  <c r="I314" i="2"/>
  <c r="I278" i="2"/>
  <c r="I254" i="2"/>
  <c r="I230" i="2"/>
  <c r="I194" i="2"/>
  <c r="I158" i="2"/>
  <c r="I122" i="2"/>
  <c r="I86" i="2"/>
  <c r="I62" i="2"/>
  <c r="I14" i="2"/>
  <c r="I289" i="2"/>
  <c r="I265" i="2"/>
  <c r="I229" i="2"/>
  <c r="I181" i="2"/>
  <c r="I145" i="2"/>
  <c r="I121" i="2"/>
  <c r="I97" i="2"/>
  <c r="I61" i="2"/>
  <c r="I25" i="2"/>
  <c r="I240" i="2"/>
  <c r="I302" i="2"/>
  <c r="I266" i="2"/>
  <c r="I218" i="2"/>
  <c r="I182" i="2"/>
  <c r="I146" i="2"/>
  <c r="I134" i="2"/>
  <c r="I98" i="2"/>
  <c r="I74" i="2"/>
  <c r="I26" i="2"/>
  <c r="I313" i="2"/>
  <c r="I277" i="2"/>
  <c r="I241" i="2"/>
  <c r="I217" i="2"/>
  <c r="I193" i="2"/>
  <c r="I157" i="2"/>
  <c r="I109" i="2"/>
  <c r="I73" i="2"/>
  <c r="I49" i="2"/>
  <c r="I13" i="2"/>
  <c r="I312" i="2"/>
  <c r="I252" i="2"/>
  <c r="I156" i="2"/>
  <c r="I132" i="2"/>
  <c r="I108" i="2"/>
  <c r="I72" i="2"/>
  <c r="I60" i="2"/>
  <c r="I36" i="2"/>
  <c r="I12" i="2"/>
  <c r="I179" i="2"/>
  <c r="I143" i="2"/>
  <c r="I119" i="2"/>
  <c r="I83" i="2"/>
  <c r="I59" i="2"/>
  <c r="I35" i="2"/>
  <c r="I11" i="2"/>
  <c r="I310" i="2"/>
  <c r="I298" i="2"/>
  <c r="I286" i="2"/>
  <c r="I274" i="2"/>
  <c r="I262" i="2"/>
  <c r="I250" i="2"/>
  <c r="I238" i="2"/>
  <c r="I168" i="2"/>
  <c r="I144" i="2"/>
  <c r="I120" i="2"/>
  <c r="I84" i="2"/>
  <c r="I48" i="2"/>
  <c r="I24" i="2"/>
  <c r="I311" i="2"/>
  <c r="I299" i="2"/>
  <c r="I287" i="2"/>
  <c r="I275" i="2"/>
  <c r="I263" i="2"/>
  <c r="I251" i="2"/>
  <c r="I239" i="2"/>
  <c r="I227" i="2"/>
  <c r="I215" i="2"/>
  <c r="I203" i="2"/>
  <c r="I167" i="2"/>
  <c r="I155" i="2"/>
  <c r="I131" i="2"/>
  <c r="I107" i="2"/>
  <c r="I71" i="2"/>
  <c r="I47" i="2"/>
  <c r="I23" i="2"/>
  <c r="I309" i="2"/>
  <c r="I297" i="2"/>
  <c r="I285" i="2"/>
  <c r="I273" i="2"/>
  <c r="I261" i="2"/>
  <c r="I249" i="2"/>
  <c r="I237" i="2"/>
  <c r="I226" i="2"/>
  <c r="I214" i="2"/>
  <c r="J214" i="2" s="1"/>
  <c r="I202" i="2"/>
  <c r="I178" i="2"/>
  <c r="I166" i="2"/>
  <c r="I154" i="2"/>
  <c r="I142" i="2"/>
  <c r="I130" i="2"/>
  <c r="I118" i="2"/>
  <c r="I106" i="2"/>
  <c r="I94" i="2"/>
  <c r="I82" i="2"/>
  <c r="I70" i="2"/>
  <c r="I58" i="2"/>
  <c r="I46" i="2"/>
  <c r="I34" i="2"/>
  <c r="I22" i="2"/>
  <c r="I10" i="2"/>
  <c r="I225" i="2"/>
  <c r="I213" i="2"/>
  <c r="I189" i="2"/>
  <c r="I177" i="2"/>
  <c r="I165" i="2"/>
  <c r="I153" i="2"/>
  <c r="I141" i="2"/>
  <c r="I129" i="2"/>
  <c r="I117" i="2"/>
  <c r="I105" i="2"/>
  <c r="I93" i="2"/>
  <c r="I81" i="2"/>
  <c r="I69" i="2"/>
  <c r="I57" i="2"/>
  <c r="I45" i="2"/>
  <c r="I33" i="2"/>
  <c r="I21" i="2"/>
  <c r="I9" i="2"/>
  <c r="I2" i="2"/>
  <c r="I224" i="2"/>
  <c r="I212" i="2"/>
  <c r="I188" i="2"/>
  <c r="I176" i="2"/>
  <c r="I164" i="2"/>
  <c r="I152" i="2"/>
  <c r="I140" i="2"/>
  <c r="I128" i="2"/>
  <c r="I116" i="2"/>
  <c r="I104" i="2"/>
  <c r="I92" i="2"/>
  <c r="I80" i="2"/>
  <c r="I68" i="2"/>
  <c r="I56" i="2"/>
  <c r="I44" i="2"/>
  <c r="I32" i="2"/>
  <c r="I20" i="2"/>
  <c r="I8" i="2"/>
  <c r="I223" i="2"/>
  <c r="I211" i="2"/>
  <c r="I199" i="2"/>
  <c r="I187" i="2"/>
  <c r="I175" i="2"/>
  <c r="I163" i="2"/>
  <c r="I151" i="2"/>
  <c r="I139" i="2"/>
  <c r="I127" i="2"/>
  <c r="I115" i="2"/>
  <c r="I103" i="2"/>
  <c r="I91" i="2"/>
  <c r="I79" i="2"/>
  <c r="I67" i="2"/>
  <c r="I55" i="2"/>
  <c r="I43" i="2"/>
  <c r="I31" i="2"/>
  <c r="I19" i="2"/>
  <c r="I7" i="2"/>
  <c r="I234" i="2"/>
  <c r="I222" i="2"/>
  <c r="I198" i="2"/>
  <c r="I174" i="2"/>
  <c r="I162" i="2"/>
  <c r="I150" i="2"/>
  <c r="I138" i="2"/>
  <c r="I126" i="2"/>
  <c r="I114" i="2"/>
  <c r="I102" i="2"/>
  <c r="I90" i="2"/>
  <c r="I78" i="2"/>
  <c r="I66" i="2"/>
  <c r="I54" i="2"/>
  <c r="I42" i="2"/>
  <c r="I30" i="2"/>
  <c r="I18" i="2"/>
  <c r="I6" i="2"/>
  <c r="I233" i="2"/>
  <c r="J233" i="2" s="1"/>
  <c r="I221" i="2"/>
  <c r="I209" i="2"/>
  <c r="I197" i="2"/>
  <c r="I185" i="2"/>
  <c r="I173" i="2"/>
  <c r="I149" i="2"/>
  <c r="I125" i="2"/>
  <c r="I113" i="2"/>
  <c r="I101" i="2"/>
  <c r="I89" i="2"/>
  <c r="I77" i="2"/>
  <c r="I65" i="2"/>
  <c r="I53" i="2"/>
  <c r="I41" i="2"/>
  <c r="I29" i="2"/>
  <c r="I17" i="2"/>
  <c r="I5" i="2"/>
  <c r="I161" i="2"/>
  <c r="J188" i="2"/>
  <c r="I195" i="2"/>
  <c r="I137" i="2"/>
  <c r="I191" i="2"/>
  <c r="I190" i="2"/>
  <c r="I184" i="2"/>
  <c r="J160" i="2"/>
  <c r="I196" i="2"/>
  <c r="J170" i="2"/>
  <c r="I186" i="2"/>
  <c r="I201" i="2"/>
  <c r="I200" i="2"/>
  <c r="K2" i="5" l="1"/>
  <c r="L2" i="5" s="1"/>
  <c r="M2" i="5" s="1"/>
  <c r="N2" i="5" s="1"/>
  <c r="O2" i="5" s="1"/>
  <c r="P2" i="5" s="1"/>
  <c r="Q2" i="5" s="1"/>
  <c r="K15" i="5"/>
  <c r="K3" i="5"/>
  <c r="L3" i="5" s="1"/>
  <c r="M3" i="5" s="1"/>
  <c r="N3" i="5" s="1"/>
  <c r="O3" i="5" s="1"/>
  <c r="P3" i="5" s="1"/>
  <c r="Q3" i="5" s="1"/>
  <c r="L186" i="5"/>
  <c r="L90" i="5"/>
  <c r="L80" i="5"/>
  <c r="J143" i="6"/>
  <c r="J172" i="6"/>
  <c r="J7" i="6"/>
  <c r="K7" i="6" s="1"/>
  <c r="L7" i="6" s="1"/>
  <c r="M7" i="6" s="1"/>
  <c r="N7" i="6" s="1"/>
  <c r="O7" i="6" s="1"/>
  <c r="H41" i="6"/>
  <c r="L203" i="5"/>
  <c r="L11" i="5"/>
  <c r="R245" i="6"/>
  <c r="J2" i="6"/>
  <c r="K2" i="6" s="1"/>
  <c r="L2" i="6" s="1"/>
  <c r="M2" i="6" s="1"/>
  <c r="N2" i="6" s="1"/>
  <c r="O2" i="6" s="1"/>
  <c r="J40" i="6"/>
  <c r="R220" i="6"/>
  <c r="I220" i="6"/>
  <c r="L5" i="5"/>
  <c r="J188" i="6"/>
  <c r="J20" i="6"/>
  <c r="J54" i="6"/>
  <c r="L18" i="5"/>
  <c r="L72" i="5"/>
  <c r="J21" i="6"/>
  <c r="L211" i="5"/>
  <c r="L182" i="5"/>
  <c r="M182" i="5" s="1"/>
  <c r="N182" i="5" s="1"/>
  <c r="O182" i="5" s="1"/>
  <c r="P182" i="5" s="1"/>
  <c r="Q182" i="5" s="1"/>
  <c r="L52" i="5"/>
  <c r="H291" i="6"/>
  <c r="I291" i="6"/>
  <c r="J291" i="6" s="1"/>
  <c r="K291" i="6" s="1"/>
  <c r="L291" i="6" s="1"/>
  <c r="M291" i="6" s="1"/>
  <c r="N291" i="6" s="1"/>
  <c r="O291" i="6" s="1"/>
  <c r="R89" i="6"/>
  <c r="L202" i="5"/>
  <c r="J144" i="6"/>
  <c r="J178" i="6"/>
  <c r="L65" i="5"/>
  <c r="L34" i="5"/>
  <c r="R281" i="6"/>
  <c r="H312" i="6"/>
  <c r="J136" i="6"/>
  <c r="J39" i="6"/>
  <c r="J183" i="6"/>
  <c r="L227" i="5"/>
  <c r="L73" i="5"/>
  <c r="L210" i="5"/>
  <c r="L22" i="5"/>
  <c r="L87" i="5"/>
  <c r="L189" i="5"/>
  <c r="L97" i="5"/>
  <c r="L206" i="5"/>
  <c r="R25" i="6"/>
  <c r="P9" i="6"/>
  <c r="Q9" i="6" s="1" a="1"/>
  <c r="Q9" i="6" s="1"/>
  <c r="J131" i="6"/>
  <c r="P139" i="6"/>
  <c r="P233" i="6"/>
  <c r="H305" i="6"/>
  <c r="I305" i="6"/>
  <c r="J305" i="6" s="1"/>
  <c r="K305" i="6" s="1"/>
  <c r="L305" i="6" s="1"/>
  <c r="M305" i="6" s="1"/>
  <c r="N305" i="6" s="1"/>
  <c r="O305" i="6" s="1"/>
  <c r="J29" i="6"/>
  <c r="J107" i="6"/>
  <c r="J74" i="6"/>
  <c r="L79" i="5"/>
  <c r="J36" i="6"/>
  <c r="J23" i="6"/>
  <c r="J141" i="6"/>
  <c r="L139" i="5"/>
  <c r="M139" i="5" s="1"/>
  <c r="N139" i="5" s="1"/>
  <c r="O139" i="5" s="1"/>
  <c r="P139" i="5" s="1"/>
  <c r="Q139" i="5" s="1"/>
  <c r="L6" i="5"/>
  <c r="P259" i="6"/>
  <c r="L160" i="5"/>
  <c r="L262" i="5"/>
  <c r="L184" i="5"/>
  <c r="I314" i="5"/>
  <c r="L175" i="5"/>
  <c r="L71" i="5"/>
  <c r="R233" i="6"/>
  <c r="H121" i="6"/>
  <c r="J69" i="6"/>
  <c r="J24" i="6"/>
  <c r="L263" i="5"/>
  <c r="P245" i="6"/>
  <c r="J72" i="6"/>
  <c r="J201" i="6"/>
  <c r="L126" i="5"/>
  <c r="L163" i="5"/>
  <c r="L94" i="5"/>
  <c r="L105" i="5"/>
  <c r="L151" i="5"/>
  <c r="R43" i="6"/>
  <c r="J200" i="6"/>
  <c r="J207" i="6"/>
  <c r="J37" i="6"/>
  <c r="H29" i="6"/>
  <c r="J9" i="6"/>
  <c r="K9" i="6" s="1"/>
  <c r="L9" i="6" s="1"/>
  <c r="M9" i="6" s="1"/>
  <c r="N9" i="6" s="1"/>
  <c r="O9" i="6" s="1"/>
  <c r="J91" i="6"/>
  <c r="J221" i="6"/>
  <c r="R121" i="6"/>
  <c r="L8" i="5"/>
  <c r="P4" i="6"/>
  <c r="Q4" i="6" s="1" a="1"/>
  <c r="Q4" i="6" s="1"/>
  <c r="J189" i="6"/>
  <c r="L137" i="5"/>
  <c r="P2" i="6"/>
  <c r="Q2" i="6" s="1" a="1"/>
  <c r="Q2" i="6" s="1"/>
  <c r="H65" i="6"/>
  <c r="I317" i="6"/>
  <c r="J317" i="6" s="1"/>
  <c r="K317" i="6" s="1"/>
  <c r="L317" i="6" s="1"/>
  <c r="M317" i="6" s="1"/>
  <c r="N317" i="6" s="1"/>
  <c r="O317" i="6" s="1"/>
  <c r="H317" i="6"/>
  <c r="L99" i="5"/>
  <c r="J127" i="6"/>
  <c r="J67" i="6"/>
  <c r="J62" i="6"/>
  <c r="L125" i="5"/>
  <c r="I281" i="6"/>
  <c r="J281" i="6" s="1"/>
  <c r="K281" i="6" s="1"/>
  <c r="L281" i="6" s="1"/>
  <c r="M281" i="6" s="1"/>
  <c r="N281" i="6" s="1"/>
  <c r="O281" i="6" s="1"/>
  <c r="H281" i="6"/>
  <c r="L150" i="5"/>
  <c r="R317" i="6"/>
  <c r="R53" i="6"/>
  <c r="I308" i="5"/>
  <c r="I160" i="6"/>
  <c r="J160" i="6" s="1"/>
  <c r="K160" i="6" s="1"/>
  <c r="L160" i="6" s="1"/>
  <c r="M160" i="6" s="1"/>
  <c r="N160" i="6" s="1"/>
  <c r="O160" i="6" s="1"/>
  <c r="P160" i="6"/>
  <c r="J140" i="6"/>
  <c r="J11" i="6"/>
  <c r="L275" i="5"/>
  <c r="L172" i="5"/>
  <c r="L264" i="5"/>
  <c r="M264" i="5" s="1"/>
  <c r="N264" i="5" s="1"/>
  <c r="O264" i="5" s="1"/>
  <c r="P264" i="5" s="1"/>
  <c r="Q264" i="5" s="1"/>
  <c r="I152" i="6"/>
  <c r="J18" i="6" s="1"/>
  <c r="H152" i="6"/>
  <c r="J63" i="6"/>
  <c r="J206" i="6"/>
  <c r="L170" i="5"/>
  <c r="R45" i="6"/>
  <c r="H196" i="6"/>
  <c r="I196" i="6"/>
  <c r="L198" i="5"/>
  <c r="L115" i="5"/>
  <c r="L76" i="5"/>
  <c r="L10" i="5"/>
  <c r="L42" i="5"/>
  <c r="L185" i="5"/>
  <c r="R291" i="6"/>
  <c r="L278" i="5"/>
  <c r="I100" i="6"/>
  <c r="J128" i="6" s="1"/>
  <c r="H100" i="6"/>
  <c r="P125" i="6"/>
  <c r="J46" i="6"/>
  <c r="J158" i="6"/>
  <c r="J57" i="6"/>
  <c r="P116" i="6"/>
  <c r="J111" i="6"/>
  <c r="J5" i="6"/>
  <c r="K5" i="6" s="1"/>
  <c r="L5" i="6" s="1"/>
  <c r="M5" i="6" s="1"/>
  <c r="N5" i="6" s="1"/>
  <c r="O5" i="6" s="1"/>
  <c r="J102" i="6"/>
  <c r="L17" i="5"/>
  <c r="L121" i="5"/>
  <c r="J123" i="6"/>
  <c r="L92" i="5"/>
  <c r="R24" i="6"/>
  <c r="R139" i="6"/>
  <c r="R259" i="6"/>
  <c r="L155" i="5"/>
  <c r="J219" i="6"/>
  <c r="J182" i="6"/>
  <c r="L55" i="5"/>
  <c r="L33" i="5"/>
  <c r="R312" i="6"/>
  <c r="L237" i="5"/>
  <c r="L147" i="5"/>
  <c r="L66" i="5"/>
  <c r="R95" i="6"/>
  <c r="J50" i="6"/>
  <c r="J27" i="6"/>
  <c r="L15" i="5"/>
  <c r="P312" i="6"/>
  <c r="Q312" i="6" s="1" a="1"/>
  <c r="Q312" i="6" s="1"/>
  <c r="L84" i="5"/>
  <c r="L14" i="5"/>
  <c r="L9" i="5"/>
  <c r="R62" i="6"/>
  <c r="H19" i="6"/>
  <c r="P6" i="6"/>
  <c r="Q6" i="6" s="1" a="1"/>
  <c r="Q6" i="6" s="1"/>
  <c r="R160" i="6"/>
  <c r="J194" i="6"/>
  <c r="I130" i="6"/>
  <c r="H130" i="6"/>
  <c r="I163" i="6"/>
  <c r="J163" i="6" s="1"/>
  <c r="K163" i="6" s="1"/>
  <c r="L163" i="6" s="1"/>
  <c r="M163" i="6" s="1"/>
  <c r="N163" i="6" s="1"/>
  <c r="O163" i="6" s="1"/>
  <c r="P163" i="6"/>
  <c r="J165" i="6"/>
  <c r="R116" i="6"/>
  <c r="H53" i="6"/>
  <c r="H160" i="5"/>
  <c r="H248" i="5"/>
  <c r="J248" i="5" s="1"/>
  <c r="H5" i="5"/>
  <c r="J5" i="5" s="1"/>
  <c r="H184" i="5"/>
  <c r="J184" i="5" s="1"/>
  <c r="H86" i="5"/>
  <c r="J86" i="5" s="1"/>
  <c r="H3" i="5"/>
  <c r="J3" i="5" s="1"/>
  <c r="H307" i="5"/>
  <c r="J307" i="5" s="1"/>
  <c r="H247" i="5"/>
  <c r="H147" i="5"/>
  <c r="J147" i="5" s="1"/>
  <c r="H199" i="5"/>
  <c r="J199" i="5" s="1"/>
  <c r="H127" i="5"/>
  <c r="J127" i="5" s="1"/>
  <c r="H318" i="5"/>
  <c r="J318" i="5" s="1"/>
  <c r="H73" i="5"/>
  <c r="J73" i="5" s="1"/>
  <c r="H191" i="5"/>
  <c r="J191" i="5" s="1"/>
  <c r="H136" i="5"/>
  <c r="J136" i="5" s="1"/>
  <c r="H291" i="5"/>
  <c r="J291" i="5" s="1"/>
  <c r="H294" i="5"/>
  <c r="J294" i="5" s="1"/>
  <c r="H283" i="5"/>
  <c r="J283" i="5" s="1"/>
  <c r="H285" i="5"/>
  <c r="H309" i="5"/>
  <c r="J309" i="5" s="1"/>
  <c r="H187" i="5"/>
  <c r="H292" i="5"/>
  <c r="J292" i="5" s="1"/>
  <c r="H296" i="5"/>
  <c r="J296" i="5" s="1"/>
  <c r="H302" i="5"/>
  <c r="J302" i="5" s="1"/>
  <c r="H303" i="5"/>
  <c r="J303" i="5" s="1"/>
  <c r="H314" i="5"/>
  <c r="J314" i="5" s="1"/>
  <c r="H295" i="5"/>
  <c r="J295" i="5" s="1"/>
  <c r="H308" i="5"/>
  <c r="J308" i="5" s="1"/>
  <c r="H8" i="5"/>
  <c r="J8" i="5" s="1"/>
  <c r="H81" i="5"/>
  <c r="J81" i="5" s="1"/>
  <c r="H195" i="5"/>
  <c r="H159" i="5"/>
  <c r="J159" i="5" s="1"/>
  <c r="H151" i="5"/>
  <c r="J151" i="5" s="1"/>
  <c r="H16" i="5"/>
  <c r="H13" i="5"/>
  <c r="J13" i="5" s="1"/>
  <c r="H279" i="5"/>
  <c r="J279" i="5" s="1"/>
  <c r="H110" i="5"/>
  <c r="J110" i="5" s="1"/>
  <c r="H164" i="5"/>
  <c r="J164" i="5" s="1"/>
  <c r="H237" i="5"/>
  <c r="H34" i="5"/>
  <c r="J34" i="5" s="1"/>
  <c r="H172" i="5"/>
  <c r="J172" i="5" s="1"/>
  <c r="H201" i="5"/>
  <c r="H224" i="5"/>
  <c r="H135" i="5"/>
  <c r="J135" i="5" s="1"/>
  <c r="H103" i="5"/>
  <c r="J103" i="5" s="1"/>
  <c r="H15" i="5"/>
  <c r="J15" i="5" s="1"/>
  <c r="H208" i="5"/>
  <c r="J208" i="5" s="1"/>
  <c r="H104" i="5"/>
  <c r="J104" i="5" s="1"/>
  <c r="H119" i="5"/>
  <c r="J119" i="5" s="1"/>
  <c r="H163" i="5"/>
  <c r="H277" i="5"/>
  <c r="J277" i="5" s="1"/>
  <c r="H278" i="5"/>
  <c r="J278" i="5" s="1"/>
  <c r="H7" i="5"/>
  <c r="J7" i="5" s="1"/>
  <c r="H259" i="5"/>
  <c r="H58" i="5"/>
  <c r="J58" i="5" s="1"/>
  <c r="I302" i="5"/>
  <c r="H223" i="5"/>
  <c r="J223" i="5" s="1"/>
  <c r="H2" i="5"/>
  <c r="H273" i="5"/>
  <c r="J273" i="5" s="1"/>
  <c r="H18" i="5"/>
  <c r="H46" i="5"/>
  <c r="J46" i="5" s="1"/>
  <c r="H225" i="5"/>
  <c r="J225" i="5" s="1"/>
  <c r="H219" i="5"/>
  <c r="J219" i="5" s="1"/>
  <c r="H125" i="5"/>
  <c r="H175" i="5"/>
  <c r="H235" i="5"/>
  <c r="H178" i="5"/>
  <c r="J178" i="5" s="1"/>
  <c r="H213" i="5"/>
  <c r="H207" i="5"/>
  <c r="J207" i="5" s="1"/>
  <c r="H27" i="5"/>
  <c r="J27" i="5" s="1"/>
  <c r="H227" i="5"/>
  <c r="H122" i="5"/>
  <c r="H94" i="5"/>
  <c r="J94" i="5" s="1"/>
  <c r="H260" i="5"/>
  <c r="H220" i="5"/>
  <c r="J220" i="5" s="1"/>
  <c r="H271" i="5"/>
  <c r="H153" i="5"/>
  <c r="J153" i="5" s="1"/>
  <c r="H76" i="5"/>
  <c r="J76" i="5" s="1"/>
  <c r="H41" i="5"/>
  <c r="J41" i="5" s="1"/>
  <c r="H109" i="5"/>
  <c r="J109" i="5" s="1"/>
  <c r="H10" i="5"/>
  <c r="J10" i="5" s="1"/>
  <c r="H102" i="5"/>
  <c r="J102" i="5" s="1"/>
  <c r="H96" i="5"/>
  <c r="J96" i="5" s="1"/>
  <c r="H141" i="5"/>
  <c r="J141" i="5" s="1"/>
  <c r="H188" i="5"/>
  <c r="J188" i="5" s="1"/>
  <c r="H4" i="5"/>
  <c r="H14" i="5"/>
  <c r="H19" i="5"/>
  <c r="H129" i="5"/>
  <c r="J129" i="5" s="1"/>
  <c r="H176" i="5"/>
  <c r="J176" i="5" s="1"/>
  <c r="H249" i="5"/>
  <c r="H9" i="5"/>
  <c r="J9" i="5" s="1"/>
  <c r="H203" i="5"/>
  <c r="J203" i="5" s="1"/>
  <c r="H17" i="5"/>
  <c r="H255" i="5"/>
  <c r="J255" i="5" s="1"/>
  <c r="H128" i="5"/>
  <c r="J128" i="5" s="1"/>
  <c r="H12" i="5"/>
  <c r="J12" i="5" s="1"/>
  <c r="H123" i="5"/>
  <c r="J123" i="5" s="1"/>
  <c r="H236" i="5"/>
  <c r="H211" i="5"/>
  <c r="H268" i="5"/>
  <c r="H272" i="5"/>
  <c r="J272" i="5" s="1"/>
  <c r="H261" i="5"/>
  <c r="H11" i="5"/>
  <c r="J11" i="5" s="1"/>
  <c r="H280" i="5"/>
  <c r="J280" i="5" s="1"/>
  <c r="H231" i="5"/>
  <c r="H99" i="5"/>
  <c r="J99" i="5" s="1"/>
  <c r="H6" i="5"/>
  <c r="J6" i="5" s="1"/>
  <c r="I278" i="5"/>
  <c r="I323" i="5"/>
  <c r="H323" i="5"/>
  <c r="J323" i="5" s="1"/>
  <c r="I313" i="5"/>
  <c r="H313" i="5"/>
  <c r="J313" i="5" s="1"/>
  <c r="I180" i="5"/>
  <c r="H180" i="5"/>
  <c r="J180" i="5" s="1"/>
  <c r="I226" i="5"/>
  <c r="H226" i="5"/>
  <c r="I205" i="5"/>
  <c r="H205" i="5"/>
  <c r="I115" i="5"/>
  <c r="H115" i="5"/>
  <c r="I100" i="5"/>
  <c r="H100" i="5"/>
  <c r="J100" i="5" s="1"/>
  <c r="I89" i="5"/>
  <c r="H89" i="5"/>
  <c r="J89" i="5" s="1"/>
  <c r="I270" i="5"/>
  <c r="H270" i="5"/>
  <c r="I221" i="5"/>
  <c r="H221" i="5"/>
  <c r="J221" i="5" s="1"/>
  <c r="I177" i="5"/>
  <c r="H177" i="5"/>
  <c r="J177" i="5" s="1"/>
  <c r="I31" i="5"/>
  <c r="H31" i="5"/>
  <c r="J31" i="5" s="1"/>
  <c r="I131" i="5"/>
  <c r="H131" i="5"/>
  <c r="J131" i="5" s="1"/>
  <c r="I48" i="5"/>
  <c r="R48" i="5" s="1"/>
  <c r="S48" i="5" s="1" a="1"/>
  <c r="S48" i="5" s="1"/>
  <c r="H48" i="5"/>
  <c r="J48" i="5" s="1"/>
  <c r="I233" i="5"/>
  <c r="H233" i="5"/>
  <c r="I200" i="5"/>
  <c r="H200" i="5"/>
  <c r="J200" i="5" s="1"/>
  <c r="I304" i="5"/>
  <c r="H304" i="5"/>
  <c r="J304" i="5" s="1"/>
  <c r="I217" i="5"/>
  <c r="H217" i="5"/>
  <c r="J217" i="5" s="1"/>
  <c r="I317" i="5"/>
  <c r="H317" i="5"/>
  <c r="J317" i="5" s="1"/>
  <c r="I174" i="5"/>
  <c r="H174" i="5"/>
  <c r="I239" i="5"/>
  <c r="H239" i="5"/>
  <c r="I111" i="5"/>
  <c r="H111" i="5"/>
  <c r="J111" i="5" s="1"/>
  <c r="I144" i="5"/>
  <c r="H144" i="5"/>
  <c r="J144" i="5" s="1"/>
  <c r="I288" i="5"/>
  <c r="H288" i="5"/>
  <c r="J288" i="5" s="1"/>
  <c r="I95" i="5"/>
  <c r="H95" i="5"/>
  <c r="J95" i="5" s="1"/>
  <c r="I84" i="5"/>
  <c r="H84" i="5"/>
  <c r="J84" i="5" s="1"/>
  <c r="I229" i="5"/>
  <c r="H229" i="5"/>
  <c r="I35" i="5"/>
  <c r="H35" i="5"/>
  <c r="J35" i="5" s="1"/>
  <c r="I82" i="5"/>
  <c r="H82" i="5"/>
  <c r="J82" i="5" s="1"/>
  <c r="I215" i="5"/>
  <c r="H215" i="5"/>
  <c r="J215" i="5" s="1"/>
  <c r="I91" i="5"/>
  <c r="H91" i="5"/>
  <c r="J91" i="5" s="1"/>
  <c r="I154" i="5"/>
  <c r="H154" i="5"/>
  <c r="J154" i="5" s="1"/>
  <c r="I25" i="5"/>
  <c r="H25" i="5"/>
  <c r="J25" i="5" s="1"/>
  <c r="I42" i="5"/>
  <c r="R42" i="5" s="1"/>
  <c r="S42" i="5" s="1" a="1"/>
  <c r="S42" i="5" s="1"/>
  <c r="H42" i="5"/>
  <c r="J42" i="5" s="1"/>
  <c r="I185" i="5"/>
  <c r="H185" i="5"/>
  <c r="J185" i="5" s="1"/>
  <c r="I312" i="5"/>
  <c r="H312" i="5"/>
  <c r="J312" i="5" s="1"/>
  <c r="I212" i="5"/>
  <c r="H212" i="5"/>
  <c r="J212" i="5" s="1"/>
  <c r="I252" i="5"/>
  <c r="H252" i="5"/>
  <c r="I168" i="5"/>
  <c r="H168" i="5"/>
  <c r="J168" i="5" s="1"/>
  <c r="I169" i="5"/>
  <c r="H169" i="5"/>
  <c r="I216" i="5"/>
  <c r="H216" i="5"/>
  <c r="I93" i="5"/>
  <c r="H93" i="5"/>
  <c r="J93" i="5" s="1"/>
  <c r="I114" i="5"/>
  <c r="H114" i="5"/>
  <c r="I274" i="5"/>
  <c r="H274" i="5"/>
  <c r="I90" i="5"/>
  <c r="H90" i="5"/>
  <c r="I282" i="5"/>
  <c r="H282" i="5"/>
  <c r="J282" i="5" s="1"/>
  <c r="I29" i="5"/>
  <c r="H29" i="5"/>
  <c r="J29" i="5" s="1"/>
  <c r="I70" i="5"/>
  <c r="H70" i="5"/>
  <c r="J70" i="5" s="1"/>
  <c r="I80" i="5"/>
  <c r="R80" i="5" s="1"/>
  <c r="S80" i="5" s="1" a="1"/>
  <c r="S80" i="5" s="1"/>
  <c r="H80" i="5"/>
  <c r="J80" i="5" s="1"/>
  <c r="I143" i="5"/>
  <c r="H143" i="5"/>
  <c r="J143" i="5" s="1"/>
  <c r="I36" i="5"/>
  <c r="R36" i="5" s="1"/>
  <c r="S36" i="5" s="1" a="1"/>
  <c r="S36" i="5" s="1"/>
  <c r="H36" i="5"/>
  <c r="J36" i="5" s="1"/>
  <c r="I173" i="5"/>
  <c r="H173" i="5"/>
  <c r="J173" i="5" s="1"/>
  <c r="I118" i="5"/>
  <c r="H118" i="5"/>
  <c r="J118" i="5" s="1"/>
  <c r="I320" i="5"/>
  <c r="H320" i="5"/>
  <c r="J320" i="5" s="1"/>
  <c r="I30" i="5"/>
  <c r="R30" i="5" s="1"/>
  <c r="S30" i="5" s="1" a="1"/>
  <c r="S30" i="5" s="1"/>
  <c r="H30" i="5"/>
  <c r="J30" i="5" s="1"/>
  <c r="I167" i="5"/>
  <c r="H167" i="5"/>
  <c r="J167" i="5" s="1"/>
  <c r="I157" i="5"/>
  <c r="H157" i="5"/>
  <c r="I243" i="5"/>
  <c r="H243" i="5"/>
  <c r="I69" i="5"/>
  <c r="H69" i="5"/>
  <c r="J69" i="5" s="1"/>
  <c r="I74" i="5"/>
  <c r="R74" i="5" s="1"/>
  <c r="S74" i="5" s="1" a="1"/>
  <c r="S74" i="5" s="1"/>
  <c r="H74" i="5"/>
  <c r="J74" i="5" s="1"/>
  <c r="I289" i="5"/>
  <c r="H289" i="5"/>
  <c r="J289" i="5" s="1"/>
  <c r="I299" i="5"/>
  <c r="H299" i="5"/>
  <c r="J299" i="5" s="1"/>
  <c r="I311" i="5"/>
  <c r="H311" i="5"/>
  <c r="J311" i="5" s="1"/>
  <c r="I300" i="5"/>
  <c r="H300" i="5"/>
  <c r="J300" i="5" s="1"/>
  <c r="I290" i="5"/>
  <c r="H290" i="5"/>
  <c r="J290" i="5" s="1"/>
  <c r="I234" i="5"/>
  <c r="H234" i="5"/>
  <c r="I137" i="5"/>
  <c r="H137" i="5"/>
  <c r="J137" i="5" s="1"/>
  <c r="I286" i="5"/>
  <c r="H286" i="5"/>
  <c r="J286" i="5" s="1"/>
  <c r="I68" i="5"/>
  <c r="H68" i="5"/>
  <c r="J68" i="5" s="1"/>
  <c r="I324" i="5"/>
  <c r="H324" i="5"/>
  <c r="J324" i="5" s="1"/>
  <c r="I112" i="5"/>
  <c r="H112" i="5"/>
  <c r="J112" i="5" s="1"/>
  <c r="I140" i="5"/>
  <c r="H140" i="5"/>
  <c r="J140" i="5" s="1"/>
  <c r="I161" i="5"/>
  <c r="H161" i="5"/>
  <c r="J161" i="5" s="1"/>
  <c r="I145" i="5"/>
  <c r="H145" i="5"/>
  <c r="I75" i="5"/>
  <c r="R75" i="5" s="1"/>
  <c r="S75" i="5" s="1" a="1"/>
  <c r="S75" i="5" s="1"/>
  <c r="H75" i="5"/>
  <c r="J75" i="5" s="1"/>
  <c r="I63" i="5"/>
  <c r="H63" i="5"/>
  <c r="J63" i="5" s="1"/>
  <c r="I88" i="5"/>
  <c r="H88" i="5"/>
  <c r="J88" i="5" s="1"/>
  <c r="I240" i="5"/>
  <c r="H240" i="5"/>
  <c r="I265" i="5"/>
  <c r="H265" i="5"/>
  <c r="I275" i="5"/>
  <c r="H275" i="5"/>
  <c r="J275" i="5" s="1"/>
  <c r="I315" i="5"/>
  <c r="H315" i="5"/>
  <c r="J315" i="5" s="1"/>
  <c r="I194" i="5"/>
  <c r="H194" i="5"/>
  <c r="J194" i="5" s="1"/>
  <c r="I182" i="5"/>
  <c r="H182" i="5"/>
  <c r="J182" i="5" s="1"/>
  <c r="I253" i="5"/>
  <c r="H253" i="5"/>
  <c r="I83" i="5"/>
  <c r="H83" i="5"/>
  <c r="J83" i="5" s="1"/>
  <c r="I52" i="5"/>
  <c r="H52" i="5"/>
  <c r="J52" i="5" s="1"/>
  <c r="I190" i="5"/>
  <c r="H190" i="5"/>
  <c r="J190" i="5" s="1"/>
  <c r="I62" i="5"/>
  <c r="H62" i="5"/>
  <c r="J62" i="5" s="1"/>
  <c r="I101" i="5"/>
  <c r="H101" i="5"/>
  <c r="J101" i="5" s="1"/>
  <c r="I121" i="5"/>
  <c r="H121" i="5"/>
  <c r="J121" i="5" s="1"/>
  <c r="I72" i="5"/>
  <c r="R72" i="5" s="1"/>
  <c r="S72" i="5" s="1" a="1"/>
  <c r="S72" i="5" s="1"/>
  <c r="H72" i="5"/>
  <c r="J72" i="5" s="1"/>
  <c r="I148" i="5"/>
  <c r="H148" i="5"/>
  <c r="J148" i="5" s="1"/>
  <c r="I139" i="5"/>
  <c r="H139" i="5"/>
  <c r="I57" i="5"/>
  <c r="R57" i="5" s="1"/>
  <c r="S57" i="5" s="1" a="1"/>
  <c r="S57" i="5" s="1"/>
  <c r="H57" i="5"/>
  <c r="J57" i="5" s="1"/>
  <c r="I193" i="5"/>
  <c r="H193" i="5"/>
  <c r="J193" i="5" s="1"/>
  <c r="I23" i="5"/>
  <c r="R23" i="5" s="1"/>
  <c r="S23" i="5" s="1" a="1"/>
  <c r="S23" i="5" s="1"/>
  <c r="H23" i="5"/>
  <c r="J23" i="5" s="1"/>
  <c r="I232" i="5"/>
  <c r="H232" i="5"/>
  <c r="I238" i="5"/>
  <c r="H238" i="5"/>
  <c r="I251" i="5"/>
  <c r="H251" i="5"/>
  <c r="I305" i="5"/>
  <c r="H305" i="5"/>
  <c r="J305" i="5" s="1"/>
  <c r="I281" i="5"/>
  <c r="H281" i="5"/>
  <c r="J281" i="5" s="1"/>
  <c r="I262" i="5"/>
  <c r="H262" i="5"/>
  <c r="I246" i="5"/>
  <c r="H246" i="5"/>
  <c r="I155" i="5"/>
  <c r="H155" i="5"/>
  <c r="I165" i="5"/>
  <c r="H165" i="5"/>
  <c r="J165" i="5" s="1"/>
  <c r="I241" i="5"/>
  <c r="H241" i="5"/>
  <c r="I77" i="5"/>
  <c r="R77" i="5" s="1"/>
  <c r="S77" i="5" s="1" a="1"/>
  <c r="S77" i="5" s="1"/>
  <c r="H77" i="5"/>
  <c r="J77" i="5" s="1"/>
  <c r="I245" i="5"/>
  <c r="H245" i="5"/>
  <c r="I56" i="5"/>
  <c r="H56" i="5"/>
  <c r="J56" i="5" s="1"/>
  <c r="I67" i="5"/>
  <c r="R67" i="5" s="1"/>
  <c r="S67" i="5" s="1" a="1"/>
  <c r="S67" i="5" s="1"/>
  <c r="H67" i="5"/>
  <c r="J67" i="5" s="1"/>
  <c r="I92" i="5"/>
  <c r="H92" i="5"/>
  <c r="J92" i="5" s="1"/>
  <c r="I24" i="5"/>
  <c r="H24" i="5"/>
  <c r="J24" i="5" s="1"/>
  <c r="I106" i="5"/>
  <c r="H106" i="5"/>
  <c r="J106" i="5" s="1"/>
  <c r="I133" i="5"/>
  <c r="H133" i="5"/>
  <c r="J133" i="5" s="1"/>
  <c r="I51" i="5"/>
  <c r="H51" i="5"/>
  <c r="J51" i="5" s="1"/>
  <c r="I214" i="5"/>
  <c r="H214" i="5"/>
  <c r="I263" i="5"/>
  <c r="H263" i="5"/>
  <c r="J263" i="5" s="1"/>
  <c r="I202" i="5"/>
  <c r="H202" i="5"/>
  <c r="J202" i="5" s="1"/>
  <c r="I242" i="5"/>
  <c r="H242" i="5"/>
  <c r="I146" i="5"/>
  <c r="H146" i="5"/>
  <c r="I150" i="5"/>
  <c r="H150" i="5"/>
  <c r="J150" i="5" s="1"/>
  <c r="I71" i="5"/>
  <c r="R71" i="5" s="1"/>
  <c r="S71" i="5" s="1" a="1"/>
  <c r="S71" i="5" s="1"/>
  <c r="H71" i="5"/>
  <c r="J71" i="5" s="1"/>
  <c r="I298" i="5"/>
  <c r="H298" i="5"/>
  <c r="J298" i="5" s="1"/>
  <c r="I40" i="5"/>
  <c r="R40" i="5" s="1"/>
  <c r="S40" i="5" s="1" a="1"/>
  <c r="S40" i="5" s="1"/>
  <c r="H40" i="5"/>
  <c r="J40" i="5" s="1"/>
  <c r="I156" i="5"/>
  <c r="H156" i="5"/>
  <c r="J156" i="5" s="1"/>
  <c r="I50" i="5"/>
  <c r="R50" i="5" s="1"/>
  <c r="S50" i="5" s="1" a="1"/>
  <c r="S50" i="5" s="1"/>
  <c r="H50" i="5"/>
  <c r="J50" i="5" s="1"/>
  <c r="I61" i="5"/>
  <c r="R61" i="5" s="1"/>
  <c r="S61" i="5" s="1" a="1"/>
  <c r="S61" i="5" s="1"/>
  <c r="H61" i="5"/>
  <c r="J61" i="5" s="1"/>
  <c r="I108" i="5"/>
  <c r="H108" i="5"/>
  <c r="J108" i="5" s="1"/>
  <c r="I293" i="5"/>
  <c r="H293" i="5"/>
  <c r="J293" i="5" s="1"/>
  <c r="I45" i="5"/>
  <c r="H45" i="5"/>
  <c r="J45" i="5" s="1"/>
  <c r="H306" i="5"/>
  <c r="J306" i="5" s="1"/>
  <c r="I276" i="5"/>
  <c r="H276" i="5"/>
  <c r="J276" i="5" s="1"/>
  <c r="I166" i="5"/>
  <c r="H166" i="5"/>
  <c r="I204" i="5"/>
  <c r="H204" i="5"/>
  <c r="I244" i="5"/>
  <c r="H244" i="5"/>
  <c r="I197" i="5"/>
  <c r="H197" i="5"/>
  <c r="J197" i="5" s="1"/>
  <c r="I179" i="5"/>
  <c r="H179" i="5"/>
  <c r="I142" i="5"/>
  <c r="H142" i="5"/>
  <c r="J142" i="5" s="1"/>
  <c r="I134" i="5"/>
  <c r="H134" i="5"/>
  <c r="J134" i="5" s="1"/>
  <c r="I65" i="5"/>
  <c r="H65" i="5"/>
  <c r="J65" i="5" s="1"/>
  <c r="I269" i="5"/>
  <c r="H269" i="5"/>
  <c r="I130" i="5"/>
  <c r="H130" i="5"/>
  <c r="J130" i="5" s="1"/>
  <c r="I44" i="5"/>
  <c r="H44" i="5"/>
  <c r="J44" i="5" s="1"/>
  <c r="I55" i="5"/>
  <c r="R55" i="5" s="1"/>
  <c r="S55" i="5" s="1" a="1"/>
  <c r="S55" i="5" s="1"/>
  <c r="H55" i="5"/>
  <c r="J55" i="5" s="1"/>
  <c r="I209" i="5"/>
  <c r="H209" i="5"/>
  <c r="I78" i="5"/>
  <c r="R78" i="5" s="1"/>
  <c r="S78" i="5" s="1" a="1"/>
  <c r="S78" i="5" s="1"/>
  <c r="H78" i="5"/>
  <c r="J78" i="5" s="1"/>
  <c r="I107" i="5"/>
  <c r="H107" i="5"/>
  <c r="J107" i="5" s="1"/>
  <c r="I230" i="5"/>
  <c r="H230" i="5"/>
  <c r="I33" i="5"/>
  <c r="R33" i="5" s="1"/>
  <c r="S33" i="5" s="1" a="1"/>
  <c r="S33" i="5" s="1"/>
  <c r="H33" i="5"/>
  <c r="J33" i="5" s="1"/>
  <c r="I297" i="5"/>
  <c r="H297" i="5"/>
  <c r="J297" i="5" s="1"/>
  <c r="I39" i="5"/>
  <c r="H39" i="5"/>
  <c r="J39" i="5" s="1"/>
  <c r="I228" i="5"/>
  <c r="H228" i="5"/>
  <c r="I256" i="5"/>
  <c r="H256" i="5"/>
  <c r="I198" i="5"/>
  <c r="H198" i="5"/>
  <c r="J198" i="5" s="1"/>
  <c r="I287" i="5"/>
  <c r="H287" i="5"/>
  <c r="J287" i="5" s="1"/>
  <c r="I181" i="5"/>
  <c r="H181" i="5"/>
  <c r="J181" i="5" s="1"/>
  <c r="I170" i="5"/>
  <c r="H170" i="5"/>
  <c r="I196" i="5"/>
  <c r="H196" i="5"/>
  <c r="J196" i="5" s="1"/>
  <c r="I152" i="5"/>
  <c r="H152" i="5"/>
  <c r="J152" i="5" s="1"/>
  <c r="I132" i="5"/>
  <c r="H132" i="5"/>
  <c r="J132" i="5" s="1"/>
  <c r="I59" i="5"/>
  <c r="R59" i="5" s="1"/>
  <c r="S59" i="5" s="1" a="1"/>
  <c r="S59" i="5" s="1"/>
  <c r="H59" i="5"/>
  <c r="J59" i="5" s="1"/>
  <c r="I222" i="5"/>
  <c r="H222" i="5"/>
  <c r="I28" i="5"/>
  <c r="R28" i="5" s="1"/>
  <c r="S28" i="5" s="1" a="1"/>
  <c r="S28" i="5" s="1"/>
  <c r="H28" i="5"/>
  <c r="J28" i="5" s="1"/>
  <c r="I98" i="5"/>
  <c r="H98" i="5"/>
  <c r="J98" i="5" s="1"/>
  <c r="I124" i="5"/>
  <c r="H124" i="5"/>
  <c r="J124" i="5" s="1"/>
  <c r="I38" i="5"/>
  <c r="H38" i="5"/>
  <c r="J38" i="5" s="1"/>
  <c r="I49" i="5"/>
  <c r="R49" i="5" s="1"/>
  <c r="S49" i="5" s="1" a="1"/>
  <c r="S49" i="5" s="1"/>
  <c r="H49" i="5"/>
  <c r="J49" i="5" s="1"/>
  <c r="I138" i="5"/>
  <c r="H138" i="5"/>
  <c r="J138" i="5" s="1"/>
  <c r="I183" i="5"/>
  <c r="H183" i="5"/>
  <c r="J183" i="5" s="1"/>
  <c r="I66" i="5"/>
  <c r="H66" i="5"/>
  <c r="J66" i="5" s="1"/>
  <c r="I264" i="5"/>
  <c r="H264" i="5"/>
  <c r="J264" i="5" s="1"/>
  <c r="I267" i="5"/>
  <c r="H267" i="5"/>
  <c r="I322" i="5"/>
  <c r="H322" i="5"/>
  <c r="J322" i="5" s="1"/>
  <c r="H284" i="5"/>
  <c r="J284" i="5" s="1"/>
  <c r="I64" i="5"/>
  <c r="H64" i="5"/>
  <c r="J64" i="5" s="1"/>
  <c r="I158" i="5"/>
  <c r="H158" i="5"/>
  <c r="J158" i="5" s="1"/>
  <c r="I325" i="5"/>
  <c r="H325" i="5"/>
  <c r="J325" i="5" s="1"/>
  <c r="I192" i="5"/>
  <c r="H192" i="5"/>
  <c r="J192" i="5" s="1"/>
  <c r="I162" i="5"/>
  <c r="H162" i="5"/>
  <c r="J162" i="5" s="1"/>
  <c r="I149" i="5"/>
  <c r="H149" i="5"/>
  <c r="I120" i="5"/>
  <c r="H120" i="5"/>
  <c r="J120" i="5" s="1"/>
  <c r="I53" i="5"/>
  <c r="H53" i="5"/>
  <c r="J53" i="5" s="1"/>
  <c r="I210" i="5"/>
  <c r="H210" i="5"/>
  <c r="I87" i="5"/>
  <c r="H87" i="5"/>
  <c r="J87" i="5" s="1"/>
  <c r="I32" i="5"/>
  <c r="R32" i="5" s="1"/>
  <c r="S32" i="5" s="1" a="1"/>
  <c r="S32" i="5" s="1"/>
  <c r="H32" i="5"/>
  <c r="J32" i="5" s="1"/>
  <c r="I43" i="5"/>
  <c r="H43" i="5"/>
  <c r="J43" i="5" s="1"/>
  <c r="I171" i="5"/>
  <c r="H171" i="5"/>
  <c r="I60" i="5"/>
  <c r="R60" i="5" s="1"/>
  <c r="S60" i="5" s="1" a="1"/>
  <c r="S60" i="5" s="1"/>
  <c r="H60" i="5"/>
  <c r="J60" i="5" s="1"/>
  <c r="I258" i="5"/>
  <c r="H258" i="5"/>
  <c r="I218" i="5"/>
  <c r="H218" i="5"/>
  <c r="J218" i="5" s="1"/>
  <c r="I257" i="5"/>
  <c r="H257" i="5"/>
  <c r="I316" i="5"/>
  <c r="H316" i="5"/>
  <c r="J316" i="5" s="1"/>
  <c r="I79" i="5"/>
  <c r="R79" i="5" s="1"/>
  <c r="S79" i="5" s="1" a="1"/>
  <c r="S79" i="5" s="1"/>
  <c r="H79" i="5"/>
  <c r="J79" i="5" s="1"/>
  <c r="I254" i="5"/>
  <c r="H254" i="5"/>
  <c r="I319" i="5"/>
  <c r="H319" i="5"/>
  <c r="J319" i="5" s="1"/>
  <c r="I186" i="5"/>
  <c r="H186" i="5"/>
  <c r="J186" i="5" s="1"/>
  <c r="I250" i="5"/>
  <c r="H250" i="5"/>
  <c r="J250" i="5" s="1"/>
  <c r="I321" i="5"/>
  <c r="H321" i="5"/>
  <c r="J321" i="5" s="1"/>
  <c r="I126" i="5"/>
  <c r="H126" i="5"/>
  <c r="J126" i="5" s="1"/>
  <c r="I117" i="5"/>
  <c r="H117" i="5"/>
  <c r="J117" i="5" s="1"/>
  <c r="I116" i="5"/>
  <c r="H116" i="5"/>
  <c r="I105" i="5"/>
  <c r="H105" i="5"/>
  <c r="J105" i="5" s="1"/>
  <c r="I47" i="5"/>
  <c r="R47" i="5" s="1"/>
  <c r="S47" i="5" s="1" a="1"/>
  <c r="S47" i="5" s="1"/>
  <c r="H47" i="5"/>
  <c r="J47" i="5" s="1"/>
  <c r="I113" i="5"/>
  <c r="H113" i="5"/>
  <c r="J113" i="5" s="1"/>
  <c r="I26" i="5"/>
  <c r="R26" i="5" s="1"/>
  <c r="S26" i="5" s="1" a="1"/>
  <c r="S26" i="5" s="1"/>
  <c r="H26" i="5"/>
  <c r="J26" i="5" s="1"/>
  <c r="I189" i="5"/>
  <c r="H189" i="5"/>
  <c r="J189" i="5" s="1"/>
  <c r="I37" i="5"/>
  <c r="H37" i="5"/>
  <c r="J37" i="5" s="1"/>
  <c r="I97" i="5"/>
  <c r="H97" i="5"/>
  <c r="J97" i="5" s="1"/>
  <c r="I266" i="5"/>
  <c r="H266" i="5"/>
  <c r="J266" i="5" s="1"/>
  <c r="I54" i="5"/>
  <c r="R54" i="5" s="1"/>
  <c r="S54" i="5" s="1" a="1"/>
  <c r="S54" i="5" s="1"/>
  <c r="T54" i="5" s="1" a="1"/>
  <c r="T54" i="5" s="1"/>
  <c r="H54" i="5"/>
  <c r="J54" i="5" s="1"/>
  <c r="I85" i="5"/>
  <c r="H85" i="5"/>
  <c r="J85" i="5" s="1"/>
  <c r="I206" i="5"/>
  <c r="H206" i="5"/>
  <c r="J206" i="5" s="1"/>
  <c r="I310" i="5"/>
  <c r="H310" i="5"/>
  <c r="J310" i="5" s="1"/>
  <c r="I301" i="5"/>
  <c r="H301" i="5"/>
  <c r="J301" i="5" s="1"/>
  <c r="H326" i="5"/>
  <c r="J326" i="5" s="1"/>
  <c r="H22" i="5"/>
  <c r="H21" i="5"/>
  <c r="H20" i="5"/>
  <c r="I20" i="5"/>
  <c r="R20" i="5" s="1"/>
  <c r="S20" i="5" s="1" a="1"/>
  <c r="S20" i="5" s="1"/>
  <c r="I19" i="5"/>
  <c r="R19" i="5" s="1"/>
  <c r="S19" i="5" s="1" a="1"/>
  <c r="S19" i="5" s="1"/>
  <c r="I326" i="5"/>
  <c r="I284" i="5"/>
  <c r="I18" i="5"/>
  <c r="R18" i="5" s="1"/>
  <c r="S18" i="5" s="1" a="1"/>
  <c r="S18" i="5" s="1"/>
  <c r="I17" i="5"/>
  <c r="R17" i="5" s="1"/>
  <c r="S17" i="5" s="1" a="1"/>
  <c r="S17" i="5" s="1"/>
  <c r="I16" i="5"/>
  <c r="I14" i="5"/>
  <c r="R14" i="5" s="1"/>
  <c r="S14" i="5" s="1" a="1"/>
  <c r="S14" i="5" s="1"/>
  <c r="I13" i="5"/>
  <c r="R13" i="5" s="1"/>
  <c r="S13" i="5" s="1" a="1"/>
  <c r="S13" i="5" s="1"/>
  <c r="I12" i="5"/>
  <c r="I11" i="5"/>
  <c r="R11" i="5" s="1"/>
  <c r="S11" i="5" s="1" a="1"/>
  <c r="S11" i="5" s="1"/>
  <c r="I10" i="5"/>
  <c r="I8" i="5"/>
  <c r="R8" i="5" s="1"/>
  <c r="S8" i="5" s="1" a="1"/>
  <c r="S8" i="5" s="1"/>
  <c r="I7" i="5"/>
  <c r="R7" i="5" s="1"/>
  <c r="S7" i="5" s="1" a="1"/>
  <c r="S7" i="5" s="1"/>
  <c r="I6" i="5"/>
  <c r="R6" i="5" s="1"/>
  <c r="S6" i="5" s="1" a="1"/>
  <c r="S6" i="5" s="1"/>
  <c r="I5" i="5"/>
  <c r="I2" i="5"/>
  <c r="R2" i="5" s="1"/>
  <c r="S2" i="5" s="1" a="1"/>
  <c r="S2" i="5" s="1"/>
  <c r="I295" i="5"/>
  <c r="I223" i="5"/>
  <c r="J285" i="5"/>
  <c r="I285" i="5"/>
  <c r="I211" i="5"/>
  <c r="I94" i="5"/>
  <c r="I151" i="5"/>
  <c r="I291" i="5"/>
  <c r="I227" i="5"/>
  <c r="I175" i="5"/>
  <c r="I129" i="5"/>
  <c r="I249" i="5"/>
  <c r="I268" i="5"/>
  <c r="I272" i="5"/>
  <c r="I261" i="5"/>
  <c r="I292" i="5"/>
  <c r="I296" i="5"/>
  <c r="I279" i="5"/>
  <c r="I102" i="5"/>
  <c r="I110" i="5"/>
  <c r="I81" i="5"/>
  <c r="R81" i="5" s="1"/>
  <c r="S81" i="5" s="1" a="1"/>
  <c r="S81" i="5" s="1"/>
  <c r="I248" i="5"/>
  <c r="I203" i="5"/>
  <c r="I259" i="5"/>
  <c r="I58" i="5"/>
  <c r="R58" i="5" s="1"/>
  <c r="S58" i="5" s="1" a="1"/>
  <c r="S58" i="5" s="1"/>
  <c r="T58" i="5" s="1" a="1"/>
  <c r="T58" i="5" s="1"/>
  <c r="I255" i="5"/>
  <c r="I273" i="5"/>
  <c r="I27" i="5"/>
  <c r="R27" i="5" s="1"/>
  <c r="S27" i="5" s="1" a="1"/>
  <c r="S27" i="5" s="1"/>
  <c r="I208" i="5"/>
  <c r="I260" i="5"/>
  <c r="I73" i="5"/>
  <c r="R73" i="5" s="1"/>
  <c r="S73" i="5" s="1" a="1"/>
  <c r="S73" i="5" s="1"/>
  <c r="I280" i="5"/>
  <c r="I128" i="5"/>
  <c r="I123" i="5"/>
  <c r="I15" i="5"/>
  <c r="R15" i="5" s="1"/>
  <c r="S15" i="5" s="1" a="1"/>
  <c r="S15" i="5" s="1"/>
  <c r="I141" i="5"/>
  <c r="I21" i="5"/>
  <c r="R21" i="5" s="1"/>
  <c r="S21" i="5" s="1" a="1"/>
  <c r="S21" i="5" s="1"/>
  <c r="I303" i="5"/>
  <c r="I220" i="5"/>
  <c r="I237" i="5"/>
  <c r="I46" i="5"/>
  <c r="I184" i="5"/>
  <c r="I231" i="5"/>
  <c r="I99" i="5"/>
  <c r="I309" i="5"/>
  <c r="I247" i="5"/>
  <c r="I236" i="5"/>
  <c r="I283" i="5"/>
  <c r="I159" i="5"/>
  <c r="I235" i="5"/>
  <c r="I178" i="5"/>
  <c r="I225" i="5"/>
  <c r="I86" i="5"/>
  <c r="I219" i="5"/>
  <c r="I125" i="5"/>
  <c r="I3" i="5"/>
  <c r="R3" i="5" s="1"/>
  <c r="S3" i="5" s="1" a="1"/>
  <c r="S3" i="5" s="1"/>
  <c r="I9" i="5"/>
  <c r="R9" i="5" s="1"/>
  <c r="S9" i="5" s="1" a="1"/>
  <c r="S9" i="5" s="1"/>
  <c r="I277" i="5"/>
  <c r="I109" i="5"/>
  <c r="I199" i="5"/>
  <c r="I160" i="5"/>
  <c r="I191" i="5"/>
  <c r="I136" i="5"/>
  <c r="I147" i="5"/>
  <c r="I34" i="5"/>
  <c r="R34" i="5" s="1"/>
  <c r="S34" i="5" s="1" a="1"/>
  <c r="S34" i="5" s="1"/>
  <c r="I172" i="5"/>
  <c r="I213" i="5"/>
  <c r="I207" i="5"/>
  <c r="I318" i="5"/>
  <c r="I188" i="5"/>
  <c r="I176" i="5"/>
  <c r="I307" i="5"/>
  <c r="I271" i="5"/>
  <c r="I127" i="5"/>
  <c r="J201" i="5"/>
  <c r="I201" i="5"/>
  <c r="I224" i="5"/>
  <c r="I306" i="5"/>
  <c r="I41" i="5"/>
  <c r="I4" i="5"/>
  <c r="I96" i="5"/>
  <c r="I163" i="5"/>
  <c r="I135" i="5"/>
  <c r="I164" i="5"/>
  <c r="I187" i="5"/>
  <c r="I153" i="5"/>
  <c r="I76" i="5"/>
  <c r="I104" i="5"/>
  <c r="I122" i="5"/>
  <c r="I22" i="5"/>
  <c r="R22" i="5" s="1"/>
  <c r="S22" i="5" s="1" a="1"/>
  <c r="S22" i="5" s="1"/>
  <c r="I119" i="5"/>
  <c r="I195" i="5"/>
  <c r="I103" i="5"/>
  <c r="I294" i="5"/>
  <c r="R67" i="6"/>
  <c r="R91" i="6"/>
  <c r="R41" i="6"/>
  <c r="R81" i="6"/>
  <c r="R19" i="6"/>
  <c r="R27" i="6"/>
  <c r="R18" i="6"/>
  <c r="H183" i="6"/>
  <c r="R75" i="6"/>
  <c r="H197" i="6"/>
  <c r="H188" i="6"/>
  <c r="H50" i="6"/>
  <c r="H191" i="6"/>
  <c r="R191" i="6"/>
  <c r="H184" i="6"/>
  <c r="R183" i="6"/>
  <c r="H128" i="6"/>
  <c r="R128" i="6"/>
  <c r="H89" i="6"/>
  <c r="H54" i="6"/>
  <c r="H70" i="6"/>
  <c r="R15" i="6"/>
  <c r="R7" i="6"/>
  <c r="R32" i="6"/>
  <c r="R69" i="6"/>
  <c r="R34" i="6"/>
  <c r="R70" i="6"/>
  <c r="R42" i="6"/>
  <c r="H190" i="6"/>
  <c r="H217" i="6"/>
  <c r="H106" i="6"/>
  <c r="R50" i="6"/>
  <c r="R21" i="6"/>
  <c r="R96" i="6"/>
  <c r="R33" i="6"/>
  <c r="R51" i="6"/>
  <c r="H219" i="6"/>
  <c r="R9" i="6"/>
  <c r="R31" i="6"/>
  <c r="H198" i="6"/>
  <c r="R211" i="6"/>
  <c r="H103" i="6"/>
  <c r="R103" i="6"/>
  <c r="H140" i="6"/>
  <c r="H26" i="6"/>
  <c r="R106" i="6"/>
  <c r="R17" i="6"/>
  <c r="R61" i="6"/>
  <c r="R56" i="6"/>
  <c r="R28" i="6"/>
  <c r="R87" i="6"/>
  <c r="H104" i="6"/>
  <c r="R157" i="6"/>
  <c r="R80" i="6"/>
  <c r="H42" i="6"/>
  <c r="H99" i="6"/>
  <c r="H101" i="6"/>
  <c r="R83" i="6"/>
  <c r="R92" i="6"/>
  <c r="H136" i="6"/>
  <c r="R30" i="6"/>
  <c r="H45" i="6"/>
  <c r="R13" i="6"/>
  <c r="R36" i="6"/>
  <c r="R52" i="6"/>
  <c r="R64" i="6"/>
  <c r="R73" i="6"/>
  <c r="H200" i="6"/>
  <c r="H95" i="6"/>
  <c r="R98" i="6"/>
  <c r="R184" i="6"/>
  <c r="R219" i="6"/>
  <c r="H58" i="6"/>
  <c r="H30" i="6"/>
  <c r="R84" i="6"/>
  <c r="H11" i="6"/>
  <c r="R94" i="6"/>
  <c r="R29" i="6"/>
  <c r="R58" i="6"/>
  <c r="R48" i="6"/>
  <c r="R60" i="6"/>
  <c r="R35" i="6"/>
  <c r="H215" i="6"/>
  <c r="H91" i="6"/>
  <c r="R78" i="6"/>
  <c r="R97" i="6"/>
  <c r="R49" i="6"/>
  <c r="R136" i="6"/>
  <c r="R140" i="6"/>
  <c r="R99" i="6"/>
  <c r="H46" i="6"/>
  <c r="R38" i="6"/>
  <c r="R63" i="6"/>
  <c r="R2" i="6"/>
  <c r="R39" i="6"/>
  <c r="R5" i="6"/>
  <c r="R47" i="6"/>
  <c r="R44" i="6"/>
  <c r="H93" i="6"/>
  <c r="H105" i="6"/>
  <c r="H87" i="6"/>
  <c r="R76" i="6"/>
  <c r="H161" i="6"/>
  <c r="R86" i="6"/>
  <c r="R82" i="6"/>
  <c r="R46" i="6"/>
  <c r="R37" i="6"/>
  <c r="R101" i="6"/>
  <c r="R59" i="6"/>
  <c r="R68" i="6"/>
  <c r="R20" i="6"/>
  <c r="H49" i="6"/>
  <c r="R85" i="6"/>
  <c r="R93" i="6"/>
  <c r="R197" i="6"/>
  <c r="R215" i="6"/>
  <c r="R213" i="6"/>
  <c r="R71" i="6"/>
  <c r="R235" i="6"/>
  <c r="R104" i="6"/>
  <c r="H34" i="6"/>
  <c r="R54" i="6"/>
  <c r="H14" i="6"/>
  <c r="R100" i="6"/>
  <c r="R26" i="6"/>
  <c r="H117" i="6"/>
  <c r="R65" i="6"/>
  <c r="R8" i="6"/>
  <c r="R23" i="6"/>
  <c r="R88" i="6"/>
  <c r="R40" i="6"/>
  <c r="R3" i="6"/>
  <c r="R22" i="6"/>
  <c r="R55" i="6"/>
  <c r="R190" i="6"/>
  <c r="H186" i="6"/>
  <c r="H72" i="6"/>
  <c r="R72" i="6"/>
  <c r="R10" i="6"/>
  <c r="H25" i="6"/>
  <c r="R200" i="6"/>
  <c r="H84" i="6"/>
  <c r="R57" i="6"/>
  <c r="R188" i="6"/>
  <c r="R4" i="6"/>
  <c r="R6" i="6"/>
  <c r="R12" i="6"/>
  <c r="R11" i="6"/>
  <c r="R16" i="6"/>
  <c r="K38" i="2"/>
  <c r="J38" i="2"/>
  <c r="J227" i="2"/>
  <c r="J211" i="2"/>
  <c r="J216" i="2"/>
  <c r="J228" i="2"/>
  <c r="J205" i="2"/>
  <c r="J229" i="2"/>
  <c r="J230" i="2"/>
  <c r="J232" i="2"/>
  <c r="J209" i="2"/>
  <c r="J210" i="2"/>
  <c r="J171" i="2"/>
  <c r="K326" i="2"/>
  <c r="K315" i="2"/>
  <c r="K329" i="2"/>
  <c r="J222" i="2"/>
  <c r="J105" i="2"/>
  <c r="J149" i="2"/>
  <c r="J139" i="2"/>
  <c r="J56" i="2"/>
  <c r="J259" i="2"/>
  <c r="J17" i="2"/>
  <c r="J93" i="2"/>
  <c r="J102" i="2"/>
  <c r="J92" i="2"/>
  <c r="J9" i="2"/>
  <c r="J22" i="2"/>
  <c r="J125" i="2"/>
  <c r="J179" i="2"/>
  <c r="J5" i="2"/>
  <c r="J129" i="2"/>
  <c r="J19" i="2"/>
  <c r="J114" i="2"/>
  <c r="J42" i="2"/>
  <c r="J127" i="2"/>
  <c r="J68" i="2"/>
  <c r="J175" i="2"/>
  <c r="J43" i="2"/>
  <c r="J94" i="2"/>
  <c r="J53" i="2"/>
  <c r="J221" i="2"/>
  <c r="J55" i="2"/>
  <c r="J33" i="2"/>
  <c r="J177" i="2"/>
  <c r="K269" i="2"/>
  <c r="J32" i="2"/>
  <c r="J54" i="2"/>
  <c r="J226" i="2"/>
  <c r="J311" i="2"/>
  <c r="J293" i="2"/>
  <c r="J65" i="2"/>
  <c r="J138" i="2"/>
  <c r="J67" i="2"/>
  <c r="J45" i="2"/>
  <c r="J273" i="2"/>
  <c r="K317" i="2"/>
  <c r="J113" i="2"/>
  <c r="J23" i="2"/>
  <c r="J7" i="2"/>
  <c r="J58" i="2"/>
  <c r="J186" i="2"/>
  <c r="J197" i="2"/>
  <c r="J41" i="2"/>
  <c r="J150" i="2"/>
  <c r="J57" i="2"/>
  <c r="J198" i="2"/>
  <c r="J44" i="2"/>
  <c r="J80" i="2"/>
  <c r="J29" i="2"/>
  <c r="J31" i="2"/>
  <c r="J21" i="2"/>
  <c r="J77" i="2"/>
  <c r="K6" i="2"/>
  <c r="J223" i="2"/>
  <c r="J8" i="2"/>
  <c r="J69" i="2"/>
  <c r="J95" i="2"/>
  <c r="J78" i="2"/>
  <c r="J286" i="2"/>
  <c r="J70" i="2"/>
  <c r="J79" i="2"/>
  <c r="J18" i="2"/>
  <c r="J91" i="2"/>
  <c r="J137" i="2"/>
  <c r="J101" i="2"/>
  <c r="K30" i="2"/>
  <c r="J103" i="2"/>
  <c r="J20" i="2"/>
  <c r="J81" i="2"/>
  <c r="J10" i="2"/>
  <c r="K291" i="2"/>
  <c r="J25" i="2"/>
  <c r="J64" i="2"/>
  <c r="J61" i="2"/>
  <c r="J97" i="2"/>
  <c r="J49" i="2"/>
  <c r="J73" i="2"/>
  <c r="J37" i="2"/>
  <c r="J136" i="2"/>
  <c r="J85" i="2"/>
  <c r="J4" i="2"/>
  <c r="J148" i="2"/>
  <c r="J66" i="2"/>
  <c r="J212" i="2"/>
  <c r="J46" i="2"/>
  <c r="J71" i="2"/>
  <c r="J287" i="2"/>
  <c r="J12" i="2"/>
  <c r="J290" i="2"/>
  <c r="J123" i="2"/>
  <c r="J168" i="2"/>
  <c r="K75" i="2"/>
  <c r="J121" i="2"/>
  <c r="J288" i="2"/>
  <c r="J100" i="2"/>
  <c r="J145" i="2"/>
  <c r="J99" i="2"/>
  <c r="J181" i="2"/>
  <c r="J124" i="2"/>
  <c r="J224" i="2"/>
  <c r="J109" i="2"/>
  <c r="J298" i="2"/>
  <c r="J110" i="2"/>
  <c r="J60" i="2"/>
  <c r="J16" i="2"/>
  <c r="J310" i="2"/>
  <c r="J72" i="2"/>
  <c r="J14" i="2"/>
  <c r="J28" i="2"/>
  <c r="J104" i="2"/>
  <c r="J108" i="2"/>
  <c r="J52" i="2"/>
  <c r="J39" i="2"/>
  <c r="J183" i="2"/>
  <c r="J26" i="2"/>
  <c r="J88" i="2"/>
  <c r="J164" i="2"/>
  <c r="J154" i="2"/>
  <c r="J119" i="2"/>
  <c r="K74" i="2"/>
  <c r="J194" i="2"/>
  <c r="K87" i="2"/>
  <c r="J13" i="2"/>
  <c r="J98" i="2"/>
  <c r="J112" i="2"/>
  <c r="J34" i="2"/>
  <c r="J47" i="2"/>
  <c r="J134" i="2"/>
  <c r="J111" i="2"/>
  <c r="J107" i="2"/>
  <c r="J299" i="2"/>
  <c r="J36" i="2"/>
  <c r="J284" i="2"/>
  <c r="J135" i="2"/>
  <c r="J157" i="2"/>
  <c r="J133" i="2"/>
  <c r="J147" i="2"/>
  <c r="J255" i="2"/>
  <c r="J24" i="2"/>
  <c r="J169" i="2"/>
  <c r="J3" i="2"/>
  <c r="J15" i="2"/>
  <c r="J196" i="2"/>
  <c r="J48" i="2"/>
  <c r="J11" i="2"/>
  <c r="J40" i="2"/>
  <c r="J27" i="2"/>
  <c r="J184" i="2"/>
  <c r="J128" i="2"/>
  <c r="J118" i="2"/>
  <c r="J120" i="2"/>
  <c r="J59" i="2"/>
  <c r="J132" i="2"/>
  <c r="J86" i="2"/>
  <c r="J301" i="2"/>
  <c r="J51" i="2"/>
  <c r="J106" i="2"/>
  <c r="J84" i="2"/>
  <c r="J35" i="2"/>
  <c r="J62" i="2"/>
  <c r="J140" i="2"/>
  <c r="J130" i="2"/>
  <c r="J83" i="2"/>
  <c r="J313" i="2"/>
  <c r="J50" i="2"/>
  <c r="J76" i="2"/>
  <c r="J63" i="2"/>
  <c r="J178" i="2"/>
  <c r="J155" i="2"/>
  <c r="J166" i="2"/>
  <c r="K267" i="2"/>
  <c r="J143" i="2"/>
  <c r="J6" i="2"/>
  <c r="K147" i="2"/>
  <c r="J159" i="2"/>
  <c r="J172" i="2"/>
  <c r="J74" i="2"/>
  <c r="J161" i="2"/>
  <c r="J218" i="2"/>
  <c r="J280" i="2"/>
  <c r="J266" i="2"/>
  <c r="K231" i="2"/>
  <c r="J87" i="2"/>
  <c r="J203" i="2"/>
  <c r="J215" i="2"/>
  <c r="J291" i="2"/>
  <c r="J185" i="2"/>
  <c r="J225" i="2"/>
  <c r="J190" i="2"/>
  <c r="J201" i="2"/>
  <c r="J276" i="2"/>
  <c r="J192" i="2"/>
  <c r="K281" i="2"/>
  <c r="J281" i="2"/>
  <c r="J275" i="2"/>
  <c r="J206" i="2"/>
  <c r="J207" i="2"/>
  <c r="J191" i="2"/>
  <c r="J217" i="2"/>
  <c r="J272" i="2"/>
  <c r="J279" i="2"/>
  <c r="J277" i="2"/>
  <c r="J248" i="2"/>
  <c r="J200" i="2"/>
  <c r="J264" i="2"/>
  <c r="J208" i="2"/>
  <c r="J220" i="2"/>
  <c r="J189" i="2"/>
  <c r="J263" i="2"/>
  <c r="J250" i="2"/>
  <c r="J75" i="2"/>
  <c r="J176" i="2"/>
  <c r="J202" i="2"/>
  <c r="J278" i="2"/>
  <c r="J219" i="2"/>
  <c r="J303" i="2"/>
  <c r="K139" i="2"/>
  <c r="K306" i="2"/>
  <c r="J306" i="2"/>
  <c r="J314" i="2"/>
  <c r="J289" i="2"/>
  <c r="J295" i="2"/>
  <c r="J285" i="2"/>
  <c r="J297" i="2"/>
  <c r="J296" i="2"/>
  <c r="J302" i="2"/>
  <c r="J307" i="2"/>
  <c r="J294" i="2"/>
  <c r="J292" i="2"/>
  <c r="J309" i="2"/>
  <c r="K235" i="2"/>
  <c r="J283" i="2"/>
  <c r="J234" i="2"/>
  <c r="J308" i="2"/>
  <c r="K305" i="2"/>
  <c r="J305" i="2"/>
  <c r="J300" i="2"/>
  <c r="J312" i="2"/>
  <c r="J304" i="2"/>
  <c r="K115" i="2"/>
  <c r="J253" i="2"/>
  <c r="J282" i="2"/>
  <c r="J30" i="2"/>
  <c r="J163" i="2"/>
  <c r="J193" i="2"/>
  <c r="K309" i="2"/>
  <c r="J117" i="2"/>
  <c r="J115" i="2"/>
  <c r="J146" i="2"/>
  <c r="J151" i="2"/>
  <c r="J90" i="2"/>
  <c r="J2" i="2"/>
  <c r="J141" i="2"/>
  <c r="J131" i="2"/>
  <c r="J122" i="2"/>
  <c r="J158" i="2"/>
  <c r="J182" i="2"/>
  <c r="J173" i="2"/>
  <c r="J174" i="2"/>
  <c r="J167" i="2"/>
  <c r="J165" i="2"/>
  <c r="J180" i="2"/>
  <c r="J156" i="2"/>
  <c r="J96" i="2"/>
  <c r="J153" i="2"/>
  <c r="K273" i="2"/>
  <c r="J144" i="2"/>
  <c r="J82" i="2"/>
  <c r="J187" i="2"/>
  <c r="J126" i="2"/>
  <c r="J199" i="2"/>
  <c r="K103" i="2"/>
  <c r="J162" i="2"/>
  <c r="J116" i="2"/>
  <c r="J89" i="2"/>
  <c r="J152" i="2"/>
  <c r="J142" i="2"/>
  <c r="K211" i="2"/>
  <c r="K175" i="2"/>
  <c r="K163" i="2"/>
  <c r="K151" i="2"/>
  <c r="K127" i="2"/>
  <c r="K91" i="2"/>
  <c r="K79" i="2"/>
  <c r="K67" i="2"/>
  <c r="K55" i="2"/>
  <c r="K42" i="2"/>
  <c r="K18" i="2"/>
  <c r="K102" i="2"/>
  <c r="K208" i="2"/>
  <c r="K196" i="2"/>
  <c r="K184" i="2"/>
  <c r="K160" i="2"/>
  <c r="K148" i="2"/>
  <c r="K136" i="2"/>
  <c r="K112" i="2"/>
  <c r="K100" i="2"/>
  <c r="K27" i="2"/>
  <c r="K171" i="2"/>
  <c r="K123" i="2"/>
  <c r="K134" i="2"/>
  <c r="K98" i="2"/>
  <c r="K86" i="2"/>
  <c r="K275" i="2"/>
  <c r="K321" i="2"/>
  <c r="K297" i="2"/>
  <c r="K285" i="2"/>
  <c r="K261" i="2"/>
  <c r="K272" i="2"/>
  <c r="K260" i="2"/>
  <c r="K300" i="2"/>
  <c r="K294" i="2"/>
  <c r="K282" i="2"/>
  <c r="K270" i="2"/>
  <c r="K276" i="2"/>
  <c r="K312" i="2"/>
  <c r="K288" i="2"/>
  <c r="K264" i="2"/>
  <c r="K322" i="2"/>
  <c r="K324" i="2"/>
  <c r="K263" i="2"/>
  <c r="K286" i="2"/>
  <c r="K327" i="2"/>
  <c r="K303" i="2"/>
  <c r="K279" i="2"/>
  <c r="K293" i="2"/>
  <c r="K314" i="2"/>
  <c r="K302" i="2"/>
  <c r="K290" i="2"/>
  <c r="K278" i="2"/>
  <c r="K266" i="2"/>
  <c r="K146" i="2"/>
  <c r="K41" i="2"/>
  <c r="K170" i="2"/>
  <c r="K5" i="2"/>
  <c r="K80" i="2"/>
  <c r="K246" i="2"/>
  <c r="K122" i="2"/>
  <c r="K234" i="2"/>
  <c r="K150" i="2"/>
  <c r="K110" i="2"/>
  <c r="K62" i="2"/>
  <c r="K230" i="2"/>
  <c r="P323" i="2"/>
  <c r="K155" i="2"/>
  <c r="K287" i="2"/>
  <c r="K238" i="2"/>
  <c r="K226" i="2"/>
  <c r="K214" i="2"/>
  <c r="K202" i="2"/>
  <c r="K190" i="2"/>
  <c r="K178" i="2"/>
  <c r="K166" i="2"/>
  <c r="K154" i="2"/>
  <c r="K142" i="2"/>
  <c r="K130" i="2"/>
  <c r="K118" i="2"/>
  <c r="K106" i="2"/>
  <c r="K94" i="2"/>
  <c r="K82" i="2"/>
  <c r="K70" i="2"/>
  <c r="K58" i="2"/>
  <c r="K46" i="2"/>
  <c r="K33" i="2"/>
  <c r="K21" i="2"/>
  <c r="K9" i="2"/>
  <c r="K310" i="2"/>
  <c r="K298" i="2"/>
  <c r="K274" i="2"/>
  <c r="K262" i="2"/>
  <c r="P321" i="2"/>
  <c r="K249" i="2"/>
  <c r="K225" i="2"/>
  <c r="K213" i="2"/>
  <c r="K201" i="2"/>
  <c r="K189" i="2"/>
  <c r="K177" i="2"/>
  <c r="K165" i="2"/>
  <c r="K153" i="2"/>
  <c r="K141" i="2"/>
  <c r="K129" i="2"/>
  <c r="K117" i="2"/>
  <c r="K105" i="2"/>
  <c r="K93" i="2"/>
  <c r="K81" i="2"/>
  <c r="K69" i="2"/>
  <c r="K57" i="2"/>
  <c r="K32" i="2"/>
  <c r="K20" i="2"/>
  <c r="K8" i="2"/>
  <c r="K191" i="2"/>
  <c r="K71" i="2"/>
  <c r="K212" i="2"/>
  <c r="K68" i="2"/>
  <c r="K320" i="2"/>
  <c r="K308" i="2"/>
  <c r="K296" i="2"/>
  <c r="K284" i="2"/>
  <c r="P319" i="2"/>
  <c r="P307" i="2"/>
  <c r="P283" i="2"/>
  <c r="K247" i="2"/>
  <c r="K223" i="2"/>
  <c r="K251" i="2"/>
  <c r="K167" i="2"/>
  <c r="K83" i="2"/>
  <c r="K34" i="2"/>
  <c r="K331" i="2"/>
  <c r="K319" i="2"/>
  <c r="K307" i="2"/>
  <c r="K295" i="2"/>
  <c r="K283" i="2"/>
  <c r="K271" i="2"/>
  <c r="K259" i="2"/>
  <c r="K104" i="2"/>
  <c r="P330" i="2"/>
  <c r="P318" i="2"/>
  <c r="P306" i="2"/>
  <c r="K258" i="2"/>
  <c r="K222" i="2"/>
  <c r="K210" i="2"/>
  <c r="K198" i="2"/>
  <c r="K186" i="2"/>
  <c r="K174" i="2"/>
  <c r="K162" i="2"/>
  <c r="K138" i="2"/>
  <c r="K126" i="2"/>
  <c r="K114" i="2"/>
  <c r="K90" i="2"/>
  <c r="K78" i="2"/>
  <c r="K54" i="2"/>
  <c r="K29" i="2"/>
  <c r="K17" i="2"/>
  <c r="K179" i="2"/>
  <c r="K107" i="2"/>
  <c r="K59" i="2"/>
  <c r="K22" i="2"/>
  <c r="K176" i="2"/>
  <c r="K116" i="2"/>
  <c r="K330" i="2"/>
  <c r="K318" i="2"/>
  <c r="K248" i="2"/>
  <c r="K199" i="2"/>
  <c r="P329" i="2"/>
  <c r="P317" i="2"/>
  <c r="K257" i="2"/>
  <c r="K245" i="2"/>
  <c r="K233" i="2"/>
  <c r="K221" i="2"/>
  <c r="K209" i="2"/>
  <c r="K197" i="2"/>
  <c r="K173" i="2"/>
  <c r="K161" i="2"/>
  <c r="K149" i="2"/>
  <c r="K125" i="2"/>
  <c r="K113" i="2"/>
  <c r="K101" i="2"/>
  <c r="K89" i="2"/>
  <c r="K77" i="2"/>
  <c r="K40" i="2"/>
  <c r="K28" i="2"/>
  <c r="K16" i="2"/>
  <c r="K4" i="2"/>
  <c r="K95" i="2"/>
  <c r="P322" i="2"/>
  <c r="K128" i="2"/>
  <c r="P328" i="2"/>
  <c r="P316" i="2"/>
  <c r="P304" i="2"/>
  <c r="K256" i="2"/>
  <c r="K232" i="2"/>
  <c r="K220" i="2"/>
  <c r="K172" i="2"/>
  <c r="K124" i="2"/>
  <c r="K88" i="2"/>
  <c r="K76" i="2"/>
  <c r="K39" i="2"/>
  <c r="K15" i="2"/>
  <c r="K3" i="2"/>
  <c r="P299" i="2"/>
  <c r="K143" i="2"/>
  <c r="K311" i="2"/>
  <c r="K188" i="2"/>
  <c r="K152" i="2"/>
  <c r="K56" i="2"/>
  <c r="K19" i="2"/>
  <c r="K328" i="2"/>
  <c r="K316" i="2"/>
  <c r="K304" i="2"/>
  <c r="K292" i="2"/>
  <c r="K280" i="2"/>
  <c r="K268" i="2"/>
  <c r="K244" i="2"/>
  <c r="K187" i="2"/>
  <c r="P327" i="2"/>
  <c r="P315" i="2"/>
  <c r="P303" i="2"/>
  <c r="K255" i="2"/>
  <c r="K243" i="2"/>
  <c r="K219" i="2"/>
  <c r="K207" i="2"/>
  <c r="K195" i="2"/>
  <c r="K183" i="2"/>
  <c r="K159" i="2"/>
  <c r="K135" i="2"/>
  <c r="K111" i="2"/>
  <c r="K99" i="2"/>
  <c r="K51" i="2"/>
  <c r="N2" i="2"/>
  <c r="N4" i="2"/>
  <c r="P287" i="2"/>
  <c r="K215" i="2"/>
  <c r="K119" i="2"/>
  <c r="P308" i="2"/>
  <c r="K224" i="2"/>
  <c r="K164" i="2"/>
  <c r="K44" i="2"/>
  <c r="K239" i="2"/>
  <c r="P314" i="2"/>
  <c r="K254" i="2"/>
  <c r="K242" i="2"/>
  <c r="K218" i="2"/>
  <c r="K206" i="2"/>
  <c r="K194" i="2"/>
  <c r="K182" i="2"/>
  <c r="K158" i="2"/>
  <c r="K37" i="2"/>
  <c r="K25" i="2"/>
  <c r="K131" i="2"/>
  <c r="K299" i="2"/>
  <c r="K31" i="2"/>
  <c r="K236" i="2"/>
  <c r="K92" i="2"/>
  <c r="P325" i="2"/>
  <c r="K36" i="2"/>
  <c r="K24" i="2"/>
  <c r="K12" i="2"/>
  <c r="P311" i="2"/>
  <c r="K203" i="2"/>
  <c r="K10" i="2"/>
  <c r="K323" i="2"/>
  <c r="K227" i="2"/>
  <c r="P320" i="2"/>
  <c r="K200" i="2"/>
  <c r="K7" i="2"/>
  <c r="K325" i="2"/>
  <c r="K313" i="2"/>
  <c r="K301" i="2"/>
  <c r="K289" i="2"/>
  <c r="K277" i="2"/>
  <c r="K265" i="2"/>
  <c r="P324" i="2"/>
  <c r="P312" i="2"/>
  <c r="K48" i="2"/>
  <c r="K35" i="2"/>
  <c r="K23" i="2"/>
  <c r="K11" i="2"/>
  <c r="K140" i="2"/>
  <c r="K137" i="2"/>
  <c r="K185" i="2"/>
  <c r="K250" i="2"/>
  <c r="K237" i="2"/>
  <c r="K13" i="2"/>
  <c r="K49" i="2"/>
  <c r="K43" i="2"/>
  <c r="K61" i="2"/>
  <c r="K60" i="2"/>
  <c r="K253" i="2"/>
  <c r="K241" i="2"/>
  <c r="K229" i="2"/>
  <c r="K217" i="2"/>
  <c r="K205" i="2"/>
  <c r="K193" i="2"/>
  <c r="K181" i="2"/>
  <c r="K169" i="2"/>
  <c r="K157" i="2"/>
  <c r="K145" i="2"/>
  <c r="K133" i="2"/>
  <c r="K121" i="2"/>
  <c r="K109" i="2"/>
  <c r="K97" i="2"/>
  <c r="K85" i="2"/>
  <c r="K73" i="2"/>
  <c r="K2" i="2"/>
  <c r="K252" i="2"/>
  <c r="K240" i="2"/>
  <c r="K228" i="2"/>
  <c r="K216" i="2"/>
  <c r="K204" i="2"/>
  <c r="K192" i="2"/>
  <c r="K180" i="2"/>
  <c r="K168" i="2"/>
  <c r="K156" i="2"/>
  <c r="K144" i="2"/>
  <c r="K132" i="2"/>
  <c r="K120" i="2"/>
  <c r="K108" i="2"/>
  <c r="K96" i="2"/>
  <c r="K84" i="2"/>
  <c r="K72" i="2"/>
  <c r="K26" i="2"/>
  <c r="K14" i="2"/>
  <c r="K65" i="2"/>
  <c r="K53" i="2"/>
  <c r="K66" i="2"/>
  <c r="K64" i="2"/>
  <c r="K63" i="2"/>
  <c r="K52" i="2"/>
  <c r="K50" i="2"/>
  <c r="K47" i="2"/>
  <c r="K45" i="2"/>
  <c r="T78" i="5" l="1" a="1"/>
  <c r="T78" i="5" s="1"/>
  <c r="T50" i="5" a="1"/>
  <c r="T50" i="5" s="1"/>
  <c r="T74" i="5" a="1"/>
  <c r="T74" i="5" s="1"/>
  <c r="T42" i="5" a="1"/>
  <c r="T42" i="5" s="1"/>
  <c r="T60" i="5" a="1"/>
  <c r="T60" i="5" s="1"/>
  <c r="T61" i="5" a="1"/>
  <c r="T61" i="5" s="1"/>
  <c r="T77" i="5" a="1"/>
  <c r="T77" i="5" s="1"/>
  <c r="T72" i="5" a="1"/>
  <c r="T72" i="5" s="1"/>
  <c r="T75" i="5" a="1"/>
  <c r="T75" i="5" s="1"/>
  <c r="T80" i="5" a="1"/>
  <c r="T80" i="5" s="1"/>
  <c r="L56" i="5"/>
  <c r="L53" i="5"/>
  <c r="L38" i="5"/>
  <c r="L44" i="5"/>
  <c r="L63" i="5"/>
  <c r="M63" i="5" s="1"/>
  <c r="N63" i="5" s="1"/>
  <c r="O63" i="5" s="1"/>
  <c r="P63" i="5" s="1"/>
  <c r="Q63" i="5" s="1"/>
  <c r="R63" i="5"/>
  <c r="S63" i="5" s="1" a="1"/>
  <c r="S63" i="5" s="1"/>
  <c r="T49" i="5" a="1"/>
  <c r="T49" i="5" s="1"/>
  <c r="T59" i="5" a="1"/>
  <c r="T59" i="5" s="1"/>
  <c r="T81" i="5" a="1"/>
  <c r="T81" i="5" s="1"/>
  <c r="L4" i="5"/>
  <c r="L62" i="5"/>
  <c r="L45" i="5"/>
  <c r="L46" i="5"/>
  <c r="L51" i="5"/>
  <c r="L35" i="5"/>
  <c r="L68" i="5"/>
  <c r="L31" i="5"/>
  <c r="T47" i="5" a="1"/>
  <c r="T47" i="5" s="1"/>
  <c r="T79" i="5" a="1"/>
  <c r="T79" i="5" s="1"/>
  <c r="T40" i="5" a="1"/>
  <c r="T40" i="5" s="1"/>
  <c r="T71" i="5" a="1"/>
  <c r="T71" i="5" s="1"/>
  <c r="T67" i="5" a="1"/>
  <c r="T67" i="5" s="1"/>
  <c r="T57" i="5" a="1"/>
  <c r="T57" i="5" s="1"/>
  <c r="T63" i="5" a="1"/>
  <c r="T63" i="5" s="1"/>
  <c r="T48" i="5" a="1"/>
  <c r="T48" i="5" s="1"/>
  <c r="T73" i="5" a="1"/>
  <c r="T73" i="5" s="1"/>
  <c r="L69" i="5"/>
  <c r="L70" i="5"/>
  <c r="L24" i="5"/>
  <c r="L12" i="5"/>
  <c r="L41" i="5"/>
  <c r="R39" i="5"/>
  <c r="S39" i="5" s="1" a="1"/>
  <c r="S39" i="5" s="1"/>
  <c r="T39" i="5" s="1" a="1"/>
  <c r="T39" i="5" s="1"/>
  <c r="L16" i="5"/>
  <c r="T55" i="5" a="1"/>
  <c r="T55" i="5" s="1"/>
  <c r="L37" i="5"/>
  <c r="L29" i="5"/>
  <c r="M10" i="5" s="1"/>
  <c r="L43" i="5"/>
  <c r="L25" i="5"/>
  <c r="L39" i="5"/>
  <c r="M39" i="5" s="1"/>
  <c r="N39" i="5" s="1"/>
  <c r="O39" i="5" s="1"/>
  <c r="P39" i="5" s="1"/>
  <c r="Q39" i="5" s="1"/>
  <c r="L64" i="5"/>
  <c r="M64" i="5" s="1"/>
  <c r="L30" i="5"/>
  <c r="L26" i="5"/>
  <c r="M26" i="5" s="1"/>
  <c r="T7" i="5" a="1"/>
  <c r="T7" i="5" s="1"/>
  <c r="T32" i="5" a="1"/>
  <c r="T32" i="5" s="1"/>
  <c r="T36" i="5" a="1"/>
  <c r="T36" i="5" s="1"/>
  <c r="T28" i="5" a="1"/>
  <c r="T28" i="5" s="1"/>
  <c r="T23" i="5" a="1"/>
  <c r="T23" i="5" s="1"/>
  <c r="T27" i="5" a="1"/>
  <c r="T27" i="5" s="1"/>
  <c r="J2" i="5"/>
  <c r="M55" i="5"/>
  <c r="N55" i="5" s="1"/>
  <c r="O55" i="5" s="1"/>
  <c r="P55" i="5" s="1"/>
  <c r="Q55" i="5" s="1"/>
  <c r="M126" i="5"/>
  <c r="M42" i="5"/>
  <c r="M137" i="5"/>
  <c r="J76" i="6"/>
  <c r="J101" i="6"/>
  <c r="M99" i="5"/>
  <c r="N99" i="5" s="1"/>
  <c r="O99" i="5" s="1"/>
  <c r="P99" i="5" s="1"/>
  <c r="Q99" i="5" s="1"/>
  <c r="M79" i="5"/>
  <c r="J138" i="6"/>
  <c r="J120" i="6"/>
  <c r="M147" i="5"/>
  <c r="J186" i="6"/>
  <c r="J48" i="6"/>
  <c r="J73" i="6"/>
  <c r="J60" i="6"/>
  <c r="M11" i="5"/>
  <c r="M237" i="5"/>
  <c r="J98" i="6"/>
  <c r="J3" i="6"/>
  <c r="K194" i="6" s="1"/>
  <c r="J215" i="6"/>
  <c r="P10" i="6"/>
  <c r="Q10" i="6" s="1" a="1"/>
  <c r="Q10" i="6" s="1"/>
  <c r="J12" i="6"/>
  <c r="J30" i="6"/>
  <c r="J6" i="6"/>
  <c r="K6" i="6" s="1"/>
  <c r="L6" i="6" s="1"/>
  <c r="M6" i="6" s="1"/>
  <c r="N6" i="6" s="1"/>
  <c r="O6" i="6" s="1"/>
  <c r="M87" i="5"/>
  <c r="J192" i="6"/>
  <c r="J161" i="6"/>
  <c r="J135" i="6"/>
  <c r="J68" i="6"/>
  <c r="M84" i="5"/>
  <c r="J113" i="6"/>
  <c r="J56" i="6"/>
  <c r="J38" i="6"/>
  <c r="J208" i="6"/>
  <c r="J176" i="6"/>
  <c r="J19" i="6"/>
  <c r="K11" i="6" s="1"/>
  <c r="L11" i="6" s="1"/>
  <c r="M11" i="6" s="1"/>
  <c r="N11" i="6" s="1"/>
  <c r="O11" i="6" s="1"/>
  <c r="J92" i="6"/>
  <c r="M150" i="5"/>
  <c r="J65" i="6"/>
  <c r="J44" i="6"/>
  <c r="M151" i="5"/>
  <c r="M263" i="5"/>
  <c r="J119" i="6"/>
  <c r="J180" i="6"/>
  <c r="J151" i="6"/>
  <c r="J14" i="6"/>
  <c r="M22" i="5"/>
  <c r="J85" i="6"/>
  <c r="J218" i="6"/>
  <c r="J49" i="6"/>
  <c r="J184" i="6"/>
  <c r="M203" i="5"/>
  <c r="M185" i="5"/>
  <c r="N185" i="5" s="1"/>
  <c r="O185" i="5" s="1"/>
  <c r="P185" i="5" s="1"/>
  <c r="Q185" i="5" s="1"/>
  <c r="M262" i="5"/>
  <c r="M155" i="5"/>
  <c r="M80" i="5"/>
  <c r="J51" i="6"/>
  <c r="M71" i="5"/>
  <c r="J47" i="6"/>
  <c r="J10" i="6"/>
  <c r="K10" i="6" s="1"/>
  <c r="L10" i="6" s="1"/>
  <c r="M10" i="6" s="1"/>
  <c r="N10" i="6" s="1"/>
  <c r="O10" i="6" s="1"/>
  <c r="M175" i="5"/>
  <c r="M72" i="5"/>
  <c r="M14" i="5"/>
  <c r="J81" i="6"/>
  <c r="J126" i="6"/>
  <c r="J191" i="6"/>
  <c r="P8" i="6"/>
  <c r="Q8" i="6" s="1" a="1"/>
  <c r="Q8" i="6" s="1"/>
  <c r="J103" i="6"/>
  <c r="J25" i="6"/>
  <c r="J33" i="6"/>
  <c r="P22" i="6" s="1"/>
  <c r="Q22" i="6" s="1" a="1"/>
  <c r="Q22" i="6" s="1"/>
  <c r="J130" i="6"/>
  <c r="J185" i="6"/>
  <c r="J35" i="6"/>
  <c r="J100" i="6"/>
  <c r="P5" i="6"/>
  <c r="Q5" i="6" s="1" a="1"/>
  <c r="Q5" i="6" s="1"/>
  <c r="J105" i="6"/>
  <c r="J75" i="6"/>
  <c r="J82" i="6"/>
  <c r="J134" i="6"/>
  <c r="J167" i="6"/>
  <c r="J142" i="6"/>
  <c r="J88" i="6"/>
  <c r="J106" i="6"/>
  <c r="J110" i="6"/>
  <c r="J52" i="6"/>
  <c r="J41" i="6"/>
  <c r="J129" i="6"/>
  <c r="M278" i="5"/>
  <c r="J164" i="6"/>
  <c r="J162" i="6"/>
  <c r="M8" i="5"/>
  <c r="J80" i="6"/>
  <c r="M105" i="5"/>
  <c r="J153" i="6"/>
  <c r="J190" i="6"/>
  <c r="J89" i="6"/>
  <c r="J148" i="6"/>
  <c r="M210" i="5"/>
  <c r="J217" i="6"/>
  <c r="J58" i="6"/>
  <c r="J87" i="6"/>
  <c r="M125" i="5"/>
  <c r="M184" i="5"/>
  <c r="M211" i="5"/>
  <c r="M160" i="5"/>
  <c r="J59" i="6"/>
  <c r="J109" i="6"/>
  <c r="J96" i="6"/>
  <c r="J16" i="6"/>
  <c r="M17" i="5"/>
  <c r="J177" i="6"/>
  <c r="J124" i="6"/>
  <c r="J212" i="6"/>
  <c r="M206" i="5"/>
  <c r="J28" i="6"/>
  <c r="K141" i="6" s="1"/>
  <c r="M9" i="5"/>
  <c r="J95" i="6"/>
  <c r="J94" i="6"/>
  <c r="J152" i="6"/>
  <c r="M6" i="5"/>
  <c r="J159" i="6"/>
  <c r="J83" i="6"/>
  <c r="J225" i="6"/>
  <c r="J34" i="6"/>
  <c r="J104" i="6"/>
  <c r="J93" i="6"/>
  <c r="J150" i="6"/>
  <c r="J147" i="6"/>
  <c r="J97" i="6"/>
  <c r="J133" i="6"/>
  <c r="J78" i="6"/>
  <c r="J71" i="6"/>
  <c r="J132" i="6"/>
  <c r="J26" i="6"/>
  <c r="J197" i="6"/>
  <c r="J112" i="6"/>
  <c r="J17" i="6"/>
  <c r="P17" i="6" s="1"/>
  <c r="Q17" i="6" s="1" a="1"/>
  <c r="Q17" i="6" s="1"/>
  <c r="J4" i="6"/>
  <c r="K4" i="6" s="1"/>
  <c r="L4" i="6" s="1"/>
  <c r="M4" i="6" s="1"/>
  <c r="N4" i="6" s="1"/>
  <c r="O4" i="6" s="1"/>
  <c r="J137" i="6"/>
  <c r="J13" i="6"/>
  <c r="J53" i="6"/>
  <c r="P7" i="6"/>
  <c r="Q7" i="6" s="1" a="1"/>
  <c r="Q7" i="6" s="1"/>
  <c r="J196" i="6"/>
  <c r="M172" i="5"/>
  <c r="J193" i="6"/>
  <c r="J70" i="6"/>
  <c r="J173" i="6"/>
  <c r="M94" i="5"/>
  <c r="N94" i="5" s="1"/>
  <c r="O94" i="5" s="1"/>
  <c r="P94" i="5" s="1"/>
  <c r="Q94" i="5" s="1"/>
  <c r="J108" i="6"/>
  <c r="J84" i="6"/>
  <c r="J198" i="6"/>
  <c r="J199" i="6"/>
  <c r="M73" i="5"/>
  <c r="M18" i="5"/>
  <c r="J42" i="6"/>
  <c r="J64" i="6"/>
  <c r="M92" i="5"/>
  <c r="M90" i="5"/>
  <c r="M170" i="5"/>
  <c r="M121" i="5"/>
  <c r="J43" i="6"/>
  <c r="J8" i="6"/>
  <c r="K8" i="6" s="1"/>
  <c r="L8" i="6" s="1"/>
  <c r="M8" i="6" s="1"/>
  <c r="N8" i="6" s="1"/>
  <c r="O8" i="6" s="1"/>
  <c r="J61" i="6"/>
  <c r="M115" i="5"/>
  <c r="J99" i="6"/>
  <c r="J32" i="6"/>
  <c r="P3" i="6"/>
  <c r="Q3" i="6" s="1" a="1"/>
  <c r="Q3" i="6" s="1"/>
  <c r="M202" i="5"/>
  <c r="M186" i="5"/>
  <c r="M198" i="5"/>
  <c r="J168" i="6"/>
  <c r="J154" i="6"/>
  <c r="M97" i="5"/>
  <c r="J121" i="6"/>
  <c r="J203" i="6"/>
  <c r="M189" i="5"/>
  <c r="N189" i="5" s="1"/>
  <c r="O189" i="5" s="1"/>
  <c r="P189" i="5" s="1"/>
  <c r="Q189" i="5" s="1"/>
  <c r="J45" i="6"/>
  <c r="J156" i="6"/>
  <c r="J181" i="6"/>
  <c r="M15" i="5"/>
  <c r="M33" i="5"/>
  <c r="J15" i="6"/>
  <c r="J55" i="6"/>
  <c r="M275" i="5"/>
  <c r="J223" i="6"/>
  <c r="M163" i="5"/>
  <c r="N163" i="5" s="1"/>
  <c r="O163" i="5" s="1"/>
  <c r="P163" i="5" s="1"/>
  <c r="Q163" i="5" s="1"/>
  <c r="J22" i="6"/>
  <c r="J202" i="6"/>
  <c r="J117" i="6"/>
  <c r="K117" i="6" s="1"/>
  <c r="M227" i="5"/>
  <c r="M34" i="5"/>
  <c r="J118" i="6"/>
  <c r="J220" i="6"/>
  <c r="J86" i="6"/>
  <c r="J31" i="6"/>
  <c r="J22" i="5"/>
  <c r="J21" i="5"/>
  <c r="J4" i="5"/>
  <c r="J20" i="5"/>
  <c r="J19" i="5"/>
  <c r="T19" i="5" s="1" a="1"/>
  <c r="T19" i="5" s="1"/>
  <c r="J17" i="5"/>
  <c r="J16" i="5"/>
  <c r="J18" i="5"/>
  <c r="J14" i="5"/>
  <c r="J244" i="5"/>
  <c r="J146" i="5"/>
  <c r="J179" i="5"/>
  <c r="J269" i="5"/>
  <c r="J239" i="5"/>
  <c r="J210" i="5"/>
  <c r="J169" i="5"/>
  <c r="J195" i="5"/>
  <c r="J271" i="5"/>
  <c r="J213" i="5"/>
  <c r="J160" i="5"/>
  <c r="J125" i="5"/>
  <c r="J231" i="5"/>
  <c r="J268" i="5"/>
  <c r="J155" i="5"/>
  <c r="J214" i="5"/>
  <c r="J258" i="5"/>
  <c r="J267" i="5"/>
  <c r="J230" i="5"/>
  <c r="J157" i="5"/>
  <c r="J170" i="5"/>
  <c r="J226" i="5"/>
  <c r="J242" i="5"/>
  <c r="J222" i="5"/>
  <c r="J265" i="5"/>
  <c r="J245" i="5"/>
  <c r="J205" i="5"/>
  <c r="J249" i="5"/>
  <c r="J233" i="5"/>
  <c r="J256" i="5"/>
  <c r="J229" i="5"/>
  <c r="J240" i="5"/>
  <c r="J232" i="5"/>
  <c r="J274" i="5"/>
  <c r="J236" i="5"/>
  <c r="J211" i="5"/>
  <c r="J171" i="5"/>
  <c r="J254" i="5"/>
  <c r="J114" i="5"/>
  <c r="J260" i="5"/>
  <c r="J149" i="5"/>
  <c r="J216" i="5"/>
  <c r="J115" i="5"/>
  <c r="J122" i="5"/>
  <c r="J224" i="5"/>
  <c r="J247" i="5"/>
  <c r="J237" i="5"/>
  <c r="J175" i="5"/>
  <c r="J145" i="5"/>
  <c r="J187" i="5"/>
  <c r="J259" i="5"/>
  <c r="J262" i="5"/>
  <c r="J90" i="5"/>
  <c r="J238" i="5"/>
  <c r="J139" i="5"/>
  <c r="J253" i="5"/>
  <c r="J246" i="5"/>
  <c r="J270" i="5"/>
  <c r="J209" i="5"/>
  <c r="J228" i="5"/>
  <c r="J252" i="5"/>
  <c r="J241" i="5"/>
  <c r="J234" i="5"/>
  <c r="J174" i="5"/>
  <c r="J163" i="5"/>
  <c r="J261" i="5"/>
  <c r="J227" i="5"/>
  <c r="J243" i="5"/>
  <c r="J257" i="5"/>
  <c r="J204" i="5"/>
  <c r="J251" i="5"/>
  <c r="J116" i="5"/>
  <c r="J166" i="5"/>
  <c r="J235" i="5"/>
  <c r="L314" i="2" a="1"/>
  <c r="L314" i="2" s="1"/>
  <c r="M314" i="2" s="1" a="1"/>
  <c r="M314" i="2" s="1"/>
  <c r="L311" i="2" a="1"/>
  <c r="L311" i="2" s="1"/>
  <c r="M311" i="2" s="1" a="1"/>
  <c r="M311" i="2" s="1"/>
  <c r="L306" i="2" a="1"/>
  <c r="L306" i="2" s="1"/>
  <c r="M306" i="2" s="1" a="1"/>
  <c r="M306" i="2" s="1"/>
  <c r="L283" i="2" a="1"/>
  <c r="L283" i="2" s="1"/>
  <c r="M283" i="2" s="1" a="1"/>
  <c r="M283" i="2" s="1"/>
  <c r="L312" i="2" a="1"/>
  <c r="L312" i="2" s="1"/>
  <c r="M312" i="2" s="1" a="1"/>
  <c r="M312" i="2" s="1"/>
  <c r="L304" i="2" a="1"/>
  <c r="L304" i="2" s="1"/>
  <c r="M304" i="2" s="1" a="1"/>
  <c r="M304" i="2" s="1"/>
  <c r="L308" i="2" a="1"/>
  <c r="L308" i="2" s="1"/>
  <c r="M308" i="2" s="1" a="1"/>
  <c r="M308" i="2" s="1"/>
  <c r="L287" i="2" a="1"/>
  <c r="L287" i="2" s="1"/>
  <c r="M287" i="2" s="1" a="1"/>
  <c r="M287" i="2" s="1"/>
  <c r="L307" i="2" a="1"/>
  <c r="L307" i="2" s="1"/>
  <c r="M307" i="2" s="1" a="1"/>
  <c r="M307" i="2" s="1"/>
  <c r="L303" i="2" a="1"/>
  <c r="L303" i="2" s="1"/>
  <c r="M303" i="2" s="1" a="1"/>
  <c r="M303" i="2" s="1"/>
  <c r="L299" i="2" a="1"/>
  <c r="L299" i="2" s="1"/>
  <c r="M299" i="2" s="1" a="1"/>
  <c r="M299" i="2" s="1"/>
  <c r="Q312" i="2"/>
  <c r="Q303" i="2"/>
  <c r="Q324" i="2"/>
  <c r="Q329" i="2"/>
  <c r="Q327" i="2"/>
  <c r="Q319" i="2"/>
  <c r="Q308" i="2"/>
  <c r="Q316" i="2"/>
  <c r="Q304" i="2"/>
  <c r="Q328" i="2"/>
  <c r="Q317" i="2"/>
  <c r="Q306" i="2"/>
  <c r="Q325" i="2"/>
  <c r="Q314" i="2"/>
  <c r="Q299" i="2"/>
  <c r="Q283" i="2"/>
  <c r="Q311" i="2"/>
  <c r="Q318" i="2"/>
  <c r="Q322" i="2"/>
  <c r="Q330" i="2"/>
  <c r="Q287" i="2"/>
  <c r="Q315" i="2"/>
  <c r="Q307" i="2"/>
  <c r="Q320" i="2"/>
  <c r="Q321" i="2"/>
  <c r="Q323" i="2"/>
  <c r="O2" i="2"/>
  <c r="P302" i="2" s="1"/>
  <c r="M76" i="5" l="1"/>
  <c r="M66" i="5"/>
  <c r="R53" i="5"/>
  <c r="S53" i="5" s="1" a="1"/>
  <c r="S53" i="5" s="1"/>
  <c r="T53" i="5" s="1" a="1"/>
  <c r="T53" i="5" s="1"/>
  <c r="R69" i="5"/>
  <c r="S69" i="5" s="1" a="1"/>
  <c r="S69" i="5" s="1"/>
  <c r="T69" i="5" s="1" a="1"/>
  <c r="T69" i="5" s="1"/>
  <c r="M43" i="5"/>
  <c r="M24" i="5"/>
  <c r="M68" i="5"/>
  <c r="M45" i="5"/>
  <c r="R10" i="5"/>
  <c r="S10" i="5" s="1" a="1"/>
  <c r="S10" i="5" s="1"/>
  <c r="M56" i="5"/>
  <c r="M52" i="5"/>
  <c r="M4" i="5"/>
  <c r="M62" i="5"/>
  <c r="M65" i="5"/>
  <c r="R35" i="5"/>
  <c r="S35" i="5" s="1" a="1"/>
  <c r="S35" i="5" s="1"/>
  <c r="T35" i="5" s="1" a="1"/>
  <c r="T35" i="5" s="1"/>
  <c r="M29" i="5"/>
  <c r="M16" i="5"/>
  <c r="M70" i="5"/>
  <c r="M35" i="5"/>
  <c r="N35" i="5" s="1"/>
  <c r="O35" i="5" s="1"/>
  <c r="P35" i="5" s="1"/>
  <c r="Q35" i="5" s="1"/>
  <c r="M44" i="5"/>
  <c r="M37" i="5"/>
  <c r="M41" i="5"/>
  <c r="M69" i="5"/>
  <c r="N69" i="5" s="1"/>
  <c r="O69" i="5" s="1"/>
  <c r="P69" i="5" s="1"/>
  <c r="Q69" i="5" s="1"/>
  <c r="M51" i="5"/>
  <c r="M38" i="5"/>
  <c r="M5" i="5"/>
  <c r="M25" i="5"/>
  <c r="M12" i="5"/>
  <c r="M31" i="5"/>
  <c r="M46" i="5"/>
  <c r="M53" i="5"/>
  <c r="N53" i="5" s="1"/>
  <c r="O53" i="5" s="1"/>
  <c r="P53" i="5" s="1"/>
  <c r="Q53" i="5" s="1"/>
  <c r="T21" i="5" a="1"/>
  <c r="T21" i="5" s="1"/>
  <c r="T30" i="5" a="1"/>
  <c r="T30" i="5" s="1"/>
  <c r="T17" i="5" a="1"/>
  <c r="T17" i="5" s="1"/>
  <c r="T18" i="5" a="1"/>
  <c r="T18" i="5" s="1"/>
  <c r="M30" i="5"/>
  <c r="N26" i="5" s="1"/>
  <c r="T15" i="5" a="1"/>
  <c r="T15" i="5" s="1"/>
  <c r="T20" i="5" a="1"/>
  <c r="T20" i="5" s="1"/>
  <c r="T13" i="5" a="1"/>
  <c r="T13" i="5" s="1"/>
  <c r="T34" i="5" a="1"/>
  <c r="T34" i="5" s="1"/>
  <c r="T26" i="5" a="1"/>
  <c r="T26" i="5" s="1"/>
  <c r="T33" i="5" a="1"/>
  <c r="T33" i="5" s="1"/>
  <c r="T3" i="5" a="1"/>
  <c r="T3" i="5" s="1"/>
  <c r="T9" i="5" a="1"/>
  <c r="T9" i="5" s="1"/>
  <c r="T2" i="5" a="1"/>
  <c r="T2" i="5" s="1"/>
  <c r="N121" i="5"/>
  <c r="K156" i="6"/>
  <c r="K150" i="6"/>
  <c r="K111" i="6"/>
  <c r="K218" i="6"/>
  <c r="K25" i="6"/>
  <c r="L25" i="6" s="1"/>
  <c r="M25" i="6" s="1"/>
  <c r="N25" i="6" s="1"/>
  <c r="O25" i="6" s="1"/>
  <c r="K76" i="6"/>
  <c r="P28" i="6"/>
  <c r="Q28" i="6" s="1" a="1"/>
  <c r="Q28" i="6" s="1"/>
  <c r="K164" i="6"/>
  <c r="N22" i="5"/>
  <c r="K200" i="6"/>
  <c r="N278" i="5"/>
  <c r="K73" i="6"/>
  <c r="N172" i="5"/>
  <c r="K217" i="6"/>
  <c r="K38" i="6"/>
  <c r="K188" i="6"/>
  <c r="K31" i="6"/>
  <c r="L31" i="6" s="1"/>
  <c r="M31" i="6" s="1"/>
  <c r="N31" i="6" s="1"/>
  <c r="O31" i="6" s="1"/>
  <c r="K225" i="6"/>
  <c r="K86" i="6"/>
  <c r="N275" i="5"/>
  <c r="K203" i="6"/>
  <c r="N115" i="5"/>
  <c r="K40" i="6"/>
  <c r="N18" i="5"/>
  <c r="K71" i="6"/>
  <c r="K83" i="6"/>
  <c r="N17" i="5"/>
  <c r="K201" i="6"/>
  <c r="K148" i="6"/>
  <c r="K52" i="6"/>
  <c r="K81" i="6"/>
  <c r="N155" i="5"/>
  <c r="K37" i="6"/>
  <c r="K119" i="6"/>
  <c r="K113" i="6"/>
  <c r="K12" i="6"/>
  <c r="L12" i="6" s="1"/>
  <c r="M12" i="6" s="1"/>
  <c r="N12" i="6" s="1"/>
  <c r="O12" i="6" s="1"/>
  <c r="P12" i="6"/>
  <c r="Q12" i="6" s="1" a="1"/>
  <c r="Q12" i="6" s="1"/>
  <c r="K186" i="6"/>
  <c r="K36" i="6"/>
  <c r="K183" i="6"/>
  <c r="K33" i="6"/>
  <c r="L33" i="6" s="1"/>
  <c r="M33" i="6" s="1"/>
  <c r="N33" i="6" s="1"/>
  <c r="O33" i="6" s="1"/>
  <c r="P33" i="6"/>
  <c r="Q33" i="6" s="1" a="1"/>
  <c r="Q33" i="6" s="1"/>
  <c r="P29" i="6"/>
  <c r="Q29" i="6" s="1" a="1"/>
  <c r="Q29" i="6" s="1"/>
  <c r="P25" i="6"/>
  <c r="Q25" i="6" s="1" a="1"/>
  <c r="Q25" i="6" s="1"/>
  <c r="K21" i="6"/>
  <c r="L21" i="6" s="1"/>
  <c r="M21" i="6" s="1"/>
  <c r="N21" i="6" s="1"/>
  <c r="O21" i="6" s="1"/>
  <c r="K167" i="6"/>
  <c r="K19" i="6"/>
  <c r="L19" i="6" s="1"/>
  <c r="M19" i="6" s="1"/>
  <c r="N19" i="6" s="1"/>
  <c r="O19" i="6" s="1"/>
  <c r="N202" i="5"/>
  <c r="K29" i="6"/>
  <c r="L29" i="6" s="1"/>
  <c r="M29" i="6" s="1"/>
  <c r="N29" i="6" s="1"/>
  <c r="O29" i="6" s="1"/>
  <c r="K221" i="6"/>
  <c r="N160" i="5"/>
  <c r="K51" i="6"/>
  <c r="K140" i="6"/>
  <c r="N137" i="5"/>
  <c r="K22" i="6"/>
  <c r="L22" i="6" s="1"/>
  <c r="M22" i="6" s="1"/>
  <c r="N22" i="6" s="1"/>
  <c r="O22" i="6" s="1"/>
  <c r="K212" i="6"/>
  <c r="K158" i="6"/>
  <c r="K50" i="6"/>
  <c r="K26" i="6"/>
  <c r="L26" i="6" s="1"/>
  <c r="M26" i="6" s="1"/>
  <c r="N26" i="6" s="1"/>
  <c r="O26" i="6" s="1"/>
  <c r="K75" i="6"/>
  <c r="K182" i="6"/>
  <c r="K99" i="6"/>
  <c r="K219" i="6"/>
  <c r="K41" i="6"/>
  <c r="K30" i="6"/>
  <c r="L30" i="6" s="1"/>
  <c r="M30" i="6" s="1"/>
  <c r="N30" i="6" s="1"/>
  <c r="O30" i="6" s="1"/>
  <c r="K220" i="6"/>
  <c r="K55" i="6"/>
  <c r="K121" i="6"/>
  <c r="P19" i="6"/>
  <c r="Q19" i="6" s="1" a="1"/>
  <c r="Q19" i="6" s="1"/>
  <c r="K178" i="6"/>
  <c r="N73" i="5"/>
  <c r="O73" i="5" s="1"/>
  <c r="P73" i="5" s="1"/>
  <c r="Q73" i="5" s="1"/>
  <c r="K53" i="6"/>
  <c r="K78" i="6"/>
  <c r="K159" i="6"/>
  <c r="K16" i="6"/>
  <c r="L16" i="6" s="1"/>
  <c r="M16" i="6" s="1"/>
  <c r="N16" i="6" s="1"/>
  <c r="O16" i="6" s="1"/>
  <c r="K62" i="6"/>
  <c r="K89" i="6"/>
  <c r="K110" i="6"/>
  <c r="K100" i="6"/>
  <c r="K143" i="6"/>
  <c r="N263" i="5"/>
  <c r="N84" i="5"/>
  <c r="N147" i="5"/>
  <c r="K189" i="6"/>
  <c r="N126" i="5"/>
  <c r="P15" i="6"/>
  <c r="Q15" i="6" s="1" a="1"/>
  <c r="Q15" i="6" s="1"/>
  <c r="N9" i="5"/>
  <c r="O9" i="5" s="1"/>
  <c r="P9" i="5" s="1"/>
  <c r="Q9" i="5" s="1"/>
  <c r="K102" i="6"/>
  <c r="N262" i="5"/>
  <c r="K101" i="6"/>
  <c r="K93" i="6"/>
  <c r="K34" i="6"/>
  <c r="K14" i="6"/>
  <c r="L14" i="6" s="1"/>
  <c r="M14" i="6" s="1"/>
  <c r="N14" i="6" s="1"/>
  <c r="O14" i="6" s="1"/>
  <c r="K124" i="6"/>
  <c r="N80" i="5"/>
  <c r="K54" i="6"/>
  <c r="K42" i="6"/>
  <c r="P42" i="6" s="1"/>
  <c r="Q42" i="6" s="1" a="1"/>
  <c r="Q42" i="6" s="1"/>
  <c r="N210" i="5"/>
  <c r="O210" i="5" s="1"/>
  <c r="P210" i="5" s="1"/>
  <c r="Q210" i="5" s="1"/>
  <c r="K48" i="6"/>
  <c r="K118" i="6"/>
  <c r="K15" i="6"/>
  <c r="L15" i="6" s="1"/>
  <c r="M15" i="6" s="1"/>
  <c r="N15" i="6" s="1"/>
  <c r="O15" i="6" s="1"/>
  <c r="N97" i="5"/>
  <c r="K61" i="6"/>
  <c r="K23" i="6"/>
  <c r="L23" i="6" s="1"/>
  <c r="M23" i="6" s="1"/>
  <c r="N23" i="6" s="1"/>
  <c r="O23" i="6" s="1"/>
  <c r="K199" i="6"/>
  <c r="K13" i="6"/>
  <c r="L13" i="6" s="1"/>
  <c r="M13" i="6" s="1"/>
  <c r="N13" i="6" s="1"/>
  <c r="O13" i="6" s="1"/>
  <c r="K133" i="6"/>
  <c r="N6" i="5"/>
  <c r="K96" i="6"/>
  <c r="K57" i="6"/>
  <c r="P57" i="6" s="1"/>
  <c r="Q57" i="6" s="1" a="1"/>
  <c r="Q57" i="6" s="1"/>
  <c r="K190" i="6"/>
  <c r="K106" i="6"/>
  <c r="K35" i="6"/>
  <c r="N72" i="5"/>
  <c r="O72" i="5" s="1"/>
  <c r="P72" i="5" s="1"/>
  <c r="Q72" i="5" s="1"/>
  <c r="K72" i="6"/>
  <c r="K27" i="6"/>
  <c r="L27" i="6" s="1"/>
  <c r="M27" i="6" s="1"/>
  <c r="N27" i="6" s="1"/>
  <c r="O27" i="6" s="1"/>
  <c r="N151" i="5"/>
  <c r="O151" i="5" s="1"/>
  <c r="P151" i="5" s="1"/>
  <c r="Q151" i="5" s="1"/>
  <c r="K68" i="6"/>
  <c r="K215" i="6"/>
  <c r="K120" i="6"/>
  <c r="N10" i="5"/>
  <c r="N92" i="5"/>
  <c r="K142" i="6"/>
  <c r="K92" i="6"/>
  <c r="N186" i="5"/>
  <c r="K162" i="6"/>
  <c r="K85" i="6"/>
  <c r="P18" i="6"/>
  <c r="Q18" i="6" s="1" a="1"/>
  <c r="Q18" i="6" s="1"/>
  <c r="K104" i="6"/>
  <c r="K134" i="6"/>
  <c r="K192" i="6"/>
  <c r="P32" i="6"/>
  <c r="Q32" i="6" s="1" a="1"/>
  <c r="Q32" i="6" s="1"/>
  <c r="K208" i="6"/>
  <c r="K45" i="6"/>
  <c r="P31" i="6"/>
  <c r="Q31" i="6" s="1" a="1"/>
  <c r="Q31" i="6" s="1"/>
  <c r="K191" i="6"/>
  <c r="K223" i="6"/>
  <c r="K132" i="6"/>
  <c r="K126" i="6"/>
  <c r="K74" i="6"/>
  <c r="N33" i="5"/>
  <c r="K154" i="6"/>
  <c r="K91" i="6"/>
  <c r="K198" i="6"/>
  <c r="K137" i="6"/>
  <c r="K97" i="6"/>
  <c r="K152" i="6"/>
  <c r="K109" i="6"/>
  <c r="N184" i="5"/>
  <c r="K153" i="6"/>
  <c r="P30" i="6"/>
  <c r="Q30" i="6" s="1" a="1"/>
  <c r="Q30" i="6" s="1"/>
  <c r="K185" i="6"/>
  <c r="N175" i="5"/>
  <c r="O175" i="5" s="1"/>
  <c r="P175" i="5" s="1"/>
  <c r="Q175" i="5" s="1"/>
  <c r="K67" i="6"/>
  <c r="N203" i="5"/>
  <c r="O203" i="5" s="1"/>
  <c r="P203" i="5" s="1"/>
  <c r="Q203" i="5" s="1"/>
  <c r="K44" i="6"/>
  <c r="K135" i="6"/>
  <c r="K3" i="6"/>
  <c r="L3" i="6" s="1"/>
  <c r="M3" i="6" s="1"/>
  <c r="N3" i="6" s="1"/>
  <c r="O3" i="6" s="1"/>
  <c r="P20" i="6"/>
  <c r="Q20" i="6" s="1" a="1"/>
  <c r="Q20" i="6" s="1"/>
  <c r="P21" i="6"/>
  <c r="Q21" i="6" s="1" a="1"/>
  <c r="Q21" i="6" s="1"/>
  <c r="K138" i="6"/>
  <c r="K123" i="6"/>
  <c r="P24" i="6"/>
  <c r="Q24" i="6" s="1" a="1"/>
  <c r="Q24" i="6" s="1"/>
  <c r="N8" i="5"/>
  <c r="P14" i="6"/>
  <c r="Q14" i="6" s="1" a="1"/>
  <c r="Q14" i="6" s="1"/>
  <c r="K131" i="6"/>
  <c r="K202" i="6"/>
  <c r="K28" i="6"/>
  <c r="L28" i="6" s="1"/>
  <c r="M28" i="6" s="1"/>
  <c r="N28" i="6" s="1"/>
  <c r="O28" i="6" s="1"/>
  <c r="K136" i="6"/>
  <c r="N71" i="5"/>
  <c r="O71" i="5" s="1"/>
  <c r="P71" i="5" s="1"/>
  <c r="Q71" i="5" s="1"/>
  <c r="K207" i="6"/>
  <c r="N11" i="5"/>
  <c r="K69" i="6"/>
  <c r="P69" i="6" s="1"/>
  <c r="Q69" i="6" s="1" a="1"/>
  <c r="Q69" i="6" s="1"/>
  <c r="P23" i="6"/>
  <c r="Q23" i="6" s="1" a="1"/>
  <c r="Q23" i="6" s="1"/>
  <c r="N206" i="5"/>
  <c r="K103" i="6"/>
  <c r="K60" i="6"/>
  <c r="K127" i="6"/>
  <c r="K193" i="6"/>
  <c r="K82" i="6"/>
  <c r="N87" i="5"/>
  <c r="K46" i="6"/>
  <c r="K32" i="6"/>
  <c r="L32" i="6" s="1"/>
  <c r="M32" i="6" s="1"/>
  <c r="N32" i="6" s="1"/>
  <c r="O32" i="6" s="1"/>
  <c r="K206" i="6"/>
  <c r="N211" i="5"/>
  <c r="O211" i="5" s="1"/>
  <c r="P211" i="5" s="1"/>
  <c r="Q211" i="5" s="1"/>
  <c r="K151" i="6"/>
  <c r="K196" i="6"/>
  <c r="K105" i="6"/>
  <c r="K56" i="6"/>
  <c r="K144" i="6"/>
  <c r="P49" i="6"/>
  <c r="Q49" i="6" s="1" a="1"/>
  <c r="Q49" i="6" s="1"/>
  <c r="N34" i="5"/>
  <c r="O34" i="5" s="1"/>
  <c r="P34" i="5" s="1"/>
  <c r="Q34" i="5" s="1"/>
  <c r="N15" i="5"/>
  <c r="K168" i="6"/>
  <c r="K43" i="6"/>
  <c r="P43" i="6" s="1"/>
  <c r="Q43" i="6" s="1" a="1"/>
  <c r="Q43" i="6" s="1"/>
  <c r="N170" i="5"/>
  <c r="K84" i="6"/>
  <c r="N14" i="5"/>
  <c r="K94" i="6"/>
  <c r="K24" i="6"/>
  <c r="L24" i="6" s="1"/>
  <c r="M24" i="6" s="1"/>
  <c r="N24" i="6" s="1"/>
  <c r="O24" i="6" s="1"/>
  <c r="N105" i="5"/>
  <c r="P11" i="6"/>
  <c r="Q11" i="6" s="1" a="1"/>
  <c r="Q11" i="6" s="1"/>
  <c r="K130" i="6"/>
  <c r="K20" i="6"/>
  <c r="L20" i="6" s="1"/>
  <c r="M20" i="6" s="1"/>
  <c r="N20" i="6" s="1"/>
  <c r="O20" i="6" s="1"/>
  <c r="K184" i="6"/>
  <c r="K65" i="6"/>
  <c r="P26" i="6"/>
  <c r="Q26" i="6" s="1" a="1"/>
  <c r="Q26" i="6" s="1"/>
  <c r="K98" i="6"/>
  <c r="N79" i="5"/>
  <c r="K165" i="6"/>
  <c r="K128" i="6"/>
  <c r="K112" i="6"/>
  <c r="K173" i="6"/>
  <c r="K87" i="6"/>
  <c r="K161" i="6"/>
  <c r="K70" i="6"/>
  <c r="P70" i="6" s="1"/>
  <c r="Q70" i="6" s="1" a="1"/>
  <c r="Q70" i="6" s="1"/>
  <c r="K58" i="6"/>
  <c r="K176" i="6"/>
  <c r="K197" i="6"/>
  <c r="N42" i="5"/>
  <c r="O42" i="5" s="1"/>
  <c r="P42" i="5" s="1"/>
  <c r="Q42" i="5" s="1"/>
  <c r="K64" i="6"/>
  <c r="K129" i="6"/>
  <c r="P13" i="6"/>
  <c r="Q13" i="6" s="1" a="1"/>
  <c r="Q13" i="6" s="1"/>
  <c r="K177" i="6"/>
  <c r="L177" i="6" s="1"/>
  <c r="K107" i="6"/>
  <c r="K180" i="6"/>
  <c r="N227" i="5"/>
  <c r="K181" i="6"/>
  <c r="N198" i="5"/>
  <c r="K63" i="6"/>
  <c r="N90" i="5"/>
  <c r="K108" i="6"/>
  <c r="K17" i="6"/>
  <c r="L17" i="6" s="1"/>
  <c r="M17" i="6" s="1"/>
  <c r="N17" i="6" s="1"/>
  <c r="O17" i="6" s="1"/>
  <c r="K147" i="6"/>
  <c r="K95" i="6"/>
  <c r="K59" i="6"/>
  <c r="N125" i="5"/>
  <c r="K80" i="6"/>
  <c r="K88" i="6"/>
  <c r="P27" i="6"/>
  <c r="Q27" i="6" s="1" a="1"/>
  <c r="Q27" i="6" s="1"/>
  <c r="K47" i="6"/>
  <c r="K39" i="6"/>
  <c r="K49" i="6"/>
  <c r="N150" i="5"/>
  <c r="P16" i="6"/>
  <c r="Q16" i="6" s="1" a="1"/>
  <c r="Q16" i="6" s="1"/>
  <c r="N237" i="5"/>
  <c r="K172" i="6"/>
  <c r="K18" i="6"/>
  <c r="L18" i="6" s="1"/>
  <c r="M18" i="6" s="1"/>
  <c r="N18" i="6" s="1"/>
  <c r="O18" i="6" s="1"/>
  <c r="P38" i="2"/>
  <c r="Q38" i="2" s="1"/>
  <c r="R38" i="2"/>
  <c r="P294" i="2"/>
  <c r="P290" i="2"/>
  <c r="P293" i="2"/>
  <c r="P282" i="2"/>
  <c r="Q282" i="2" s="1"/>
  <c r="P295" i="2"/>
  <c r="P331" i="2"/>
  <c r="P285" i="2"/>
  <c r="P296" i="2"/>
  <c r="P300" i="2"/>
  <c r="P301" i="2"/>
  <c r="P286" i="2"/>
  <c r="P289" i="2"/>
  <c r="Q289" i="2" s="1"/>
  <c r="P298" i="2"/>
  <c r="P309" i="2"/>
  <c r="Q302" i="2"/>
  <c r="L302" i="2" a="1"/>
  <c r="L302" i="2" s="1"/>
  <c r="M302" i="2" s="1" a="1"/>
  <c r="M302" i="2" s="1"/>
  <c r="P326" i="2"/>
  <c r="P284" i="2"/>
  <c r="P297" i="2"/>
  <c r="P291" i="2"/>
  <c r="P243" i="2"/>
  <c r="P278" i="2"/>
  <c r="P266" i="2"/>
  <c r="P262" i="2"/>
  <c r="P241" i="2"/>
  <c r="P258" i="2"/>
  <c r="P221" i="2"/>
  <c r="L221" i="2" s="1" a="1"/>
  <c r="L221" i="2" s="1"/>
  <c r="P226" i="2"/>
  <c r="P274" i="2"/>
  <c r="P244" i="2"/>
  <c r="P277" i="2"/>
  <c r="P232" i="2"/>
  <c r="P256" i="2"/>
  <c r="P245" i="2"/>
  <c r="P264" i="2"/>
  <c r="P249" i="2"/>
  <c r="P279" i="2"/>
  <c r="P225" i="2"/>
  <c r="L225" i="2" s="1" a="1"/>
  <c r="L225" i="2" s="1"/>
  <c r="P230" i="2"/>
  <c r="P255" i="2"/>
  <c r="P272" i="2"/>
  <c r="P288" i="2"/>
  <c r="P224" i="2"/>
  <c r="P219" i="2"/>
  <c r="L219" i="2" s="1" a="1"/>
  <c r="L219" i="2" s="1"/>
  <c r="P305" i="2"/>
  <c r="P223" i="2"/>
  <c r="L223" i="2" s="1" a="1"/>
  <c r="L223" i="2" s="1"/>
  <c r="P228" i="2"/>
  <c r="P252" i="2"/>
  <c r="P313" i="2"/>
  <c r="P239" i="2"/>
  <c r="P233" i="2"/>
  <c r="P260" i="2"/>
  <c r="P281" i="2"/>
  <c r="P2" i="2"/>
  <c r="P247" i="2"/>
  <c r="P265" i="2"/>
  <c r="P280" i="2"/>
  <c r="P242" i="2"/>
  <c r="P292" i="2"/>
  <c r="P263" i="2"/>
  <c r="P254" i="2"/>
  <c r="P257" i="2"/>
  <c r="P235" i="2"/>
  <c r="P234" i="2"/>
  <c r="P248" i="2"/>
  <c r="P222" i="2"/>
  <c r="P253" i="2"/>
  <c r="P267" i="2"/>
  <c r="P238" i="2"/>
  <c r="P250" i="2"/>
  <c r="P236" i="2"/>
  <c r="P261" i="2"/>
  <c r="P240" i="2"/>
  <c r="P246" i="2"/>
  <c r="P229" i="2"/>
  <c r="P269" i="2"/>
  <c r="P259" i="2"/>
  <c r="P273" i="2"/>
  <c r="P268" i="2"/>
  <c r="P237" i="2"/>
  <c r="P251" i="2"/>
  <c r="P231" i="2"/>
  <c r="P270" i="2"/>
  <c r="P271" i="2"/>
  <c r="P310" i="2"/>
  <c r="P227" i="2"/>
  <c r="P276" i="2"/>
  <c r="P275" i="2"/>
  <c r="P220" i="2"/>
  <c r="L220" i="2" s="1" a="1"/>
  <c r="L220" i="2" s="1"/>
  <c r="P126" i="2"/>
  <c r="P167" i="2"/>
  <c r="P138" i="2"/>
  <c r="P86" i="2"/>
  <c r="P123" i="2"/>
  <c r="P94" i="2"/>
  <c r="P205" i="2"/>
  <c r="P103" i="2"/>
  <c r="P121" i="2"/>
  <c r="P208" i="2"/>
  <c r="L208" i="2" s="1" a="1"/>
  <c r="L208" i="2" s="1"/>
  <c r="P156" i="2"/>
  <c r="P113" i="2"/>
  <c r="P128" i="2"/>
  <c r="P136" i="2"/>
  <c r="P148" i="2"/>
  <c r="P112" i="2"/>
  <c r="P200" i="2"/>
  <c r="L200" i="2" s="1" a="1"/>
  <c r="L200" i="2" s="1"/>
  <c r="P73" i="2"/>
  <c r="P192" i="2"/>
  <c r="P198" i="2"/>
  <c r="P217" i="2"/>
  <c r="L217" i="2" s="1" a="1"/>
  <c r="L217" i="2" s="1"/>
  <c r="P125" i="2"/>
  <c r="P81" i="2"/>
  <c r="P102" i="2"/>
  <c r="P118" i="2"/>
  <c r="P82" i="2"/>
  <c r="P175" i="2"/>
  <c r="P195" i="2"/>
  <c r="P144" i="2"/>
  <c r="P214" i="2"/>
  <c r="P177" i="2"/>
  <c r="P114" i="2"/>
  <c r="R101" i="2"/>
  <c r="R113" i="2"/>
  <c r="R305" i="2"/>
  <c r="R261" i="2"/>
  <c r="R175" i="2"/>
  <c r="R273" i="2"/>
  <c r="R331" i="2"/>
  <c r="R292" i="2"/>
  <c r="R328" i="2"/>
  <c r="R30" i="2"/>
  <c r="R171" i="2"/>
  <c r="R36" i="2"/>
  <c r="R315" i="2"/>
  <c r="R104" i="2"/>
  <c r="R95" i="2"/>
  <c r="R34" i="2"/>
  <c r="R243" i="2"/>
  <c r="R57" i="2"/>
  <c r="R161" i="2"/>
  <c r="R43" i="2"/>
  <c r="R168" i="2"/>
  <c r="R12" i="2"/>
  <c r="R188" i="2"/>
  <c r="R186" i="2"/>
  <c r="R37" i="2"/>
  <c r="R136" i="2"/>
  <c r="R174" i="2"/>
  <c r="R28" i="2"/>
  <c r="R120" i="2"/>
  <c r="P20" i="2"/>
  <c r="P13" i="2"/>
  <c r="P35" i="2"/>
  <c r="P51" i="2"/>
  <c r="R94" i="2"/>
  <c r="R210" i="2"/>
  <c r="R19" i="2"/>
  <c r="R49" i="2"/>
  <c r="R325" i="2"/>
  <c r="R114" i="2"/>
  <c r="R310" i="2"/>
  <c r="R274" i="2"/>
  <c r="R287" i="2"/>
  <c r="R137" i="2"/>
  <c r="R9" i="2"/>
  <c r="R234" i="2"/>
  <c r="R14" i="2"/>
  <c r="R98" i="2"/>
  <c r="R63" i="2"/>
  <c r="P19" i="2"/>
  <c r="R282" i="2"/>
  <c r="R115" i="2"/>
  <c r="R245" i="2"/>
  <c r="R3" i="2"/>
  <c r="R47" i="2"/>
  <c r="R39" i="2"/>
  <c r="R27" i="2"/>
  <c r="R177" i="2"/>
  <c r="R212" i="2"/>
  <c r="R159" i="2"/>
  <c r="R132" i="2"/>
  <c r="R296" i="2"/>
  <c r="P37" i="2"/>
  <c r="R317" i="2"/>
  <c r="R50" i="2"/>
  <c r="R271" i="2"/>
  <c r="P18" i="2"/>
  <c r="R24" i="2"/>
  <c r="R20" i="2"/>
  <c r="R258" i="2"/>
  <c r="R148" i="2"/>
  <c r="R2" i="2"/>
  <c r="R242" i="2"/>
  <c r="R66" i="2"/>
  <c r="R195" i="2"/>
  <c r="R72" i="2"/>
  <c r="R65" i="2"/>
  <c r="R126" i="2"/>
  <c r="R13" i="2"/>
  <c r="P34" i="2"/>
  <c r="P12" i="2"/>
  <c r="R130" i="2"/>
  <c r="R224" i="2"/>
  <c r="R237" i="2"/>
  <c r="R58" i="2"/>
  <c r="R111" i="2"/>
  <c r="R131" i="2"/>
  <c r="R121" i="2"/>
  <c r="R213" i="2"/>
  <c r="R157" i="2"/>
  <c r="R67" i="2"/>
  <c r="R216" i="2"/>
  <c r="R244" i="2"/>
  <c r="R267" i="2"/>
  <c r="R187" i="2"/>
  <c r="P27" i="2"/>
  <c r="R321" i="2"/>
  <c r="R8" i="2"/>
  <c r="R103" i="2"/>
  <c r="R277" i="2"/>
  <c r="R61" i="2"/>
  <c r="R268" i="2"/>
  <c r="R304" i="2"/>
  <c r="R173" i="2"/>
  <c r="R227" i="2"/>
  <c r="R298" i="2"/>
  <c r="R180" i="2"/>
  <c r="R151" i="2"/>
  <c r="R231" i="2"/>
  <c r="R182" i="2"/>
  <c r="R230" i="2"/>
  <c r="R276" i="2"/>
  <c r="R170" i="2"/>
  <c r="R91" i="2"/>
  <c r="R45" i="2"/>
  <c r="R35" i="2"/>
  <c r="R4" i="2"/>
  <c r="R293" i="2"/>
  <c r="R204" i="2"/>
  <c r="R206" i="2"/>
  <c r="R105" i="2"/>
  <c r="R123" i="2"/>
  <c r="P21" i="2"/>
  <c r="P36" i="2"/>
  <c r="P22" i="2"/>
  <c r="R10" i="2"/>
  <c r="R167" i="2"/>
  <c r="R42" i="2"/>
  <c r="R218" i="2"/>
  <c r="R140" i="2"/>
  <c r="R260" i="2"/>
  <c r="R74" i="2"/>
  <c r="R15" i="2"/>
  <c r="R307" i="2"/>
  <c r="R266" i="2"/>
  <c r="R201" i="2"/>
  <c r="R217" i="2"/>
  <c r="R164" i="2"/>
  <c r="R330" i="2"/>
  <c r="R229" i="2"/>
  <c r="R219" i="2"/>
  <c r="R211" i="2"/>
  <c r="R7" i="2"/>
  <c r="R90" i="2"/>
  <c r="R29" i="2"/>
  <c r="R189" i="2"/>
  <c r="R252" i="2"/>
  <c r="R80" i="2"/>
  <c r="R138" i="2"/>
  <c r="R226" i="2"/>
  <c r="R265" i="2"/>
  <c r="R165" i="2"/>
  <c r="R26" i="2"/>
  <c r="R318" i="2"/>
  <c r="R86" i="2"/>
  <c r="R59" i="2"/>
  <c r="P9" i="2"/>
  <c r="R246" i="2"/>
  <c r="R154" i="2"/>
  <c r="R228" i="2"/>
  <c r="R202" i="2"/>
  <c r="R214" i="2"/>
  <c r="R290" i="2"/>
  <c r="R241" i="2"/>
  <c r="R232" i="2"/>
  <c r="R158" i="2"/>
  <c r="R96" i="2"/>
  <c r="R178" i="2"/>
  <c r="R322" i="2"/>
  <c r="R145" i="2"/>
  <c r="P17" i="2"/>
  <c r="P120" i="2"/>
  <c r="P78" i="2"/>
  <c r="P87" i="2"/>
  <c r="P72" i="2"/>
  <c r="P216" i="2"/>
  <c r="P152" i="2"/>
  <c r="R257" i="2"/>
  <c r="R198" i="2"/>
  <c r="R302" i="2"/>
  <c r="R32" i="2"/>
  <c r="R116" i="2"/>
  <c r="R192" i="2"/>
  <c r="R60" i="2"/>
  <c r="R22" i="2"/>
  <c r="R191" i="2"/>
  <c r="R288" i="2"/>
  <c r="R289" i="2"/>
  <c r="R162" i="2"/>
  <c r="R236" i="2"/>
  <c r="R326" i="2"/>
  <c r="R183" i="2"/>
  <c r="R311" i="2"/>
  <c r="R64" i="2"/>
  <c r="R262" i="2"/>
  <c r="R41" i="2"/>
  <c r="R299" i="2"/>
  <c r="R122" i="2"/>
  <c r="R176" i="2"/>
  <c r="R152" i="2"/>
  <c r="R46" i="2"/>
  <c r="R81" i="2"/>
  <c r="R23" i="2"/>
  <c r="R110" i="2"/>
  <c r="P76" i="2"/>
  <c r="P33" i="2"/>
  <c r="P142" i="2"/>
  <c r="P62" i="2"/>
  <c r="P66" i="2"/>
  <c r="P58" i="2"/>
  <c r="P181" i="2"/>
  <c r="P213" i="2"/>
  <c r="P197" i="2"/>
  <c r="P172" i="2"/>
  <c r="P162" i="2"/>
  <c r="P45" i="2"/>
  <c r="P8" i="2"/>
  <c r="P159" i="2"/>
  <c r="P74" i="2"/>
  <c r="P203" i="2"/>
  <c r="L203" i="2" s="1" a="1"/>
  <c r="L203" i="2" s="1"/>
  <c r="P180" i="2"/>
  <c r="P31" i="2"/>
  <c r="P188" i="2"/>
  <c r="P104" i="2"/>
  <c r="P171" i="2"/>
  <c r="P16" i="2"/>
  <c r="P183" i="2"/>
  <c r="P60" i="2"/>
  <c r="P141" i="2"/>
  <c r="P178" i="2"/>
  <c r="P100" i="2"/>
  <c r="P90" i="2"/>
  <c r="P145" i="2"/>
  <c r="P199" i="2"/>
  <c r="P56" i="2"/>
  <c r="P147" i="2"/>
  <c r="P187" i="2"/>
  <c r="P218" i="2"/>
  <c r="L218" i="2" s="1" a="1"/>
  <c r="L218" i="2" s="1"/>
  <c r="P131" i="2"/>
  <c r="P108" i="2"/>
  <c r="P209" i="2"/>
  <c r="P111" i="2"/>
  <c r="P106" i="2"/>
  <c r="P135" i="2"/>
  <c r="P109" i="2"/>
  <c r="P163" i="2"/>
  <c r="P149" i="2"/>
  <c r="P92" i="2"/>
  <c r="P151" i="2"/>
  <c r="P182" i="2"/>
  <c r="P173" i="2"/>
  <c r="R17" i="2"/>
  <c r="R254" i="2"/>
  <c r="R70" i="2"/>
  <c r="R253" i="2"/>
  <c r="R160" i="2"/>
  <c r="R125" i="2"/>
  <c r="R51" i="2"/>
  <c r="R172" i="2"/>
  <c r="R48" i="2"/>
  <c r="R272" i="2"/>
  <c r="R118" i="2"/>
  <c r="R197" i="2"/>
  <c r="R294" i="2"/>
  <c r="R52" i="2"/>
  <c r="R87" i="2"/>
  <c r="R89" i="2"/>
  <c r="R143" i="2"/>
  <c r="R119" i="2"/>
  <c r="R221" i="2"/>
  <c r="R249" i="2"/>
  <c r="R196" i="2"/>
  <c r="R238" i="2"/>
  <c r="R280" i="2"/>
  <c r="R6" i="2"/>
  <c r="R291" i="2"/>
  <c r="R281" i="2"/>
  <c r="R82" i="2"/>
  <c r="R286" i="2"/>
  <c r="P85" i="2"/>
  <c r="P80" i="2"/>
  <c r="P69" i="2"/>
  <c r="P161" i="2"/>
  <c r="P75" i="2"/>
  <c r="P191" i="2"/>
  <c r="P204" i="2"/>
  <c r="P140" i="2"/>
  <c r="P15" i="2"/>
  <c r="P48" i="2"/>
  <c r="P24" i="2"/>
  <c r="P99" i="2"/>
  <c r="P169" i="2"/>
  <c r="P127" i="2"/>
  <c r="P124" i="2"/>
  <c r="P185" i="2"/>
  <c r="P59" i="2"/>
  <c r="P115" i="2"/>
  <c r="P146" i="2"/>
  <c r="P157" i="2"/>
  <c r="P137" i="2"/>
  <c r="P116" i="2"/>
  <c r="P105" i="2"/>
  <c r="P64" i="2"/>
  <c r="P95" i="2"/>
  <c r="R112" i="2"/>
  <c r="R251" i="2"/>
  <c r="R73" i="2"/>
  <c r="R99" i="2"/>
  <c r="R248" i="2"/>
  <c r="R313" i="2"/>
  <c r="R199" i="2"/>
  <c r="R79" i="2"/>
  <c r="R285" i="2"/>
  <c r="R306" i="2"/>
  <c r="R76" i="2"/>
  <c r="R127" i="2"/>
  <c r="R141" i="2"/>
  <c r="R308" i="2"/>
  <c r="R163" i="2"/>
  <c r="R225" i="2"/>
  <c r="R135" i="2"/>
  <c r="R129" i="2"/>
  <c r="R25" i="2"/>
  <c r="R185" i="2"/>
  <c r="R117" i="2"/>
  <c r="R259" i="2"/>
  <c r="R33" i="2"/>
  <c r="R11" i="2"/>
  <c r="P49" i="2"/>
  <c r="P67" i="2"/>
  <c r="P54" i="2"/>
  <c r="P32" i="2"/>
  <c r="P89" i="2"/>
  <c r="P206" i="2"/>
  <c r="L206" i="2" s="1" a="1"/>
  <c r="L206" i="2" s="1"/>
  <c r="P155" i="2"/>
  <c r="P168" i="2"/>
  <c r="P212" i="2"/>
  <c r="L212" i="2" s="1" a="1"/>
  <c r="L212" i="2" s="1"/>
  <c r="P55" i="2"/>
  <c r="P84" i="2"/>
  <c r="P63" i="2"/>
  <c r="P215" i="2"/>
  <c r="L215" i="2" s="1" a="1"/>
  <c r="L215" i="2" s="1"/>
  <c r="P91" i="2"/>
  <c r="P61" i="2"/>
  <c r="P10" i="2"/>
  <c r="P29" i="2"/>
  <c r="P110" i="2"/>
  <c r="P101" i="2"/>
  <c r="P26" i="2"/>
  <c r="P23" i="2"/>
  <c r="R142" i="2"/>
  <c r="R134" i="2"/>
  <c r="R324" i="2"/>
  <c r="R312" i="2"/>
  <c r="R71" i="2"/>
  <c r="R93" i="2"/>
  <c r="R205" i="2"/>
  <c r="R207" i="2"/>
  <c r="R184" i="2"/>
  <c r="R284" i="2"/>
  <c r="R31" i="2"/>
  <c r="R323" i="2"/>
  <c r="R139" i="2"/>
  <c r="R295" i="2"/>
  <c r="R300" i="2"/>
  <c r="R128" i="2"/>
  <c r="R88" i="2"/>
  <c r="R215" i="2"/>
  <c r="R44" i="2"/>
  <c r="R146" i="2"/>
  <c r="R54" i="2"/>
  <c r="R147" i="2"/>
  <c r="R85" i="2"/>
  <c r="R169" i="2"/>
  <c r="R155" i="2"/>
  <c r="R144" i="2"/>
  <c r="R327" i="2"/>
  <c r="R55" i="2"/>
  <c r="R53" i="2"/>
  <c r="R309" i="2"/>
  <c r="R149" i="2"/>
  <c r="R220" i="2"/>
  <c r="P30" i="2"/>
  <c r="P201" i="2"/>
  <c r="L201" i="2" s="1" a="1"/>
  <c r="L201" i="2" s="1"/>
  <c r="P170" i="2"/>
  <c r="P119" i="2"/>
  <c r="P132" i="2"/>
  <c r="P176" i="2"/>
  <c r="P4" i="2"/>
  <c r="P70" i="2"/>
  <c r="P93" i="2"/>
  <c r="P14" i="2"/>
  <c r="P179" i="2"/>
  <c r="P166" i="2"/>
  <c r="P130" i="2"/>
  <c r="P202" i="2"/>
  <c r="L202" i="2" s="1" a="1"/>
  <c r="L202" i="2" s="1"/>
  <c r="P25" i="2"/>
  <c r="P44" i="2"/>
  <c r="P46" i="2"/>
  <c r="P134" i="2"/>
  <c r="P83" i="2"/>
  <c r="P96" i="2"/>
  <c r="P68" i="2"/>
  <c r="P129" i="2"/>
  <c r="P50" i="2"/>
  <c r="P41" i="2"/>
  <c r="P194" i="2"/>
  <c r="P143" i="2"/>
  <c r="P6" i="2"/>
  <c r="P164" i="2"/>
  <c r="P42" i="2"/>
  <c r="P193" i="2"/>
  <c r="P79" i="2"/>
  <c r="P189" i="2"/>
  <c r="P53" i="2"/>
  <c r="R193" i="2"/>
  <c r="R40" i="2"/>
  <c r="R194" i="2"/>
  <c r="R247" i="2"/>
  <c r="R100" i="2"/>
  <c r="R75" i="2"/>
  <c r="R264" i="2"/>
  <c r="R263" i="2"/>
  <c r="R156" i="2"/>
  <c r="P47" i="2"/>
  <c r="P77" i="2"/>
  <c r="R301" i="2"/>
  <c r="R250" i="2"/>
  <c r="R108" i="2"/>
  <c r="R109" i="2"/>
  <c r="R270" i="2"/>
  <c r="R190" i="2"/>
  <c r="R77" i="2"/>
  <c r="R78" i="2"/>
  <c r="R239" i="2"/>
  <c r="R18" i="2"/>
  <c r="R240" i="2"/>
  <c r="R278" i="2"/>
  <c r="P190" i="2"/>
  <c r="P196" i="2"/>
  <c r="P210" i="2"/>
  <c r="P5" i="2"/>
  <c r="P98" i="2"/>
  <c r="P211" i="2"/>
  <c r="P43" i="2"/>
  <c r="P57" i="2"/>
  <c r="P40" i="2"/>
  <c r="P158" i="2"/>
  <c r="P107" i="2"/>
  <c r="P3" i="2"/>
  <c r="P186" i="2"/>
  <c r="P39" i="2"/>
  <c r="P133" i="2"/>
  <c r="P28" i="2"/>
  <c r="P153" i="2"/>
  <c r="P88" i="2"/>
  <c r="R256" i="2"/>
  <c r="R181" i="2"/>
  <c r="R222" i="2"/>
  <c r="R297" i="2"/>
  <c r="R68" i="2"/>
  <c r="R203" i="2"/>
  <c r="R303" i="2"/>
  <c r="R235" i="2"/>
  <c r="R279" i="2"/>
  <c r="R124" i="2"/>
  <c r="R223" i="2"/>
  <c r="R269" i="2"/>
  <c r="R102" i="2"/>
  <c r="R320" i="2"/>
  <c r="R84" i="2"/>
  <c r="R283" i="2"/>
  <c r="R233" i="2"/>
  <c r="R275" i="2"/>
  <c r="R314" i="2"/>
  <c r="R209" i="2"/>
  <c r="R21" i="2"/>
  <c r="R316" i="2"/>
  <c r="R179" i="2"/>
  <c r="R62" i="2"/>
  <c r="R92" i="2"/>
  <c r="R150" i="2"/>
  <c r="R133" i="2"/>
  <c r="R16" i="2"/>
  <c r="R208" i="2"/>
  <c r="R106" i="2"/>
  <c r="R69" i="2"/>
  <c r="R5" i="2"/>
  <c r="R200" i="2"/>
  <c r="R319" i="2"/>
  <c r="R166" i="2"/>
  <c r="R56" i="2"/>
  <c r="R97" i="2"/>
  <c r="R153" i="2"/>
  <c r="R329" i="2"/>
  <c r="R255" i="2"/>
  <c r="R107" i="2"/>
  <c r="R83" i="2"/>
  <c r="P184" i="2"/>
  <c r="P154" i="2"/>
  <c r="P65" i="2"/>
  <c r="P174" i="2"/>
  <c r="P165" i="2"/>
  <c r="P11" i="2"/>
  <c r="P139" i="2"/>
  <c r="P7" i="2"/>
  <c r="P160" i="2"/>
  <c r="P122" i="2"/>
  <c r="P71" i="2"/>
  <c r="P52" i="2"/>
  <c r="P150" i="2"/>
  <c r="P207" i="2"/>
  <c r="L207" i="2" s="1" a="1"/>
  <c r="L207" i="2" s="1"/>
  <c r="P97" i="2"/>
  <c r="P117" i="2"/>
  <c r="N46" i="5" l="1"/>
  <c r="O46" i="5" s="1"/>
  <c r="P46" i="5" s="1"/>
  <c r="Q46" i="5" s="1"/>
  <c r="R31" i="5"/>
  <c r="S31" i="5" s="1" a="1"/>
  <c r="S31" i="5" s="1"/>
  <c r="T31" i="5" s="1" a="1"/>
  <c r="T31" i="5" s="1"/>
  <c r="N4" i="5"/>
  <c r="N52" i="5"/>
  <c r="N76" i="5"/>
  <c r="R45" i="5"/>
  <c r="S45" i="5" s="1" a="1"/>
  <c r="S45" i="5" s="1"/>
  <c r="T45" i="5" s="1" a="1"/>
  <c r="T45" i="5" s="1"/>
  <c r="R5" i="5"/>
  <c r="S5" i="5" s="1" a="1"/>
  <c r="S5" i="5" s="1"/>
  <c r="T5" i="5" s="1" a="1"/>
  <c r="T5" i="5" s="1"/>
  <c r="N44" i="5"/>
  <c r="N70" i="5"/>
  <c r="O70" i="5" s="1"/>
  <c r="P70" i="5" s="1"/>
  <c r="Q70" i="5" s="1"/>
  <c r="N56" i="5"/>
  <c r="N68" i="5"/>
  <c r="N43" i="5"/>
  <c r="R16" i="5"/>
  <c r="S16" i="5" s="1" a="1"/>
  <c r="S16" i="5" s="1"/>
  <c r="T16" i="5" s="1" a="1"/>
  <c r="T16" i="5" s="1"/>
  <c r="N25" i="5"/>
  <c r="N38" i="5"/>
  <c r="N41" i="5"/>
  <c r="N16" i="5"/>
  <c r="O16" i="5" s="1"/>
  <c r="P16" i="5" s="1"/>
  <c r="Q16" i="5" s="1"/>
  <c r="N64" i="5"/>
  <c r="N24" i="5"/>
  <c r="R70" i="5"/>
  <c r="S70" i="5" s="1" a="1"/>
  <c r="S70" i="5" s="1"/>
  <c r="T70" i="5" s="1" a="1"/>
  <c r="T70" i="5" s="1"/>
  <c r="N12" i="5"/>
  <c r="N62" i="5"/>
  <c r="O62" i="5" s="1"/>
  <c r="N65" i="5"/>
  <c r="N31" i="5"/>
  <c r="O31" i="5" s="1"/>
  <c r="P31" i="5" s="1"/>
  <c r="Q31" i="5" s="1"/>
  <c r="N5" i="5"/>
  <c r="O5" i="5" s="1"/>
  <c r="P5" i="5" s="1"/>
  <c r="Q5" i="5" s="1"/>
  <c r="N51" i="5"/>
  <c r="N37" i="5"/>
  <c r="R37" i="5" s="1"/>
  <c r="S37" i="5" s="1" a="1"/>
  <c r="S37" i="5" s="1"/>
  <c r="T37" i="5" s="1" a="1"/>
  <c r="T37" i="5" s="1"/>
  <c r="R44" i="5"/>
  <c r="S44" i="5" s="1" a="1"/>
  <c r="S44" i="5" s="1"/>
  <c r="T44" i="5" s="1" a="1"/>
  <c r="T44" i="5" s="1"/>
  <c r="N29" i="5"/>
  <c r="N66" i="5"/>
  <c r="R51" i="5" s="1"/>
  <c r="S51" i="5" s="1" a="1"/>
  <c r="S51" i="5" s="1"/>
  <c r="T51" i="5" s="1" a="1"/>
  <c r="T51" i="5" s="1"/>
  <c r="N45" i="5"/>
  <c r="O45" i="5" s="1"/>
  <c r="P45" i="5" s="1"/>
  <c r="Q45" i="5" s="1"/>
  <c r="R46" i="5"/>
  <c r="S46" i="5" s="1" a="1"/>
  <c r="S46" i="5" s="1"/>
  <c r="T46" i="5" s="1" a="1"/>
  <c r="T46" i="5" s="1"/>
  <c r="N30" i="5"/>
  <c r="O30" i="5" s="1"/>
  <c r="O26" i="5"/>
  <c r="T22" i="5" a="1"/>
  <c r="T22" i="5" s="1"/>
  <c r="T6" i="5" a="1"/>
  <c r="T6" i="5" s="1"/>
  <c r="O87" i="5"/>
  <c r="P87" i="5" s="1"/>
  <c r="Q87" i="5" s="1"/>
  <c r="O150" i="5"/>
  <c r="P150" i="5" s="1"/>
  <c r="Q150" i="5" s="1"/>
  <c r="O227" i="5"/>
  <c r="L84" i="6"/>
  <c r="O237" i="5"/>
  <c r="L147" i="6"/>
  <c r="L107" i="6"/>
  <c r="L161" i="6"/>
  <c r="L130" i="6"/>
  <c r="L46" i="6"/>
  <c r="M46" i="6" s="1"/>
  <c r="N46" i="6" s="1"/>
  <c r="O46" i="6" s="1"/>
  <c r="O184" i="5"/>
  <c r="P184" i="5" s="1"/>
  <c r="Q184" i="5" s="1"/>
  <c r="P50" i="6"/>
  <c r="Q50" i="6" s="1" a="1"/>
  <c r="Q50" i="6" s="1"/>
  <c r="L192" i="6"/>
  <c r="O10" i="5"/>
  <c r="L96" i="6"/>
  <c r="P55" i="6"/>
  <c r="Q55" i="6" s="1" a="1"/>
  <c r="Q55" i="6" s="1"/>
  <c r="L101" i="6"/>
  <c r="L110" i="6"/>
  <c r="L220" i="6"/>
  <c r="L158" i="6"/>
  <c r="L167" i="6"/>
  <c r="O18" i="5"/>
  <c r="P18" i="5" s="1"/>
  <c r="Q18" i="5" s="1"/>
  <c r="L188" i="6"/>
  <c r="L136" i="6"/>
  <c r="L134" i="6"/>
  <c r="L120" i="6"/>
  <c r="O6" i="5"/>
  <c r="P6" i="5" s="1"/>
  <c r="Q6" i="5" s="1"/>
  <c r="L48" i="6"/>
  <c r="M48" i="6" s="1"/>
  <c r="N48" i="6" s="1"/>
  <c r="O48" i="6" s="1"/>
  <c r="O262" i="5"/>
  <c r="L89" i="6"/>
  <c r="P54" i="6"/>
  <c r="Q54" i="6" s="1" a="1"/>
  <c r="Q54" i="6" s="1"/>
  <c r="L212" i="6"/>
  <c r="L113" i="6"/>
  <c r="L40" i="6"/>
  <c r="M40" i="6" s="1"/>
  <c r="N40" i="6" s="1"/>
  <c r="O40" i="6" s="1"/>
  <c r="L38" i="6"/>
  <c r="M38" i="6" s="1"/>
  <c r="N38" i="6" s="1"/>
  <c r="O38" i="6" s="1"/>
  <c r="L109" i="6"/>
  <c r="L108" i="6"/>
  <c r="L173" i="6"/>
  <c r="O105" i="5"/>
  <c r="P105" i="5" s="1"/>
  <c r="Q105" i="5" s="1"/>
  <c r="L152" i="6"/>
  <c r="L104" i="6"/>
  <c r="L133" i="6"/>
  <c r="L62" i="6"/>
  <c r="M62" i="6" s="1"/>
  <c r="N62" i="6" s="1"/>
  <c r="O62" i="6" s="1"/>
  <c r="L217" i="6"/>
  <c r="O90" i="5"/>
  <c r="L202" i="6"/>
  <c r="L97" i="6"/>
  <c r="L132" i="6"/>
  <c r="L68" i="6"/>
  <c r="M68" i="6" s="1"/>
  <c r="N68" i="6" s="1"/>
  <c r="O68" i="6" s="1"/>
  <c r="P68" i="6"/>
  <c r="Q68" i="6" s="1" a="1"/>
  <c r="Q68" i="6" s="1"/>
  <c r="L42" i="6"/>
  <c r="M42" i="6" s="1"/>
  <c r="N42" i="6" s="1"/>
  <c r="O42" i="6" s="1"/>
  <c r="P35" i="6"/>
  <c r="Q35" i="6" s="1" a="1"/>
  <c r="Q35" i="6" s="1"/>
  <c r="O137" i="5"/>
  <c r="P53" i="6"/>
  <c r="Q53" i="6" s="1" a="1"/>
  <c r="Q53" i="6" s="1"/>
  <c r="L37" i="6"/>
  <c r="M37" i="6" s="1"/>
  <c r="N37" i="6" s="1"/>
  <c r="O37" i="6" s="1"/>
  <c r="L203" i="6"/>
  <c r="O172" i="5"/>
  <c r="P172" i="5" s="1"/>
  <c r="Q172" i="5" s="1"/>
  <c r="L111" i="6"/>
  <c r="P111" i="6" s="1"/>
  <c r="Q111" i="6" s="1" a="1"/>
  <c r="Q111" i="6" s="1"/>
  <c r="P65" i="6"/>
  <c r="Q65" i="6" s="1" a="1"/>
  <c r="Q65" i="6" s="1"/>
  <c r="L82" i="6"/>
  <c r="P62" i="6"/>
  <c r="Q62" i="6" s="1" a="1"/>
  <c r="Q62" i="6" s="1"/>
  <c r="L126" i="6"/>
  <c r="L215" i="6"/>
  <c r="L102" i="6"/>
  <c r="P37" i="6"/>
  <c r="Q37" i="6" s="1" a="1"/>
  <c r="Q37" i="6" s="1"/>
  <c r="L119" i="6"/>
  <c r="O115" i="5"/>
  <c r="L218" i="6"/>
  <c r="L49" i="6"/>
  <c r="M49" i="6" s="1"/>
  <c r="N49" i="6" s="1"/>
  <c r="O49" i="6" s="1"/>
  <c r="L129" i="6"/>
  <c r="L112" i="6"/>
  <c r="L193" i="6"/>
  <c r="L39" i="6"/>
  <c r="M39" i="6" s="1"/>
  <c r="N39" i="6" s="1"/>
  <c r="O39" i="6" s="1"/>
  <c r="L63" i="6"/>
  <c r="M63" i="6" s="1"/>
  <c r="N63" i="6" s="1"/>
  <c r="O63" i="6" s="1"/>
  <c r="L64" i="6"/>
  <c r="M64" i="6" s="1"/>
  <c r="N64" i="6" s="1"/>
  <c r="O64" i="6" s="1"/>
  <c r="L128" i="6"/>
  <c r="L94" i="6"/>
  <c r="P94" i="6" s="1"/>
  <c r="Q94" i="6" s="1" a="1"/>
  <c r="Q94" i="6" s="1"/>
  <c r="L144" i="6"/>
  <c r="L127" i="6"/>
  <c r="L131" i="6"/>
  <c r="L135" i="6"/>
  <c r="L137" i="6"/>
  <c r="L223" i="6"/>
  <c r="P48" i="6"/>
  <c r="Q48" i="6" s="1" a="1"/>
  <c r="Q48" i="6" s="1"/>
  <c r="L199" i="6"/>
  <c r="L159" i="6"/>
  <c r="L140" i="6"/>
  <c r="O155" i="5"/>
  <c r="O275" i="5"/>
  <c r="P275" i="5" s="1"/>
  <c r="Q275" i="5" s="1"/>
  <c r="L73" i="6"/>
  <c r="L150" i="6"/>
  <c r="L74" i="6"/>
  <c r="L47" i="6"/>
  <c r="M47" i="6" s="1"/>
  <c r="N47" i="6" s="1"/>
  <c r="O47" i="6" s="1"/>
  <c r="O198" i="5"/>
  <c r="L165" i="6"/>
  <c r="L56" i="6"/>
  <c r="M56" i="6" s="1"/>
  <c r="N56" i="6" s="1"/>
  <c r="O56" i="6" s="1"/>
  <c r="L60" i="6"/>
  <c r="M60" i="6" s="1"/>
  <c r="N60" i="6" s="1"/>
  <c r="O60" i="6" s="1"/>
  <c r="L44" i="6"/>
  <c r="M44" i="6" s="1"/>
  <c r="N44" i="6" s="1"/>
  <c r="O44" i="6" s="1"/>
  <c r="L198" i="6"/>
  <c r="L191" i="6"/>
  <c r="L85" i="6"/>
  <c r="L54" i="6"/>
  <c r="M54" i="6" s="1"/>
  <c r="N54" i="6" s="1"/>
  <c r="O54" i="6" s="1"/>
  <c r="O126" i="5"/>
  <c r="P126" i="5" s="1"/>
  <c r="Q126" i="5" s="1"/>
  <c r="L78" i="6"/>
  <c r="L41" i="6"/>
  <c r="M41" i="6" s="1"/>
  <c r="N41" i="6" s="1"/>
  <c r="O41" i="6" s="1"/>
  <c r="L51" i="6"/>
  <c r="M51" i="6" s="1"/>
  <c r="N51" i="6" s="1"/>
  <c r="O51" i="6" s="1"/>
  <c r="L81" i="6"/>
  <c r="L86" i="6"/>
  <c r="O278" i="5"/>
  <c r="P278" i="5" s="1"/>
  <c r="Q278" i="5" s="1"/>
  <c r="L156" i="6"/>
  <c r="L181" i="6"/>
  <c r="L197" i="6"/>
  <c r="O79" i="5"/>
  <c r="P79" i="5" s="1"/>
  <c r="Q79" i="5" s="1"/>
  <c r="O14" i="5"/>
  <c r="L105" i="6"/>
  <c r="L103" i="6"/>
  <c r="L91" i="6"/>
  <c r="L162" i="6"/>
  <c r="L72" i="6"/>
  <c r="L61" i="6"/>
  <c r="M61" i="6" s="1"/>
  <c r="N61" i="6" s="1"/>
  <c r="O61" i="6" s="1"/>
  <c r="O80" i="5"/>
  <c r="L189" i="6"/>
  <c r="L53" i="6"/>
  <c r="M53" i="6" s="1"/>
  <c r="N53" i="6" s="1"/>
  <c r="O53" i="6" s="1"/>
  <c r="L219" i="6"/>
  <c r="O160" i="5"/>
  <c r="L52" i="6"/>
  <c r="M52" i="6" s="1"/>
  <c r="N52" i="6" s="1"/>
  <c r="O52" i="6" s="1"/>
  <c r="L200" i="6"/>
  <c r="P44" i="6"/>
  <c r="Q44" i="6" s="1" a="1"/>
  <c r="Q44" i="6" s="1"/>
  <c r="P40" i="6"/>
  <c r="Q40" i="6" s="1" a="1"/>
  <c r="Q40" i="6" s="1"/>
  <c r="L196" i="6"/>
  <c r="O206" i="5"/>
  <c r="O8" i="5"/>
  <c r="L67" i="6"/>
  <c r="M67" i="6" s="1"/>
  <c r="N67" i="6" s="1"/>
  <c r="O67" i="6" s="1"/>
  <c r="L154" i="6"/>
  <c r="L45" i="6"/>
  <c r="M45" i="6" s="1"/>
  <c r="N45" i="6" s="1"/>
  <c r="O45" i="6" s="1"/>
  <c r="O186" i="5"/>
  <c r="O97" i="5"/>
  <c r="P97" i="5" s="1"/>
  <c r="Q97" i="5" s="1"/>
  <c r="L124" i="6"/>
  <c r="O147" i="5"/>
  <c r="L99" i="6"/>
  <c r="L221" i="6"/>
  <c r="O121" i="5"/>
  <c r="L148" i="6"/>
  <c r="P52" i="6"/>
  <c r="Q52" i="6" s="1" a="1"/>
  <c r="Q52" i="6" s="1"/>
  <c r="P41" i="6"/>
  <c r="Q41" i="6" s="1" a="1"/>
  <c r="Q41" i="6" s="1"/>
  <c r="P60" i="6"/>
  <c r="Q60" i="6" s="1" a="1"/>
  <c r="Q60" i="6" s="1"/>
  <c r="L80" i="6"/>
  <c r="P39" i="6"/>
  <c r="Q39" i="6" s="1" a="1"/>
  <c r="Q39" i="6" s="1"/>
  <c r="L176" i="6"/>
  <c r="O170" i="5"/>
  <c r="L151" i="6"/>
  <c r="L117" i="6"/>
  <c r="O33" i="5"/>
  <c r="P67" i="6"/>
  <c r="Q67" i="6" s="1" a="1"/>
  <c r="Q67" i="6" s="1"/>
  <c r="P38" i="6"/>
  <c r="Q38" i="6" s="1" a="1"/>
  <c r="Q38" i="6" s="1"/>
  <c r="L35" i="6"/>
  <c r="M35" i="6" s="1"/>
  <c r="N35" i="6" s="1"/>
  <c r="O35" i="6" s="1"/>
  <c r="O84" i="5"/>
  <c r="P84" i="5" s="1"/>
  <c r="Q84" i="5" s="1"/>
  <c r="L178" i="6"/>
  <c r="L182" i="6"/>
  <c r="L183" i="6"/>
  <c r="L201" i="6"/>
  <c r="O22" i="5"/>
  <c r="P22" i="5" s="1"/>
  <c r="Q22" i="5" s="1"/>
  <c r="L141" i="6"/>
  <c r="L75" i="6"/>
  <c r="O202" i="5"/>
  <c r="L36" i="6"/>
  <c r="M36" i="6" s="1"/>
  <c r="N36" i="6" s="1"/>
  <c r="O36" i="6" s="1"/>
  <c r="P36" i="6"/>
  <c r="Q36" i="6" s="1" a="1"/>
  <c r="Q36" i="6" s="1"/>
  <c r="O17" i="5"/>
  <c r="L164" i="6"/>
  <c r="P63" i="6"/>
  <c r="Q63" i="6" s="1" a="1"/>
  <c r="Q63" i="6" s="1"/>
  <c r="L65" i="6"/>
  <c r="M65" i="6" s="1"/>
  <c r="N65" i="6" s="1"/>
  <c r="O65" i="6" s="1"/>
  <c r="L208" i="6"/>
  <c r="L106" i="6"/>
  <c r="P106" i="6" s="1"/>
  <c r="Q106" i="6" s="1" a="1"/>
  <c r="Q106" i="6" s="1"/>
  <c r="L59" i="6"/>
  <c r="M59" i="6" s="1"/>
  <c r="N59" i="6" s="1"/>
  <c r="O59" i="6" s="1"/>
  <c r="P61" i="6"/>
  <c r="Q61" i="6" s="1" a="1"/>
  <c r="Q61" i="6" s="1"/>
  <c r="L70" i="6"/>
  <c r="M70" i="6" s="1"/>
  <c r="N70" i="6" s="1"/>
  <c r="O70" i="6" s="1"/>
  <c r="L184" i="6"/>
  <c r="L168" i="6"/>
  <c r="L206" i="6"/>
  <c r="O11" i="5"/>
  <c r="L123" i="6"/>
  <c r="P46" i="6"/>
  <c r="Q46" i="6" s="1" a="1"/>
  <c r="Q46" i="6" s="1"/>
  <c r="L142" i="6"/>
  <c r="L190" i="6"/>
  <c r="P59" i="6"/>
  <c r="Q59" i="6" s="1" a="1"/>
  <c r="Q59" i="6" s="1"/>
  <c r="L34" i="6"/>
  <c r="M34" i="6" s="1"/>
  <c r="N34" i="6" s="1"/>
  <c r="O34" i="6" s="1"/>
  <c r="L143" i="6"/>
  <c r="L121" i="6"/>
  <c r="P56" i="6"/>
  <c r="Q56" i="6" s="1" a="1"/>
  <c r="Q56" i="6" s="1"/>
  <c r="L186" i="6"/>
  <c r="L83" i="6"/>
  <c r="L225" i="6"/>
  <c r="P64" i="6"/>
  <c r="Q64" i="6" s="1" a="1"/>
  <c r="Q64" i="6" s="1"/>
  <c r="L87" i="6"/>
  <c r="L88" i="6"/>
  <c r="L98" i="6"/>
  <c r="O125" i="5"/>
  <c r="P125" i="5" s="1"/>
  <c r="Q125" i="5" s="1"/>
  <c r="L58" i="6"/>
  <c r="M58" i="6" s="1"/>
  <c r="N58" i="6" s="1"/>
  <c r="O58" i="6" s="1"/>
  <c r="P58" i="6"/>
  <c r="Q58" i="6" s="1" a="1"/>
  <c r="Q58" i="6" s="1"/>
  <c r="L43" i="6"/>
  <c r="M43" i="6" s="1"/>
  <c r="N43" i="6" s="1"/>
  <c r="O43" i="6" s="1"/>
  <c r="L69" i="6"/>
  <c r="M69" i="6" s="1"/>
  <c r="N69" i="6" s="1"/>
  <c r="O69" i="6" s="1"/>
  <c r="L185" i="6"/>
  <c r="L92" i="6"/>
  <c r="L118" i="6"/>
  <c r="O263" i="5"/>
  <c r="L172" i="6"/>
  <c r="L95" i="6"/>
  <c r="L180" i="6"/>
  <c r="P47" i="6"/>
  <c r="Q47" i="6" s="1" a="1"/>
  <c r="Q47" i="6" s="1"/>
  <c r="O15" i="5"/>
  <c r="L207" i="6"/>
  <c r="L138" i="6"/>
  <c r="L153" i="6"/>
  <c r="P34" i="6"/>
  <c r="Q34" i="6" s="1" a="1"/>
  <c r="Q34" i="6" s="1"/>
  <c r="P45" i="6"/>
  <c r="Q45" i="6" s="1" a="1"/>
  <c r="Q45" i="6" s="1"/>
  <c r="O92" i="5"/>
  <c r="L57" i="6"/>
  <c r="M57" i="6" s="1"/>
  <c r="N57" i="6" s="1"/>
  <c r="O57" i="6" s="1"/>
  <c r="P51" i="6"/>
  <c r="Q51" i="6" s="1" a="1"/>
  <c r="Q51" i="6" s="1"/>
  <c r="L93" i="6"/>
  <c r="M93" i="6" s="1"/>
  <c r="N93" i="6" s="1"/>
  <c r="O93" i="6" s="1"/>
  <c r="L100" i="6"/>
  <c r="P100" i="6" s="1"/>
  <c r="Q100" i="6" s="1" a="1"/>
  <c r="Q100" i="6" s="1"/>
  <c r="L55" i="6"/>
  <c r="M55" i="6" s="1"/>
  <c r="N55" i="6" s="1"/>
  <c r="O55" i="6" s="1"/>
  <c r="L50" i="6"/>
  <c r="M50" i="6" s="1"/>
  <c r="N50" i="6" s="1"/>
  <c r="O50" i="6" s="1"/>
  <c r="L71" i="6"/>
  <c r="P71" i="6" s="1"/>
  <c r="Q71" i="6" s="1" a="1"/>
  <c r="Q71" i="6" s="1"/>
  <c r="L76" i="6"/>
  <c r="L194" i="6"/>
  <c r="L2" i="2" a="1"/>
  <c r="L2" i="2" s="1"/>
  <c r="Q293" i="2"/>
  <c r="L38" i="2" a="1"/>
  <c r="L38" i="2" s="1"/>
  <c r="M38" i="2" s="1" a="1"/>
  <c r="M38" i="2" s="1"/>
  <c r="L294" i="2" a="1"/>
  <c r="L294" i="2" s="1"/>
  <c r="M294" i="2" s="1" a="1"/>
  <c r="M294" i="2" s="1"/>
  <c r="Q295" i="2"/>
  <c r="Q290" i="2"/>
  <c r="L293" i="2" a="1"/>
  <c r="L293" i="2" s="1"/>
  <c r="M293" i="2" s="1" a="1"/>
  <c r="M293" i="2" s="1"/>
  <c r="Q331" i="2"/>
  <c r="L296" i="2" a="1"/>
  <c r="L296" i="2" s="1"/>
  <c r="M296" i="2" s="1" a="1"/>
  <c r="M296" i="2" s="1"/>
  <c r="L290" i="2" a="1"/>
  <c r="L290" i="2" s="1"/>
  <c r="M290" i="2" s="1" a="1"/>
  <c r="M290" i="2" s="1"/>
  <c r="L295" i="2" a="1"/>
  <c r="L295" i="2" s="1"/>
  <c r="M295" i="2" s="1" a="1"/>
  <c r="M295" i="2" s="1"/>
  <c r="L300" i="2" a="1"/>
  <c r="L300" i="2" s="1"/>
  <c r="M300" i="2" s="1" a="1"/>
  <c r="M300" i="2" s="1"/>
  <c r="L289" i="2" a="1"/>
  <c r="L289" i="2" s="1"/>
  <c r="M289" i="2" s="1" a="1"/>
  <c r="M289" i="2" s="1"/>
  <c r="Q285" i="2"/>
  <c r="Q301" i="2"/>
  <c r="Q300" i="2"/>
  <c r="Q296" i="2"/>
  <c r="L285" i="2" a="1"/>
  <c r="L285" i="2" s="1"/>
  <c r="M285" i="2" s="1" a="1"/>
  <c r="M285" i="2" s="1"/>
  <c r="L282" i="2" a="1"/>
  <c r="L282" i="2" s="1"/>
  <c r="M282" i="2" s="1" a="1"/>
  <c r="M282" i="2" s="1"/>
  <c r="Q286" i="2"/>
  <c r="L286" i="2" a="1"/>
  <c r="L286" i="2" s="1"/>
  <c r="M286" i="2" s="1" a="1"/>
  <c r="M286" i="2" s="1"/>
  <c r="Q294" i="2"/>
  <c r="L309" i="2" a="1"/>
  <c r="L309" i="2" s="1"/>
  <c r="M309" i="2" s="1" a="1"/>
  <c r="M309" i="2" s="1"/>
  <c r="Q309" i="2"/>
  <c r="L301" i="2" a="1"/>
  <c r="L301" i="2" s="1"/>
  <c r="M301" i="2" s="1" a="1"/>
  <c r="M301" i="2" s="1"/>
  <c r="L298" i="2" a="1"/>
  <c r="L298" i="2" s="1"/>
  <c r="M298" i="2" s="1" a="1"/>
  <c r="M298" i="2" s="1"/>
  <c r="Q298" i="2"/>
  <c r="Q297" i="2"/>
  <c r="L297" i="2" a="1"/>
  <c r="L297" i="2" s="1"/>
  <c r="M297" i="2" s="1" a="1"/>
  <c r="M297" i="2" s="1"/>
  <c r="L291" i="2" a="1"/>
  <c r="L291" i="2" s="1"/>
  <c r="M291" i="2" s="1" a="1"/>
  <c r="M291" i="2" s="1"/>
  <c r="Q291" i="2"/>
  <c r="Q326" i="2"/>
  <c r="Q284" i="2"/>
  <c r="L284" i="2" a="1"/>
  <c r="L284" i="2" s="1"/>
  <c r="M284" i="2" s="1" a="1"/>
  <c r="M284" i="2" s="1"/>
  <c r="L253" i="2" a="1"/>
  <c r="L253" i="2" s="1"/>
  <c r="M253" i="2" s="1" a="1"/>
  <c r="M253" i="2" s="1"/>
  <c r="L247" i="2" a="1"/>
  <c r="L247" i="2" s="1"/>
  <c r="M247" i="2" s="1" a="1"/>
  <c r="M247" i="2" s="1"/>
  <c r="L259" i="2" a="1"/>
  <c r="L259" i="2" s="1"/>
  <c r="M259" i="2" s="1" a="1"/>
  <c r="M259" i="2" s="1"/>
  <c r="L281" i="2" a="1"/>
  <c r="L281" i="2" s="1"/>
  <c r="M281" i="2" s="1" a="1"/>
  <c r="M281" i="2" s="1"/>
  <c r="L275" i="2" a="1"/>
  <c r="L275" i="2" s="1"/>
  <c r="M275" i="2" s="1" a="1"/>
  <c r="M275" i="2" s="1"/>
  <c r="L234" i="2" a="1"/>
  <c r="L234" i="2" s="1"/>
  <c r="M234" i="2" s="1" a="1"/>
  <c r="M234" i="2" s="1"/>
  <c r="L260" i="2" a="1"/>
  <c r="L260" i="2" s="1"/>
  <c r="M260" i="2" s="1" a="1"/>
  <c r="M260" i="2" s="1"/>
  <c r="L276" i="2" a="1"/>
  <c r="L276" i="2" s="1"/>
  <c r="M276" i="2" s="1" a="1"/>
  <c r="M276" i="2" s="1"/>
  <c r="L229" i="2" a="1"/>
  <c r="L229" i="2" s="1"/>
  <c r="M229" i="2" s="1" a="1"/>
  <c r="M229" i="2" s="1"/>
  <c r="L235" i="2" a="1"/>
  <c r="L235" i="2" s="1"/>
  <c r="M235" i="2" s="1" a="1"/>
  <c r="M235" i="2" s="1"/>
  <c r="L233" i="2" a="1"/>
  <c r="L233" i="2" s="1"/>
  <c r="M233" i="2" s="1" a="1"/>
  <c r="M233" i="2" s="1"/>
  <c r="L227" i="2" a="1"/>
  <c r="L227" i="2" s="1"/>
  <c r="M227" i="2" s="1" a="1"/>
  <c r="M227" i="2" s="1"/>
  <c r="L257" i="2" a="1"/>
  <c r="L257" i="2" s="1"/>
  <c r="M257" i="2" s="1" a="1"/>
  <c r="M257" i="2" s="1"/>
  <c r="L258" i="2" a="1"/>
  <c r="L258" i="2" s="1"/>
  <c r="M258" i="2" s="1" a="1"/>
  <c r="M258" i="2" s="1"/>
  <c r="L240" i="2" a="1"/>
  <c r="L240" i="2" s="1"/>
  <c r="M240" i="2" s="1" a="1"/>
  <c r="M240" i="2" s="1"/>
  <c r="L241" i="2" a="1"/>
  <c r="L241" i="2" s="1"/>
  <c r="M241" i="2" s="1" a="1"/>
  <c r="M241" i="2" s="1"/>
  <c r="L271" i="2" a="1"/>
  <c r="L271" i="2" s="1"/>
  <c r="M271" i="2" s="1" a="1"/>
  <c r="M271" i="2" s="1"/>
  <c r="L263" i="2" a="1"/>
  <c r="L263" i="2" s="1"/>
  <c r="M263" i="2" s="1" a="1"/>
  <c r="M263" i="2" s="1"/>
  <c r="L262" i="2" a="1"/>
  <c r="L262" i="2" s="1"/>
  <c r="M262" i="2" s="1" a="1"/>
  <c r="M262" i="2" s="1"/>
  <c r="L204" i="2" a="1"/>
  <c r="L204" i="2" s="1"/>
  <c r="L214" i="2" a="1"/>
  <c r="L214" i="2" s="1"/>
  <c r="M214" i="2" s="1" a="1"/>
  <c r="M214" i="2" s="1"/>
  <c r="L270" i="2" a="1"/>
  <c r="L270" i="2" s="1"/>
  <c r="M270" i="2" s="1" a="1"/>
  <c r="M270" i="2" s="1"/>
  <c r="L236" i="2" a="1"/>
  <c r="L236" i="2" s="1"/>
  <c r="M236" i="2" s="1" a="1"/>
  <c r="M236" i="2" s="1"/>
  <c r="L292" i="2" a="1"/>
  <c r="L292" i="2" s="1"/>
  <c r="M292" i="2" s="1" a="1"/>
  <c r="M292" i="2" s="1"/>
  <c r="L228" i="2" a="1"/>
  <c r="L228" i="2" s="1"/>
  <c r="M228" i="2" s="1" a="1"/>
  <c r="M228" i="2" s="1"/>
  <c r="L264" i="2" a="1"/>
  <c r="L264" i="2" s="1"/>
  <c r="M264" i="2" s="1" a="1"/>
  <c r="M264" i="2" s="1"/>
  <c r="L266" i="2" a="1"/>
  <c r="L266" i="2" s="1"/>
  <c r="M266" i="2" s="1" a="1"/>
  <c r="M266" i="2" s="1"/>
  <c r="L267" i="2" a="1"/>
  <c r="L267" i="2" s="1"/>
  <c r="M267" i="2" s="1" a="1"/>
  <c r="M267" i="2" s="1"/>
  <c r="L232" i="2" a="1"/>
  <c r="L232" i="2" s="1"/>
  <c r="M232" i="2" s="1" a="1"/>
  <c r="M232" i="2" s="1"/>
  <c r="L268" i="2" a="1"/>
  <c r="L268" i="2" s="1"/>
  <c r="M268" i="2" s="1" a="1"/>
  <c r="M268" i="2" s="1"/>
  <c r="L277" i="2" a="1"/>
  <c r="L277" i="2" s="1"/>
  <c r="M277" i="2" s="1" a="1"/>
  <c r="M277" i="2" s="1"/>
  <c r="L273" i="2" a="1"/>
  <c r="L273" i="2" s="1"/>
  <c r="M273" i="2" s="1" a="1"/>
  <c r="M273" i="2" s="1"/>
  <c r="L222" i="2" a="1"/>
  <c r="L222" i="2" s="1"/>
  <c r="L288" i="2" a="1"/>
  <c r="L288" i="2" s="1"/>
  <c r="M288" i="2" s="1" a="1"/>
  <c r="M288" i="2" s="1"/>
  <c r="L272" i="2" a="1"/>
  <c r="L272" i="2" s="1"/>
  <c r="M272" i="2" s="1" a="1"/>
  <c r="M272" i="2" s="1"/>
  <c r="L269" i="2" a="1"/>
  <c r="L269" i="2" s="1"/>
  <c r="M269" i="2" s="1" a="1"/>
  <c r="M269" i="2" s="1"/>
  <c r="L226" i="2" a="1"/>
  <c r="L226" i="2" s="1"/>
  <c r="L209" i="2" a="1"/>
  <c r="L209" i="2" s="1"/>
  <c r="L211" i="2" a="1"/>
  <c r="L211" i="2" s="1"/>
  <c r="L254" i="2" a="1"/>
  <c r="L254" i="2" s="1"/>
  <c r="M254" i="2" s="1" a="1"/>
  <c r="M254" i="2" s="1"/>
  <c r="L279" i="2" a="1"/>
  <c r="L279" i="2" s="1"/>
  <c r="M279" i="2" s="1" a="1"/>
  <c r="M279" i="2" s="1"/>
  <c r="L261" i="2" a="1"/>
  <c r="L261" i="2" s="1"/>
  <c r="M261" i="2" s="1" a="1"/>
  <c r="M261" i="2" s="1"/>
  <c r="L252" i="2" a="1"/>
  <c r="L252" i="2" s="1"/>
  <c r="M252" i="2" s="1" a="1"/>
  <c r="M252" i="2" s="1"/>
  <c r="L249" i="2" a="1"/>
  <c r="L249" i="2" s="1"/>
  <c r="M249" i="2" s="1" a="1"/>
  <c r="M249" i="2" s="1"/>
  <c r="L210" i="2" a="1"/>
  <c r="L210" i="2" s="1"/>
  <c r="L231" i="2" a="1"/>
  <c r="L231" i="2" s="1"/>
  <c r="M231" i="2" s="1" a="1"/>
  <c r="M231" i="2" s="1"/>
  <c r="L250" i="2" a="1"/>
  <c r="L250" i="2" s="1"/>
  <c r="M250" i="2" s="1" a="1"/>
  <c r="M250" i="2" s="1"/>
  <c r="L242" i="2" a="1"/>
  <c r="L242" i="2" s="1"/>
  <c r="M242" i="2" s="1" a="1"/>
  <c r="M242" i="2" s="1"/>
  <c r="L245" i="2" a="1"/>
  <c r="L245" i="2" s="1"/>
  <c r="M245" i="2" s="1" a="1"/>
  <c r="M245" i="2" s="1"/>
  <c r="L278" i="2" a="1"/>
  <c r="L278" i="2" s="1"/>
  <c r="M278" i="2" s="1" a="1"/>
  <c r="M278" i="2" s="1"/>
  <c r="L237" i="2" a="1"/>
  <c r="L237" i="2" s="1"/>
  <c r="M237" i="2" s="1" a="1"/>
  <c r="M237" i="2" s="1"/>
  <c r="L265" i="2" a="1"/>
  <c r="L265" i="2" s="1"/>
  <c r="M265" i="2" s="1" a="1"/>
  <c r="M265" i="2" s="1"/>
  <c r="L224" i="2" a="1"/>
  <c r="L224" i="2" s="1"/>
  <c r="L244" i="2" a="1"/>
  <c r="L244" i="2" s="1"/>
  <c r="M244" i="2" s="1" a="1"/>
  <c r="M244" i="2" s="1"/>
  <c r="L248" i="2" a="1"/>
  <c r="L248" i="2" s="1"/>
  <c r="M248" i="2" s="1" a="1"/>
  <c r="M248" i="2" s="1"/>
  <c r="L274" i="2" a="1"/>
  <c r="L274" i="2" s="1"/>
  <c r="M274" i="2" s="1" a="1"/>
  <c r="M274" i="2" s="1"/>
  <c r="L255" i="2" a="1"/>
  <c r="L255" i="2" s="1"/>
  <c r="M255" i="2" s="1" a="1"/>
  <c r="M255" i="2" s="1"/>
  <c r="L230" i="2" a="1"/>
  <c r="L230" i="2" s="1"/>
  <c r="L246" i="2" a="1"/>
  <c r="L246" i="2" s="1"/>
  <c r="M246" i="2" s="1" a="1"/>
  <c r="M246" i="2" s="1"/>
  <c r="L239" i="2" a="1"/>
  <c r="L239" i="2" s="1"/>
  <c r="M239" i="2" s="1" a="1"/>
  <c r="M239" i="2" s="1"/>
  <c r="L310" i="2" a="1"/>
  <c r="L310" i="2" s="1"/>
  <c r="M310" i="2" s="1" a="1"/>
  <c r="M310" i="2" s="1"/>
  <c r="L313" i="2" a="1"/>
  <c r="L313" i="2" s="1"/>
  <c r="M313" i="2" s="1" a="1"/>
  <c r="M313" i="2" s="1"/>
  <c r="L205" i="2" a="1"/>
  <c r="L205" i="2" s="1"/>
  <c r="L213" i="2" a="1"/>
  <c r="L213" i="2" s="1"/>
  <c r="L216" i="2" a="1"/>
  <c r="L216" i="2" s="1"/>
  <c r="L251" i="2" a="1"/>
  <c r="L251" i="2" s="1"/>
  <c r="M251" i="2" s="1" a="1"/>
  <c r="M251" i="2" s="1"/>
  <c r="L238" i="2" a="1"/>
  <c r="L238" i="2" s="1"/>
  <c r="M238" i="2" s="1" a="1"/>
  <c r="M238" i="2" s="1"/>
  <c r="L280" i="2" a="1"/>
  <c r="L280" i="2" s="1"/>
  <c r="M280" i="2" s="1" a="1"/>
  <c r="M280" i="2" s="1"/>
  <c r="L305" i="2" a="1"/>
  <c r="L305" i="2" s="1"/>
  <c r="M305" i="2" s="1" a="1"/>
  <c r="M305" i="2" s="1"/>
  <c r="L256" i="2" a="1"/>
  <c r="L256" i="2" s="1"/>
  <c r="M256" i="2" s="1" a="1"/>
  <c r="M256" i="2" s="1"/>
  <c r="Q243" i="2"/>
  <c r="L243" i="2" a="1"/>
  <c r="L243" i="2" s="1"/>
  <c r="M243" i="2" s="1" a="1"/>
  <c r="M243" i="2" s="1"/>
  <c r="Q262" i="2"/>
  <c r="Q266" i="2"/>
  <c r="Q278" i="2"/>
  <c r="Q2" i="2"/>
  <c r="Q245" i="2"/>
  <c r="Q256" i="2"/>
  <c r="Q237" i="2"/>
  <c r="Q219" i="2"/>
  <c r="Q268" i="2"/>
  <c r="Q253" i="2"/>
  <c r="Q273" i="2"/>
  <c r="Q222" i="2"/>
  <c r="Q288" i="2"/>
  <c r="Q244" i="2"/>
  <c r="Q259" i="2"/>
  <c r="Q248" i="2"/>
  <c r="Q281" i="2"/>
  <c r="Q272" i="2"/>
  <c r="Q274" i="2"/>
  <c r="Q275" i="2"/>
  <c r="Q269" i="2"/>
  <c r="Q234" i="2"/>
  <c r="Q260" i="2"/>
  <c r="Q255" i="2"/>
  <c r="Q226" i="2"/>
  <c r="Q231" i="2"/>
  <c r="Q223" i="2"/>
  <c r="Q251" i="2"/>
  <c r="Q305" i="2"/>
  <c r="Q232" i="2"/>
  <c r="Q277" i="2"/>
  <c r="Q276" i="2"/>
  <c r="Q229" i="2"/>
  <c r="Q235" i="2"/>
  <c r="Q233" i="2"/>
  <c r="Q227" i="2"/>
  <c r="Q246" i="2"/>
  <c r="Q257" i="2"/>
  <c r="Q239" i="2"/>
  <c r="Q225" i="2"/>
  <c r="Q258" i="2"/>
  <c r="Q310" i="2"/>
  <c r="Q240" i="2"/>
  <c r="Q254" i="2"/>
  <c r="Q313" i="2"/>
  <c r="Q279" i="2"/>
  <c r="Q241" i="2"/>
  <c r="Q250" i="2"/>
  <c r="Q280" i="2"/>
  <c r="Q267" i="2"/>
  <c r="Q247" i="2"/>
  <c r="Q230" i="2"/>
  <c r="Q271" i="2"/>
  <c r="Q261" i="2"/>
  <c r="Q263" i="2"/>
  <c r="Q252" i="2"/>
  <c r="Q249" i="2"/>
  <c r="Q242" i="2"/>
  <c r="Q238" i="2"/>
  <c r="Q265" i="2"/>
  <c r="Q224" i="2"/>
  <c r="Q221" i="2"/>
  <c r="Q270" i="2"/>
  <c r="Q236" i="2"/>
  <c r="Q292" i="2"/>
  <c r="Q228" i="2"/>
  <c r="Q264" i="2"/>
  <c r="L98" i="2" a="1"/>
  <c r="L98" i="2" s="1"/>
  <c r="L101" i="2" a="1"/>
  <c r="L101" i="2" s="1"/>
  <c r="L140" i="2" a="1"/>
  <c r="L140" i="2" s="1"/>
  <c r="L131" i="2" a="1"/>
  <c r="L131" i="2" s="1"/>
  <c r="L5" i="2" a="1"/>
  <c r="L5" i="2" s="1"/>
  <c r="L130" i="2" a="1"/>
  <c r="L130" i="2" s="1"/>
  <c r="L16" i="2" a="1"/>
  <c r="L16" i="2" s="1"/>
  <c r="L94" i="2" a="1"/>
  <c r="L94" i="2" s="1"/>
  <c r="L29" i="2" a="1"/>
  <c r="L29" i="2" s="1"/>
  <c r="L191" i="2" a="1"/>
  <c r="L191" i="2" s="1"/>
  <c r="L187" i="2" a="1"/>
  <c r="L187" i="2" s="1"/>
  <c r="L123" i="2" a="1"/>
  <c r="L123" i="2" s="1"/>
  <c r="L143" i="2" a="1"/>
  <c r="L143" i="2" s="1"/>
  <c r="L162" i="2" a="1"/>
  <c r="L162" i="2" s="1"/>
  <c r="L192" i="2" a="1"/>
  <c r="L192" i="2" s="1"/>
  <c r="L28" i="2" a="1"/>
  <c r="L28" i="2" s="1"/>
  <c r="L194" i="2" a="1"/>
  <c r="L194" i="2" s="1"/>
  <c r="L146" i="2" a="1"/>
  <c r="L146" i="2" s="1"/>
  <c r="L73" i="2" a="1"/>
  <c r="L73" i="2" s="1"/>
  <c r="L65" i="2" a="1"/>
  <c r="L65" i="2" s="1"/>
  <c r="L166" i="2" a="1"/>
  <c r="L166" i="2" s="1"/>
  <c r="L115" i="2" a="1"/>
  <c r="L115" i="2" s="1"/>
  <c r="L197" i="2" a="1"/>
  <c r="L197" i="2" s="1"/>
  <c r="L51" i="2" a="1"/>
  <c r="L51" i="2" s="1"/>
  <c r="L39" i="2" a="1"/>
  <c r="L39" i="2" s="1"/>
  <c r="L179" i="2" a="1"/>
  <c r="L179" i="2" s="1"/>
  <c r="L75" i="2" a="1"/>
  <c r="L75" i="2" s="1"/>
  <c r="L147" i="2" a="1"/>
  <c r="L147" i="2" s="1"/>
  <c r="L112" i="2" a="1"/>
  <c r="L112" i="2" s="1"/>
  <c r="L150" i="2" a="1"/>
  <c r="L150" i="2" s="1"/>
  <c r="L190" i="2" a="1"/>
  <c r="L190" i="2" s="1"/>
  <c r="L54" i="2" a="1"/>
  <c r="L54" i="2" s="1"/>
  <c r="L185" i="2" a="1"/>
  <c r="L185" i="2" s="1"/>
  <c r="L149" i="2" a="1"/>
  <c r="L149" i="2" s="1"/>
  <c r="L188" i="2" a="1"/>
  <c r="L188" i="2" s="1"/>
  <c r="L34" i="2" a="1"/>
  <c r="L34" i="2" s="1"/>
  <c r="L13" i="2" a="1"/>
  <c r="L13" i="2" s="1"/>
  <c r="L138" i="2" a="1"/>
  <c r="L138" i="2" s="1"/>
  <c r="L68" i="2" a="1"/>
  <c r="L68" i="2" s="1"/>
  <c r="L67" i="2" a="1"/>
  <c r="L67" i="2" s="1"/>
  <c r="L124" i="2" a="1"/>
  <c r="L124" i="2" s="1"/>
  <c r="L31" i="2" a="1"/>
  <c r="L31" i="2" s="1"/>
  <c r="L87" i="2" a="1"/>
  <c r="L87" i="2" s="1"/>
  <c r="L18" i="2" a="1"/>
  <c r="L18" i="2" s="1"/>
  <c r="L167" i="2" a="1"/>
  <c r="L167" i="2" s="1"/>
  <c r="L70" i="2" a="1"/>
  <c r="L70" i="2" s="1"/>
  <c r="L127" i="2" a="1"/>
  <c r="L127" i="2" s="1"/>
  <c r="L145" i="2" a="1"/>
  <c r="L145" i="2" s="1"/>
  <c r="L78" i="2" a="1"/>
  <c r="L78" i="2" s="1"/>
  <c r="L126" i="2" a="1"/>
  <c r="L126" i="2" s="1"/>
  <c r="L4" i="2" a="1"/>
  <c r="L4" i="2" s="1"/>
  <c r="L95" i="2" a="1"/>
  <c r="L95" i="2" s="1"/>
  <c r="L169" i="2" a="1"/>
  <c r="L169" i="2" s="1"/>
  <c r="L85" i="2" a="1"/>
  <c r="L85" i="2" s="1"/>
  <c r="L135" i="2" a="1"/>
  <c r="L135" i="2" s="1"/>
  <c r="L90" i="2" a="1"/>
  <c r="L90" i="2" s="1"/>
  <c r="L62" i="2" a="1"/>
  <c r="L62" i="2" s="1"/>
  <c r="L120" i="2" a="1"/>
  <c r="L120" i="2" s="1"/>
  <c r="L22" i="2" a="1"/>
  <c r="L22" i="2" s="1"/>
  <c r="L102" i="2" a="1"/>
  <c r="L102" i="2" s="1"/>
  <c r="L113" i="2" a="1"/>
  <c r="L113" i="2" s="1"/>
  <c r="L160" i="2" a="1"/>
  <c r="L160" i="2" s="1"/>
  <c r="L40" i="2" a="1"/>
  <c r="L40" i="2" s="1"/>
  <c r="L193" i="2" a="1"/>
  <c r="L193" i="2" s="1"/>
  <c r="L134" i="2" a="1"/>
  <c r="L134" i="2" s="1"/>
  <c r="L176" i="2" a="1"/>
  <c r="L176" i="2" s="1"/>
  <c r="L84" i="2" a="1"/>
  <c r="L84" i="2" s="1"/>
  <c r="L64" i="2" a="1"/>
  <c r="L64" i="2" s="1"/>
  <c r="L99" i="2" a="1"/>
  <c r="L99" i="2" s="1"/>
  <c r="L106" i="2" a="1"/>
  <c r="L106" i="2" s="1"/>
  <c r="L100" i="2" a="1"/>
  <c r="L100" i="2" s="1"/>
  <c r="L74" i="2" a="1"/>
  <c r="L74" i="2" s="1"/>
  <c r="L142" i="2" a="1"/>
  <c r="L142" i="2" s="1"/>
  <c r="L17" i="2" a="1"/>
  <c r="L17" i="2" s="1"/>
  <c r="L36" i="2" a="1"/>
  <c r="L36" i="2" s="1"/>
  <c r="L81" i="2" a="1"/>
  <c r="L81" i="2" s="1"/>
  <c r="L156" i="2" a="1"/>
  <c r="L156" i="2" s="1"/>
  <c r="L165" i="2" a="1"/>
  <c r="L165" i="2" s="1"/>
  <c r="L155" i="2" a="1"/>
  <c r="L155" i="2" s="1"/>
  <c r="L27" i="2" a="1"/>
  <c r="L27" i="2" s="1"/>
  <c r="L174" i="2" a="1"/>
  <c r="L174" i="2" s="1"/>
  <c r="L172" i="2" a="1"/>
  <c r="L172" i="2" s="1"/>
  <c r="L133" i="2" a="1"/>
  <c r="L133" i="2" s="1"/>
  <c r="L152" i="2" a="1"/>
  <c r="L152" i="2" s="1"/>
  <c r="L154" i="2" a="1"/>
  <c r="L154" i="2" s="1"/>
  <c r="L196" i="2" a="1"/>
  <c r="L196" i="2" s="1"/>
  <c r="L32" i="2" a="1"/>
  <c r="L32" i="2" s="1"/>
  <c r="L104" i="2" a="1"/>
  <c r="L104" i="2" s="1"/>
  <c r="L12" i="2" a="1"/>
  <c r="L12" i="2" s="1"/>
  <c r="L35" i="2" a="1"/>
  <c r="L35" i="2" s="1"/>
  <c r="L184" i="2" a="1"/>
  <c r="L184" i="2" s="1"/>
  <c r="L129" i="2" a="1"/>
  <c r="L129" i="2" s="1"/>
  <c r="L148" i="2" a="1"/>
  <c r="L148" i="2" s="1"/>
  <c r="L52" i="2" a="1"/>
  <c r="L52" i="2" s="1"/>
  <c r="L53" i="2" a="1"/>
  <c r="L53" i="2" s="1"/>
  <c r="L58" i="2" a="1"/>
  <c r="L58" i="2" s="1"/>
  <c r="L20" i="2" a="1"/>
  <c r="L20" i="2" s="1"/>
  <c r="L136" i="2" a="1"/>
  <c r="L136" i="2" s="1"/>
  <c r="L47" i="2" a="1"/>
  <c r="L47" i="2" s="1"/>
  <c r="L66" i="2" a="1"/>
  <c r="L66" i="2" s="1"/>
  <c r="L128" i="2" a="1"/>
  <c r="L128" i="2" s="1"/>
  <c r="L158" i="2" a="1"/>
  <c r="L158" i="2" s="1"/>
  <c r="L83" i="2" a="1"/>
  <c r="L83" i="2" s="1"/>
  <c r="L57" i="2" a="1"/>
  <c r="L57" i="2" s="1"/>
  <c r="L42" i="2" a="1"/>
  <c r="L42" i="2" s="1"/>
  <c r="L46" i="2" a="1"/>
  <c r="L46" i="2" s="1"/>
  <c r="L132" i="2" a="1"/>
  <c r="L132" i="2" s="1"/>
  <c r="L55" i="2" a="1"/>
  <c r="L55" i="2" s="1"/>
  <c r="L105" i="2" a="1"/>
  <c r="L105" i="2" s="1"/>
  <c r="L24" i="2" a="1"/>
  <c r="L24" i="2" s="1"/>
  <c r="L111" i="2" a="1"/>
  <c r="L111" i="2" s="1"/>
  <c r="L178" i="2" a="1"/>
  <c r="L178" i="2" s="1"/>
  <c r="L159" i="2" a="1"/>
  <c r="L159" i="2" s="1"/>
  <c r="L33" i="2" a="1"/>
  <c r="L33" i="2" s="1"/>
  <c r="L21" i="2" a="1"/>
  <c r="L21" i="2" s="1"/>
  <c r="L37" i="2" a="1"/>
  <c r="L37" i="2" s="1"/>
  <c r="L125" i="2" a="1"/>
  <c r="L125" i="2" s="1"/>
  <c r="L173" i="2" a="1"/>
  <c r="L173" i="2" s="1"/>
  <c r="L117" i="2" a="1"/>
  <c r="L117" i="2" s="1"/>
  <c r="L110" i="2" a="1"/>
  <c r="L110" i="2" s="1"/>
  <c r="L97" i="2" a="1"/>
  <c r="L97" i="2" s="1"/>
  <c r="L89" i="2" a="1"/>
  <c r="L89" i="2" s="1"/>
  <c r="L151" i="2" a="1"/>
  <c r="L151" i="2" s="1"/>
  <c r="L86" i="2" a="1"/>
  <c r="L86" i="2" s="1"/>
  <c r="L186" i="2" a="1"/>
  <c r="L186" i="2" s="1"/>
  <c r="L14" i="2" a="1"/>
  <c r="L14" i="2" s="1"/>
  <c r="L61" i="2" a="1"/>
  <c r="L61" i="2" s="1"/>
  <c r="L161" i="2" a="1"/>
  <c r="L161" i="2" s="1"/>
  <c r="L56" i="2" a="1"/>
  <c r="L56" i="2" s="1"/>
  <c r="L72" i="2" a="1"/>
  <c r="L72" i="2" s="1"/>
  <c r="L175" i="2" a="1"/>
  <c r="L175" i="2" s="1"/>
  <c r="L77" i="2" a="1"/>
  <c r="L77" i="2" s="1"/>
  <c r="L163" i="2" a="1"/>
  <c r="L163" i="2" s="1"/>
  <c r="L82" i="2" a="1"/>
  <c r="L82" i="2" s="1"/>
  <c r="L107" i="2" a="1"/>
  <c r="L107" i="2" s="1"/>
  <c r="L96" i="2" a="1"/>
  <c r="L96" i="2" s="1"/>
  <c r="L49" i="2" a="1"/>
  <c r="L49" i="2" s="1"/>
  <c r="L80" i="2" a="1"/>
  <c r="L80" i="2" s="1"/>
  <c r="L180" i="2" a="1"/>
  <c r="L180" i="2" s="1"/>
  <c r="L118" i="2" a="1"/>
  <c r="L118" i="2" s="1"/>
  <c r="L63" i="2" a="1"/>
  <c r="L63" i="2" s="1"/>
  <c r="L7" i="2" a="1"/>
  <c r="L7" i="2" s="1"/>
  <c r="L139" i="2" a="1"/>
  <c r="L139" i="2" s="1"/>
  <c r="L43" i="2" a="1"/>
  <c r="L43" i="2" s="1"/>
  <c r="L164" i="2" a="1"/>
  <c r="L164" i="2" s="1"/>
  <c r="L44" i="2" a="1"/>
  <c r="L44" i="2" s="1"/>
  <c r="L119" i="2" a="1"/>
  <c r="L119" i="2" s="1"/>
  <c r="L23" i="2" a="1"/>
  <c r="L23" i="2" s="1"/>
  <c r="L116" i="2" a="1"/>
  <c r="L116" i="2" s="1"/>
  <c r="L48" i="2" a="1"/>
  <c r="L48" i="2" s="1"/>
  <c r="L141" i="2" a="1"/>
  <c r="L141" i="2" s="1"/>
  <c r="L8" i="2" a="1"/>
  <c r="L8" i="2" s="1"/>
  <c r="L76" i="2" a="1"/>
  <c r="L76" i="2" s="1"/>
  <c r="L19" i="2" a="1"/>
  <c r="L19" i="2" s="1"/>
  <c r="L121" i="2" a="1"/>
  <c r="L121" i="2" s="1"/>
  <c r="L153" i="2" a="1"/>
  <c r="L153" i="2" s="1"/>
  <c r="L157" i="2" a="1"/>
  <c r="L157" i="2" s="1"/>
  <c r="L183" i="2" a="1"/>
  <c r="L183" i="2" s="1"/>
  <c r="L177" i="2" a="1"/>
  <c r="L177" i="2" s="1"/>
  <c r="L30" i="2" a="1"/>
  <c r="L30" i="2" s="1"/>
  <c r="L182" i="2" a="1"/>
  <c r="L182" i="2" s="1"/>
  <c r="L41" i="2" a="1"/>
  <c r="L41" i="2" s="1"/>
  <c r="L171" i="2" a="1"/>
  <c r="L171" i="2" s="1"/>
  <c r="L144" i="2" a="1"/>
  <c r="L144" i="2" s="1"/>
  <c r="L50" i="2" a="1"/>
  <c r="L50" i="2" s="1"/>
  <c r="L10" i="2" a="1"/>
  <c r="L10" i="2" s="1"/>
  <c r="L59" i="2" a="1"/>
  <c r="L59" i="2" s="1"/>
  <c r="L92" i="2" a="1"/>
  <c r="L92" i="2" s="1"/>
  <c r="L195" i="2" a="1"/>
  <c r="L195" i="2" s="1"/>
  <c r="L181" i="2" a="1"/>
  <c r="L181" i="2" s="1"/>
  <c r="L3" i="2" a="1"/>
  <c r="L3" i="2" s="1"/>
  <c r="L93" i="2" a="1"/>
  <c r="L93" i="2" s="1"/>
  <c r="L91" i="2" a="1"/>
  <c r="L91" i="2" s="1"/>
  <c r="L69" i="2" a="1"/>
  <c r="L69" i="2" s="1"/>
  <c r="L199" i="2" a="1"/>
  <c r="L199" i="2" s="1"/>
  <c r="L71" i="2" a="1"/>
  <c r="L71" i="2" s="1"/>
  <c r="L189" i="2" a="1"/>
  <c r="L189" i="2" s="1"/>
  <c r="L109" i="2" a="1"/>
  <c r="L109" i="2" s="1"/>
  <c r="L122" i="2" a="1"/>
  <c r="L122" i="2" s="1"/>
  <c r="L79" i="2" a="1"/>
  <c r="L79" i="2" s="1"/>
  <c r="L11" i="2" a="1"/>
  <c r="L11" i="2" s="1"/>
  <c r="L88" i="2" a="1"/>
  <c r="L88" i="2" s="1"/>
  <c r="L6" i="2" a="1"/>
  <c r="L6" i="2" s="1"/>
  <c r="L25" i="2" a="1"/>
  <c r="L25" i="2" s="1"/>
  <c r="L170" i="2" a="1"/>
  <c r="L170" i="2" s="1"/>
  <c r="L26" i="2" a="1"/>
  <c r="L26" i="2" s="1"/>
  <c r="L168" i="2" a="1"/>
  <c r="L168" i="2" s="1"/>
  <c r="L137" i="2" a="1"/>
  <c r="L137" i="2" s="1"/>
  <c r="L15" i="2" a="1"/>
  <c r="L15" i="2" s="1"/>
  <c r="L108" i="2" a="1"/>
  <c r="L108" i="2" s="1"/>
  <c r="L60" i="2" a="1"/>
  <c r="L60" i="2" s="1"/>
  <c r="L45" i="2" a="1"/>
  <c r="L45" i="2" s="1"/>
  <c r="L9" i="2" a="1"/>
  <c r="L9" i="2" s="1"/>
  <c r="L114" i="2" a="1"/>
  <c r="L114" i="2" s="1"/>
  <c r="L198" i="2" a="1"/>
  <c r="L198" i="2" s="1"/>
  <c r="L103" i="2" a="1"/>
  <c r="L103" i="2" s="1"/>
  <c r="Q199" i="2"/>
  <c r="Q203" i="2"/>
  <c r="Q220" i="2"/>
  <c r="Q187" i="2"/>
  <c r="Q147" i="2"/>
  <c r="Q216" i="2"/>
  <c r="Q150" i="2"/>
  <c r="Q184" i="2"/>
  <c r="Q186" i="2"/>
  <c r="Q52" i="2"/>
  <c r="Q3" i="2"/>
  <c r="Q77" i="2"/>
  <c r="Q50" i="2"/>
  <c r="Q166" i="2"/>
  <c r="Q29" i="2"/>
  <c r="Q89" i="2"/>
  <c r="Q115" i="2"/>
  <c r="Q191" i="2"/>
  <c r="Q151" i="2"/>
  <c r="Q218" i="2"/>
  <c r="Q16" i="2"/>
  <c r="Q172" i="2"/>
  <c r="Q27" i="2"/>
  <c r="Q177" i="2"/>
  <c r="Q192" i="2"/>
  <c r="Q205" i="2"/>
  <c r="Q71" i="2"/>
  <c r="Q47" i="2"/>
  <c r="Q32" i="2"/>
  <c r="Q92" i="2"/>
  <c r="Q104" i="2"/>
  <c r="Q51" i="2"/>
  <c r="Q144" i="2"/>
  <c r="Q200" i="2"/>
  <c r="Q123" i="2"/>
  <c r="Q10" i="2"/>
  <c r="Q171" i="2"/>
  <c r="Q68" i="2"/>
  <c r="Q61" i="2"/>
  <c r="Q57" i="2"/>
  <c r="Q127" i="2"/>
  <c r="Q31" i="2"/>
  <c r="Q58" i="2"/>
  <c r="Q87" i="2"/>
  <c r="Q34" i="2"/>
  <c r="Q13" i="2"/>
  <c r="Q175" i="2"/>
  <c r="Q148" i="2"/>
  <c r="Q138" i="2"/>
  <c r="Q129" i="2"/>
  <c r="Q75" i="2"/>
  <c r="Q197" i="2"/>
  <c r="Q214" i="2"/>
  <c r="Q73" i="2"/>
  <c r="Q94" i="2"/>
  <c r="Q96" i="2"/>
  <c r="Q91" i="2"/>
  <c r="Q181" i="2"/>
  <c r="Q72" i="2"/>
  <c r="Q12" i="2"/>
  <c r="Q195" i="2"/>
  <c r="Q112" i="2"/>
  <c r="Q7" i="2"/>
  <c r="Q80" i="2"/>
  <c r="Q109" i="2"/>
  <c r="Q139" i="2"/>
  <c r="Q43" i="2"/>
  <c r="Q193" i="2"/>
  <c r="Q134" i="2"/>
  <c r="Q4" i="2"/>
  <c r="Q63" i="2"/>
  <c r="Q95" i="2"/>
  <c r="Q169" i="2"/>
  <c r="Q85" i="2"/>
  <c r="Q135" i="2"/>
  <c r="Q145" i="2"/>
  <c r="Q180" i="2"/>
  <c r="Q66" i="2"/>
  <c r="Q78" i="2"/>
  <c r="Q18" i="2"/>
  <c r="Q20" i="2"/>
  <c r="Q82" i="2"/>
  <c r="Q136" i="2"/>
  <c r="Q167" i="2"/>
  <c r="Q14" i="2"/>
  <c r="Q149" i="2"/>
  <c r="Q213" i="2"/>
  <c r="Q124" i="2"/>
  <c r="Q188" i="2"/>
  <c r="Q70" i="2"/>
  <c r="Q64" i="2"/>
  <c r="Q99" i="2"/>
  <c r="Q106" i="2"/>
  <c r="Q90" i="2"/>
  <c r="Q62" i="2"/>
  <c r="Q120" i="2"/>
  <c r="Q118" i="2"/>
  <c r="Q128" i="2"/>
  <c r="Q126" i="2"/>
  <c r="Q179" i="2"/>
  <c r="Q161" i="2"/>
  <c r="Q189" i="2"/>
  <c r="Q56" i="2"/>
  <c r="Q83" i="2"/>
  <c r="Q215" i="2"/>
  <c r="Q165" i="2"/>
  <c r="Q46" i="2"/>
  <c r="Q55" i="2"/>
  <c r="Q105" i="2"/>
  <c r="Q24" i="2"/>
  <c r="Q111" i="2"/>
  <c r="Q100" i="2"/>
  <c r="Q74" i="2"/>
  <c r="Q142" i="2"/>
  <c r="Q22" i="2"/>
  <c r="Q102" i="2"/>
  <c r="Q113" i="2"/>
  <c r="Q158" i="2"/>
  <c r="Q54" i="2"/>
  <c r="Q93" i="2"/>
  <c r="Q67" i="2"/>
  <c r="Q163" i="2"/>
  <c r="Q117" i="2"/>
  <c r="Q44" i="2"/>
  <c r="Q212" i="2"/>
  <c r="Q116" i="2"/>
  <c r="Q48" i="2"/>
  <c r="Q178" i="2"/>
  <c r="Q159" i="2"/>
  <c r="Q33" i="2"/>
  <c r="Q17" i="2"/>
  <c r="Q36" i="2"/>
  <c r="Q81" i="2"/>
  <c r="Q156" i="2"/>
  <c r="Q152" i="2"/>
  <c r="Q160" i="2"/>
  <c r="Q40" i="2"/>
  <c r="Q35" i="2"/>
  <c r="Q79" i="2"/>
  <c r="Q49" i="2"/>
  <c r="Q11" i="2"/>
  <c r="Q88" i="2"/>
  <c r="Q211" i="2"/>
  <c r="Q42" i="2"/>
  <c r="Q176" i="2"/>
  <c r="Q153" i="2"/>
  <c r="Q98" i="2"/>
  <c r="Q164" i="2"/>
  <c r="Q132" i="2"/>
  <c r="Q119" i="2"/>
  <c r="Q23" i="2"/>
  <c r="Q97" i="2"/>
  <c r="Q65" i="2"/>
  <c r="Q133" i="2"/>
  <c r="Q210" i="2"/>
  <c r="Q143" i="2"/>
  <c r="Q25" i="2"/>
  <c r="Q170" i="2"/>
  <c r="Q26" i="2"/>
  <c r="Q168" i="2"/>
  <c r="Q137" i="2"/>
  <c r="Q15" i="2"/>
  <c r="Q209" i="2"/>
  <c r="Q141" i="2"/>
  <c r="Q8" i="2"/>
  <c r="Q76" i="2"/>
  <c r="Q21" i="2"/>
  <c r="Q37" i="2"/>
  <c r="Q125" i="2"/>
  <c r="Q208" i="2"/>
  <c r="Q107" i="2"/>
  <c r="Q59" i="2"/>
  <c r="Q122" i="2"/>
  <c r="Q53" i="2"/>
  <c r="Q185" i="2"/>
  <c r="Q69" i="2"/>
  <c r="Q84" i="2"/>
  <c r="Q174" i="2"/>
  <c r="Q28" i="2"/>
  <c r="Q5" i="2"/>
  <c r="Q6" i="2"/>
  <c r="Q207" i="2"/>
  <c r="Q154" i="2"/>
  <c r="Q39" i="2"/>
  <c r="Q196" i="2"/>
  <c r="Q194" i="2"/>
  <c r="Q202" i="2"/>
  <c r="Q201" i="2"/>
  <c r="Q101" i="2"/>
  <c r="Q155" i="2"/>
  <c r="Q157" i="2"/>
  <c r="Q140" i="2"/>
  <c r="Q173" i="2"/>
  <c r="Q108" i="2"/>
  <c r="Q60" i="2"/>
  <c r="Q45" i="2"/>
  <c r="Q19" i="2"/>
  <c r="Q217" i="2"/>
  <c r="Q121" i="2"/>
  <c r="Q86" i="2"/>
  <c r="Q190" i="2"/>
  <c r="Q41" i="2"/>
  <c r="Q130" i="2"/>
  <c r="Q30" i="2"/>
  <c r="Q110" i="2"/>
  <c r="Q206" i="2"/>
  <c r="Q146" i="2"/>
  <c r="Q204" i="2"/>
  <c r="Q182" i="2"/>
  <c r="Q131" i="2"/>
  <c r="Q183" i="2"/>
  <c r="Q162" i="2"/>
  <c r="Q9" i="2"/>
  <c r="Q114" i="2"/>
  <c r="Q198" i="2"/>
  <c r="Q103" i="2"/>
  <c r="R25" i="5" l="1"/>
  <c r="S25" i="5" s="1" a="1"/>
  <c r="S25" i="5" s="1"/>
  <c r="T25" i="5" s="1" a="1"/>
  <c r="T25" i="5" s="1"/>
  <c r="R76" i="5"/>
  <c r="S76" i="5" s="1" a="1"/>
  <c r="S76" i="5" s="1"/>
  <c r="T76" i="5" s="1" a="1"/>
  <c r="T76" i="5" s="1"/>
  <c r="O37" i="5"/>
  <c r="P37" i="5" s="1"/>
  <c r="Q37" i="5" s="1"/>
  <c r="O66" i="5"/>
  <c r="O41" i="5"/>
  <c r="O56" i="5"/>
  <c r="O52" i="5"/>
  <c r="P52" i="5" s="1"/>
  <c r="Q52" i="5" s="1"/>
  <c r="R52" i="5"/>
  <c r="S52" i="5" s="1" a="1"/>
  <c r="S52" i="5" s="1"/>
  <c r="T52" i="5" s="1" a="1"/>
  <c r="T52" i="5" s="1"/>
  <c r="O65" i="5"/>
  <c r="O4" i="5"/>
  <c r="R62" i="5" s="1"/>
  <c r="S62" i="5" s="1" a="1"/>
  <c r="S62" i="5" s="1"/>
  <c r="T62" i="5" s="1" a="1"/>
  <c r="T62" i="5" s="1"/>
  <c r="O29" i="5"/>
  <c r="O51" i="5"/>
  <c r="P51" i="5" s="1"/>
  <c r="Q51" i="5" s="1"/>
  <c r="O24" i="5"/>
  <c r="O38" i="5"/>
  <c r="O43" i="5"/>
  <c r="O64" i="5"/>
  <c r="O25" i="5"/>
  <c r="P25" i="5" s="1"/>
  <c r="Q25" i="5" s="1"/>
  <c r="R68" i="5"/>
  <c r="S68" i="5" s="1" a="1"/>
  <c r="S68" i="5" s="1"/>
  <c r="T68" i="5" s="1" a="1"/>
  <c r="T68" i="5" s="1"/>
  <c r="O44" i="5"/>
  <c r="P44" i="5" s="1"/>
  <c r="Q44" i="5" s="1"/>
  <c r="O12" i="5"/>
  <c r="R12" i="5"/>
  <c r="S12" i="5" s="1" a="1"/>
  <c r="S12" i="5" s="1"/>
  <c r="T12" i="5" s="1" a="1"/>
  <c r="T12" i="5" s="1"/>
  <c r="O68" i="5"/>
  <c r="P68" i="5" s="1"/>
  <c r="Q68" i="5" s="1"/>
  <c r="O76" i="5"/>
  <c r="P76" i="5" s="1"/>
  <c r="Q76" i="5" s="1"/>
  <c r="P30" i="5"/>
  <c r="Q30" i="5" s="1"/>
  <c r="P26" i="5"/>
  <c r="T10" i="5" a="1"/>
  <c r="T10" i="5" s="1"/>
  <c r="T11" i="5" a="1"/>
  <c r="T11" i="5" s="1"/>
  <c r="P92" i="5"/>
  <c r="M95" i="6"/>
  <c r="N95" i="6" s="1"/>
  <c r="O95" i="6" s="1"/>
  <c r="M123" i="6"/>
  <c r="M151" i="6"/>
  <c r="M196" i="6"/>
  <c r="M85" i="6"/>
  <c r="N85" i="6" s="1"/>
  <c r="O85" i="6" s="1"/>
  <c r="M74" i="6"/>
  <c r="N74" i="6" s="1"/>
  <c r="O74" i="6" s="1"/>
  <c r="M112" i="6"/>
  <c r="N112" i="6" s="1"/>
  <c r="O112" i="6" s="1"/>
  <c r="M82" i="6"/>
  <c r="N82" i="6" s="1"/>
  <c r="O82" i="6" s="1"/>
  <c r="P95" i="6"/>
  <c r="Q95" i="6" s="1" a="1"/>
  <c r="Q95" i="6" s="1"/>
  <c r="M172" i="6"/>
  <c r="M225" i="6"/>
  <c r="P11" i="5"/>
  <c r="Q11" i="5" s="1"/>
  <c r="P170" i="5"/>
  <c r="Q170" i="5" s="1"/>
  <c r="M221" i="6"/>
  <c r="M72" i="6"/>
  <c r="N72" i="6" s="1"/>
  <c r="O72" i="6" s="1"/>
  <c r="P120" i="6"/>
  <c r="Q120" i="6" s="1" a="1"/>
  <c r="Q120" i="6" s="1"/>
  <c r="M191" i="6"/>
  <c r="M150" i="6"/>
  <c r="M127" i="6"/>
  <c r="M129" i="6"/>
  <c r="M132" i="6"/>
  <c r="M173" i="6"/>
  <c r="M96" i="6"/>
  <c r="N96" i="6" s="1"/>
  <c r="O96" i="6" s="1"/>
  <c r="P121" i="5"/>
  <c r="P109" i="6"/>
  <c r="Q109" i="6" s="1" a="1"/>
  <c r="Q109" i="6" s="1"/>
  <c r="M131" i="6"/>
  <c r="P92" i="6"/>
  <c r="Q92" i="6" s="1" a="1"/>
  <c r="Q92" i="6" s="1"/>
  <c r="M83" i="6"/>
  <c r="N83" i="6" s="1"/>
  <c r="O83" i="6" s="1"/>
  <c r="M206" i="6"/>
  <c r="M201" i="6"/>
  <c r="M176" i="6"/>
  <c r="M99" i="6"/>
  <c r="N99" i="6" s="1"/>
  <c r="O99" i="6" s="1"/>
  <c r="P99" i="6"/>
  <c r="Q99" i="6" s="1" a="1"/>
  <c r="Q99" i="6" s="1"/>
  <c r="P74" i="6"/>
  <c r="Q74" i="6" s="1" a="1"/>
  <c r="Q74" i="6" s="1"/>
  <c r="M162" i="6"/>
  <c r="P83" i="6"/>
  <c r="Q83" i="6" s="1" a="1"/>
  <c r="Q83" i="6" s="1"/>
  <c r="M198" i="6"/>
  <c r="M73" i="6"/>
  <c r="N73" i="6" s="1"/>
  <c r="O73" i="6" s="1"/>
  <c r="M144" i="6"/>
  <c r="M97" i="6"/>
  <c r="N97" i="6" s="1"/>
  <c r="O97" i="6" s="1"/>
  <c r="M108" i="6"/>
  <c r="N108" i="6" s="1"/>
  <c r="O108" i="6" s="1"/>
  <c r="M120" i="6"/>
  <c r="N120" i="6" s="1"/>
  <c r="O120" i="6" s="1"/>
  <c r="P10" i="5"/>
  <c r="Q10" i="5" s="1"/>
  <c r="P147" i="5"/>
  <c r="P89" i="6"/>
  <c r="Q89" i="6" s="1" a="1"/>
  <c r="Q89" i="6" s="1"/>
  <c r="M91" i="6"/>
  <c r="N91" i="6" s="1"/>
  <c r="O91" i="6" s="1"/>
  <c r="M156" i="6"/>
  <c r="M94" i="6"/>
  <c r="N94" i="6" s="1"/>
  <c r="O94" i="6" s="1"/>
  <c r="P105" i="6"/>
  <c r="Q105" i="6" s="1" a="1"/>
  <c r="Q105" i="6" s="1"/>
  <c r="M111" i="6"/>
  <c r="N111" i="6" s="1"/>
  <c r="O111" i="6" s="1"/>
  <c r="M202" i="6"/>
  <c r="M109" i="6"/>
  <c r="N109" i="6" s="1"/>
  <c r="O109" i="6" s="1"/>
  <c r="M134" i="6"/>
  <c r="M192" i="6"/>
  <c r="P91" i="6"/>
  <c r="Q91" i="6" s="1" a="1"/>
  <c r="Q91" i="6" s="1"/>
  <c r="P103" i="6"/>
  <c r="Q103" i="6" s="1" a="1"/>
  <c r="Q103" i="6" s="1"/>
  <c r="P78" i="6"/>
  <c r="Q78" i="6" s="1" a="1"/>
  <c r="Q78" i="6" s="1"/>
  <c r="M184" i="6"/>
  <c r="P82" i="6"/>
  <c r="Q82" i="6" s="1" a="1"/>
  <c r="Q82" i="6" s="1"/>
  <c r="M182" i="6"/>
  <c r="M80" i="6"/>
  <c r="N80" i="6" s="1"/>
  <c r="O80" i="6" s="1"/>
  <c r="M124" i="6"/>
  <c r="P155" i="5"/>
  <c r="M128" i="6"/>
  <c r="M218" i="6"/>
  <c r="P90" i="5"/>
  <c r="Q90" i="5" s="1"/>
  <c r="M177" i="6"/>
  <c r="M136" i="6"/>
  <c r="P136" i="6" s="1"/>
  <c r="Q136" i="6" s="1" a="1"/>
  <c r="Q136" i="6" s="1"/>
  <c r="M84" i="6"/>
  <c r="N84" i="6" s="1"/>
  <c r="O84" i="6" s="1"/>
  <c r="M183" i="6"/>
  <c r="M121" i="6"/>
  <c r="N121" i="6" s="1"/>
  <c r="O121" i="6" s="1"/>
  <c r="M178" i="6"/>
  <c r="M86" i="6"/>
  <c r="N86" i="6" s="1"/>
  <c r="O86" i="6" s="1"/>
  <c r="M140" i="6"/>
  <c r="P86" i="6"/>
  <c r="Q86" i="6" s="1" a="1"/>
  <c r="Q86" i="6" s="1"/>
  <c r="M188" i="6"/>
  <c r="P227" i="5"/>
  <c r="Q227" i="5" s="1"/>
  <c r="P131" i="6"/>
  <c r="Q131" i="6" s="1" a="1"/>
  <c r="Q131" i="6" s="1"/>
  <c r="M194" i="6"/>
  <c r="M153" i="6"/>
  <c r="P117" i="6"/>
  <c r="Q117" i="6" s="1" a="1"/>
  <c r="Q117" i="6" s="1"/>
  <c r="M98" i="6"/>
  <c r="N98" i="6" s="1"/>
  <c r="O98" i="6" s="1"/>
  <c r="M143" i="6"/>
  <c r="P17" i="5"/>
  <c r="P97" i="6"/>
  <c r="Q97" i="6" s="1" a="1"/>
  <c r="Q97" i="6" s="1"/>
  <c r="P186" i="5"/>
  <c r="M105" i="6"/>
  <c r="N105" i="6" s="1"/>
  <c r="O105" i="6" s="1"/>
  <c r="M81" i="6"/>
  <c r="N81" i="6" s="1"/>
  <c r="O81" i="6" s="1"/>
  <c r="P206" i="5"/>
  <c r="Q206" i="5" s="1"/>
  <c r="M159" i="6"/>
  <c r="M119" i="6"/>
  <c r="N119" i="6" s="1"/>
  <c r="O119" i="6" s="1"/>
  <c r="P84" i="6"/>
  <c r="Q84" i="6" s="1" a="1"/>
  <c r="Q84" i="6" s="1"/>
  <c r="P96" i="6"/>
  <c r="Q96" i="6" s="1" a="1"/>
  <c r="Q96" i="6" s="1"/>
  <c r="M164" i="6"/>
  <c r="P115" i="5"/>
  <c r="M203" i="6"/>
  <c r="P161" i="6"/>
  <c r="Q161" i="6" s="1" a="1"/>
  <c r="Q161" i="6" s="1"/>
  <c r="M76" i="6"/>
  <c r="N76" i="6" s="1"/>
  <c r="O76" i="6" s="1"/>
  <c r="M138" i="6"/>
  <c r="P76" i="6"/>
  <c r="Q76" i="6" s="1" a="1"/>
  <c r="Q76" i="6" s="1"/>
  <c r="M88" i="6"/>
  <c r="N88" i="6" s="1"/>
  <c r="O88" i="6" s="1"/>
  <c r="P113" i="6"/>
  <c r="Q113" i="6" s="1" a="1"/>
  <c r="Q113" i="6" s="1"/>
  <c r="P160" i="5"/>
  <c r="P14" i="5"/>
  <c r="M165" i="6"/>
  <c r="M199" i="6"/>
  <c r="M217" i="6"/>
  <c r="M113" i="6"/>
  <c r="N113" i="6" s="1"/>
  <c r="O113" i="6" s="1"/>
  <c r="M167" i="6"/>
  <c r="M130" i="6"/>
  <c r="M168" i="6"/>
  <c r="P112" i="6"/>
  <c r="Q112" i="6" s="1" a="1"/>
  <c r="Q112" i="6" s="1"/>
  <c r="M71" i="6"/>
  <c r="N71" i="6" s="1"/>
  <c r="O71" i="6" s="1"/>
  <c r="M207" i="6"/>
  <c r="P263" i="5"/>
  <c r="Q263" i="5" s="1"/>
  <c r="P75" i="6"/>
  <c r="Q75" i="6" s="1" a="1"/>
  <c r="Q75" i="6" s="1"/>
  <c r="P110" i="6"/>
  <c r="Q110" i="6" s="1" a="1"/>
  <c r="Q110" i="6" s="1"/>
  <c r="M154" i="6"/>
  <c r="M219" i="6"/>
  <c r="P198" i="5"/>
  <c r="P107" i="6"/>
  <c r="Q107" i="6" s="1" a="1"/>
  <c r="Q107" i="6" s="1"/>
  <c r="M102" i="6"/>
  <c r="N102" i="6" s="1"/>
  <c r="O102" i="6" s="1"/>
  <c r="P102" i="6"/>
  <c r="Q102" i="6" s="1" a="1"/>
  <c r="Q102" i="6" s="1"/>
  <c r="P137" i="5"/>
  <c r="M212" i="6"/>
  <c r="M158" i="6"/>
  <c r="M161" i="6"/>
  <c r="P88" i="6"/>
  <c r="Q88" i="6" s="1" a="1"/>
  <c r="Q88" i="6" s="1"/>
  <c r="P93" i="6"/>
  <c r="Q93" i="6" s="1" a="1"/>
  <c r="Q93" i="6" s="1"/>
  <c r="M200" i="6"/>
  <c r="P15" i="5"/>
  <c r="Q15" i="5" s="1"/>
  <c r="M118" i="6"/>
  <c r="N118" i="6" s="1"/>
  <c r="O118" i="6" s="1"/>
  <c r="P101" i="6"/>
  <c r="Q101" i="6" s="1" a="1"/>
  <c r="Q101" i="6" s="1"/>
  <c r="M190" i="6"/>
  <c r="P72" i="6"/>
  <c r="Q72" i="6" s="1" a="1"/>
  <c r="Q72" i="6" s="1"/>
  <c r="P202" i="5"/>
  <c r="M197" i="6"/>
  <c r="M78" i="6"/>
  <c r="N78" i="6" s="1"/>
  <c r="O78" i="6" s="1"/>
  <c r="M223" i="6"/>
  <c r="P80" i="6"/>
  <c r="Q80" i="6" s="1" a="1"/>
  <c r="Q80" i="6" s="1"/>
  <c r="M215" i="6"/>
  <c r="M133" i="6"/>
  <c r="P133" i="6" s="1"/>
  <c r="Q133" i="6" s="1" a="1"/>
  <c r="Q133" i="6" s="1"/>
  <c r="M220" i="6"/>
  <c r="M107" i="6"/>
  <c r="N107" i="6" s="1"/>
  <c r="O107" i="6" s="1"/>
  <c r="P108" i="6"/>
  <c r="Q108" i="6" s="1" a="1"/>
  <c r="Q108" i="6" s="1"/>
  <c r="P81" i="6"/>
  <c r="Q81" i="6" s="1" a="1"/>
  <c r="Q81" i="6" s="1"/>
  <c r="P141" i="6"/>
  <c r="Q141" i="6" s="1" a="1"/>
  <c r="Q141" i="6" s="1"/>
  <c r="M92" i="6"/>
  <c r="N92" i="6" s="1"/>
  <c r="O92" i="6" s="1"/>
  <c r="M142" i="6"/>
  <c r="M106" i="6"/>
  <c r="N106" i="6" s="1"/>
  <c r="O106" i="6" s="1"/>
  <c r="M75" i="6"/>
  <c r="N75" i="6" s="1"/>
  <c r="O75" i="6" s="1"/>
  <c r="P33" i="5"/>
  <c r="Q33" i="5" s="1"/>
  <c r="P8" i="5"/>
  <c r="M189" i="6"/>
  <c r="M181" i="6"/>
  <c r="P119" i="6"/>
  <c r="Q119" i="6" s="1" a="1"/>
  <c r="Q119" i="6" s="1"/>
  <c r="M137" i="6"/>
  <c r="P121" i="6"/>
  <c r="Q121" i="6" s="1" a="1"/>
  <c r="Q121" i="6" s="1"/>
  <c r="M126" i="6"/>
  <c r="M104" i="6"/>
  <c r="N104" i="6" s="1"/>
  <c r="O104" i="6" s="1"/>
  <c r="P104" i="6"/>
  <c r="Q104" i="6" s="1" a="1"/>
  <c r="Q104" i="6" s="1"/>
  <c r="M89" i="6"/>
  <c r="N89" i="6" s="1"/>
  <c r="O89" i="6" s="1"/>
  <c r="M110" i="6"/>
  <c r="N110" i="6" s="1"/>
  <c r="O110" i="6" s="1"/>
  <c r="M147" i="6"/>
  <c r="P98" i="6"/>
  <c r="Q98" i="6" s="1" a="1"/>
  <c r="Q98" i="6" s="1"/>
  <c r="M186" i="6"/>
  <c r="M103" i="6"/>
  <c r="N103" i="6" s="1"/>
  <c r="O103" i="6" s="1"/>
  <c r="M100" i="6"/>
  <c r="N100" i="6" s="1"/>
  <c r="O100" i="6" s="1"/>
  <c r="M180" i="6"/>
  <c r="M185" i="6"/>
  <c r="M87" i="6"/>
  <c r="N87" i="6" s="1"/>
  <c r="O87" i="6" s="1"/>
  <c r="P87" i="6"/>
  <c r="Q87" i="6" s="1" a="1"/>
  <c r="Q87" i="6" s="1"/>
  <c r="M208" i="6"/>
  <c r="M141" i="6"/>
  <c r="M117" i="6"/>
  <c r="N117" i="6" s="1"/>
  <c r="O117" i="6" s="1"/>
  <c r="M148" i="6"/>
  <c r="P80" i="5"/>
  <c r="Q80" i="5" s="1"/>
  <c r="P73" i="6"/>
  <c r="Q73" i="6" s="1" a="1"/>
  <c r="Q73" i="6" s="1"/>
  <c r="P118" i="6"/>
  <c r="Q118" i="6" s="1" a="1"/>
  <c r="Q118" i="6" s="1"/>
  <c r="M135" i="6"/>
  <c r="M193" i="6"/>
  <c r="M152" i="6"/>
  <c r="P152" i="6" s="1"/>
  <c r="Q152" i="6" s="1" a="1"/>
  <c r="Q152" i="6" s="1"/>
  <c r="P262" i="5"/>
  <c r="M101" i="6"/>
  <c r="N101" i="6" s="1"/>
  <c r="O101" i="6" s="1"/>
  <c r="P237" i="5"/>
  <c r="Q237" i="5" s="1"/>
  <c r="P85" i="6"/>
  <c r="Q85" i="6" s="1" a="1"/>
  <c r="Q85" i="6" s="1"/>
  <c r="AG2" i="2" a="1"/>
  <c r="AG2" i="2" s="1"/>
  <c r="X25" i="2"/>
  <c r="AC25" i="2"/>
  <c r="AA25" i="2"/>
  <c r="AB25" i="2"/>
  <c r="AD25" i="2"/>
  <c r="Z25" i="2"/>
  <c r="W25" i="2"/>
  <c r="V25" i="2"/>
  <c r="Y25" i="2"/>
  <c r="AG6" i="2" a="1"/>
  <c r="AG6" i="2" s="1"/>
  <c r="AG3" i="2" a="1"/>
  <c r="AG3" i="2" s="1"/>
  <c r="AG7" i="2" a="1"/>
  <c r="AG7" i="2" s="1"/>
  <c r="AG10" i="2" a="1"/>
  <c r="AG10" i="2" s="1"/>
  <c r="AG4" i="2" a="1"/>
  <c r="AG4" i="2" s="1"/>
  <c r="AG8" i="2" a="1"/>
  <c r="AG8" i="2" s="1"/>
  <c r="AG5" i="2" a="1"/>
  <c r="AG5" i="2" s="1"/>
  <c r="AG9" i="2" a="1"/>
  <c r="AG9" i="2" s="1"/>
  <c r="P4" i="5" l="1"/>
  <c r="Q4" i="5" s="1"/>
  <c r="P62" i="5"/>
  <c r="Q62" i="5" s="1"/>
  <c r="R38" i="5"/>
  <c r="S38" i="5" s="1" a="1"/>
  <c r="S38" i="5" s="1"/>
  <c r="T38" i="5" s="1" a="1"/>
  <c r="T38" i="5" s="1"/>
  <c r="R43" i="5"/>
  <c r="S43" i="5" s="1" a="1"/>
  <c r="S43" i="5" s="1"/>
  <c r="T43" i="5" s="1" a="1"/>
  <c r="T43" i="5" s="1"/>
  <c r="P56" i="5"/>
  <c r="Q56" i="5" s="1"/>
  <c r="P12" i="5"/>
  <c r="Q12" i="5" s="1"/>
  <c r="P38" i="5"/>
  <c r="Q38" i="5" s="1"/>
  <c r="P29" i="5"/>
  <c r="R56" i="5"/>
  <c r="S56" i="5" s="1" a="1"/>
  <c r="S56" i="5" s="1"/>
  <c r="T56" i="5" s="1" a="1"/>
  <c r="T56" i="5" s="1"/>
  <c r="R4" i="5"/>
  <c r="S4" i="5" s="1" a="1"/>
  <c r="S4" i="5" s="1"/>
  <c r="T4" i="5" s="1" a="1"/>
  <c r="T4" i="5" s="1"/>
  <c r="P43" i="5"/>
  <c r="Q43" i="5" s="1"/>
  <c r="P64" i="5"/>
  <c r="P41" i="5"/>
  <c r="R29" i="5" s="1"/>
  <c r="S29" i="5" s="1" a="1"/>
  <c r="S29" i="5" s="1"/>
  <c r="T29" i="5" s="1" a="1"/>
  <c r="T29" i="5" s="1"/>
  <c r="P24" i="5"/>
  <c r="R24" i="5"/>
  <c r="S24" i="5" s="1" a="1"/>
  <c r="S24" i="5" s="1"/>
  <c r="T24" i="5" s="1" a="1"/>
  <c r="T24" i="5" s="1"/>
  <c r="P65" i="5"/>
  <c r="R66" i="5"/>
  <c r="S66" i="5" s="1" a="1"/>
  <c r="S66" i="5" s="1"/>
  <c r="T66" i="5" s="1" a="1"/>
  <c r="T66" i="5" s="1"/>
  <c r="P66" i="5"/>
  <c r="Q66" i="5" s="1"/>
  <c r="Q26" i="5"/>
  <c r="T8" i="5" a="1"/>
  <c r="T8" i="5" s="1"/>
  <c r="T14" i="5" a="1"/>
  <c r="T14" i="5" s="1"/>
  <c r="N207" i="6"/>
  <c r="P129" i="6"/>
  <c r="Q129" i="6" s="1" a="1"/>
  <c r="Q129" i="6" s="1"/>
  <c r="N192" i="6"/>
  <c r="N129" i="6"/>
  <c r="O129" i="6" s="1"/>
  <c r="P126" i="6"/>
  <c r="Q126" i="6" s="1" a="1"/>
  <c r="Q126" i="6" s="1"/>
  <c r="N215" i="6"/>
  <c r="N200" i="6"/>
  <c r="N154" i="6"/>
  <c r="O154" i="6" s="1"/>
  <c r="N168" i="6"/>
  <c r="O168" i="6" s="1"/>
  <c r="N138" i="6"/>
  <c r="O138" i="6" s="1"/>
  <c r="P138" i="6"/>
  <c r="Q138" i="6" s="1" a="1"/>
  <c r="Q138" i="6" s="1"/>
  <c r="N124" i="6"/>
  <c r="O124" i="6" s="1"/>
  <c r="N134" i="6"/>
  <c r="O134" i="6" s="1"/>
  <c r="N206" i="6"/>
  <c r="N127" i="6"/>
  <c r="O127" i="6" s="1"/>
  <c r="N181" i="6"/>
  <c r="P208" i="6" s="1"/>
  <c r="Q208" i="6" s="1" a="1"/>
  <c r="Q208" i="6" s="1"/>
  <c r="N142" i="6"/>
  <c r="O142" i="6" s="1"/>
  <c r="N133" i="6"/>
  <c r="O133" i="6" s="1"/>
  <c r="N219" i="6"/>
  <c r="P127" i="6"/>
  <c r="Q127" i="6" s="1" a="1"/>
  <c r="Q127" i="6" s="1"/>
  <c r="P159" i="6"/>
  <c r="Q159" i="6" s="1" a="1"/>
  <c r="Q159" i="6" s="1"/>
  <c r="N126" i="6"/>
  <c r="O126" i="6" s="1"/>
  <c r="N130" i="6"/>
  <c r="O130" i="6" s="1"/>
  <c r="N153" i="6"/>
  <c r="O153" i="6" s="1"/>
  <c r="N150" i="6"/>
  <c r="O150" i="6" s="1"/>
  <c r="P182" i="6"/>
  <c r="Q182" i="6" s="1" a="1"/>
  <c r="Q182" i="6" s="1"/>
  <c r="N141" i="6"/>
  <c r="O141" i="6" s="1"/>
  <c r="Q202" i="5"/>
  <c r="N135" i="6"/>
  <c r="O135" i="6" s="1"/>
  <c r="P165" i="6"/>
  <c r="Q165" i="6" s="1" a="1"/>
  <c r="Q165" i="6" s="1"/>
  <c r="N178" i="6"/>
  <c r="P162" i="6"/>
  <c r="Q162" i="6" s="1" a="1"/>
  <c r="Q162" i="6" s="1"/>
  <c r="P150" i="6"/>
  <c r="Q150" i="6" s="1" a="1"/>
  <c r="Q150" i="6" s="1"/>
  <c r="N223" i="6"/>
  <c r="N167" i="6"/>
  <c r="O167" i="6" s="1"/>
  <c r="P128" i="6"/>
  <c r="Q128" i="6" s="1" a="1"/>
  <c r="Q128" i="6" s="1"/>
  <c r="N159" i="6"/>
  <c r="O159" i="6" s="1"/>
  <c r="N194" i="6"/>
  <c r="N183" i="6"/>
  <c r="N182" i="6"/>
  <c r="N202" i="6"/>
  <c r="P202" i="6" s="1"/>
  <c r="Q202" i="6" s="1" a="1"/>
  <c r="Q202" i="6" s="1"/>
  <c r="N144" i="6"/>
  <c r="O144" i="6" s="1"/>
  <c r="N191" i="6"/>
  <c r="N158" i="6"/>
  <c r="O158" i="6" s="1"/>
  <c r="P143" i="6"/>
  <c r="Q143" i="6" s="1" a="1"/>
  <c r="Q143" i="6" s="1"/>
  <c r="N212" i="6"/>
  <c r="N199" i="6"/>
  <c r="O199" i="6" s="1"/>
  <c r="Q92" i="5"/>
  <c r="N201" i="6"/>
  <c r="N148" i="6"/>
  <c r="O148" i="6" s="1"/>
  <c r="P167" i="6"/>
  <c r="Q167" i="6" s="1" a="1"/>
  <c r="Q167" i="6" s="1"/>
  <c r="N137" i="6"/>
  <c r="O137" i="6" s="1"/>
  <c r="N161" i="6"/>
  <c r="O161" i="6" s="1"/>
  <c r="P158" i="6"/>
  <c r="Q158" i="6" s="1" a="1"/>
  <c r="Q158" i="6" s="1"/>
  <c r="P124" i="6"/>
  <c r="Q124" i="6" s="1" a="1"/>
  <c r="Q124" i="6" s="1"/>
  <c r="P168" i="6"/>
  <c r="Q168" i="6" s="1" a="1"/>
  <c r="Q168" i="6" s="1"/>
  <c r="P148" i="6"/>
  <c r="Q148" i="6" s="1" a="1"/>
  <c r="Q148" i="6" s="1"/>
  <c r="N186" i="6"/>
  <c r="N208" i="6"/>
  <c r="P134" i="6"/>
  <c r="Q134" i="6" s="1" a="1"/>
  <c r="Q134" i="6" s="1"/>
  <c r="N189" i="6"/>
  <c r="Q137" i="5"/>
  <c r="P164" i="6"/>
  <c r="Q164" i="6" s="1" a="1"/>
  <c r="Q164" i="6" s="1"/>
  <c r="N165" i="6"/>
  <c r="O165" i="6" s="1"/>
  <c r="N203" i="6"/>
  <c r="P203" i="6" s="1"/>
  <c r="Q203" i="6" s="1" a="1"/>
  <c r="Q203" i="6" s="1"/>
  <c r="N177" i="6"/>
  <c r="P130" i="6"/>
  <c r="Q130" i="6" s="1" a="1"/>
  <c r="Q130" i="6" s="1"/>
  <c r="N156" i="6"/>
  <c r="O156" i="6" s="1"/>
  <c r="N162" i="6"/>
  <c r="O162" i="6" s="1"/>
  <c r="N151" i="6"/>
  <c r="O151" i="6" s="1"/>
  <c r="P151" i="6"/>
  <c r="Q151" i="6" s="1" a="1"/>
  <c r="Q151" i="6" s="1"/>
  <c r="N136" i="6"/>
  <c r="O136" i="6" s="1"/>
  <c r="N131" i="6"/>
  <c r="O131" i="6" s="1"/>
  <c r="P186" i="6"/>
  <c r="Q186" i="6" s="1" a="1"/>
  <c r="Q186" i="6" s="1"/>
  <c r="Q8" i="5"/>
  <c r="P142" i="6"/>
  <c r="Q142" i="6" s="1" a="1"/>
  <c r="Q142" i="6" s="1"/>
  <c r="N190" i="6"/>
  <c r="P154" i="6"/>
  <c r="Q154" i="6" s="1" a="1"/>
  <c r="Q154" i="6" s="1"/>
  <c r="Q14" i="5"/>
  <c r="Q115" i="5"/>
  <c r="Q186" i="5"/>
  <c r="N188" i="6"/>
  <c r="P188" i="6" s="1"/>
  <c r="Q188" i="6" s="1" a="1"/>
  <c r="Q188" i="6" s="1"/>
  <c r="P153" i="6"/>
  <c r="Q153" i="6" s="1" a="1"/>
  <c r="Q153" i="6" s="1"/>
  <c r="Q121" i="5"/>
  <c r="N123" i="6"/>
  <c r="O123" i="6" s="1"/>
  <c r="P123" i="6"/>
  <c r="Q123" i="6" s="1" a="1"/>
  <c r="Q123" i="6" s="1"/>
  <c r="N184" i="6"/>
  <c r="N221" i="6"/>
  <c r="P221" i="6" s="1"/>
  <c r="Q221" i="6" s="1" a="1"/>
  <c r="Q221" i="6" s="1"/>
  <c r="N196" i="6"/>
  <c r="Q262" i="5"/>
  <c r="N147" i="6"/>
  <c r="O147" i="6" s="1"/>
  <c r="P183" i="6"/>
  <c r="Q183" i="6" s="1" a="1"/>
  <c r="Q183" i="6" s="1"/>
  <c r="Q160" i="5"/>
  <c r="N164" i="6"/>
  <c r="O164" i="6" s="1"/>
  <c r="N218" i="6"/>
  <c r="P147" i="6"/>
  <c r="Q147" i="6" s="1" a="1"/>
  <c r="Q147" i="6" s="1"/>
  <c r="N225" i="6"/>
  <c r="N217" i="6"/>
  <c r="P217" i="6" s="1"/>
  <c r="Q217" i="6" s="1" a="1"/>
  <c r="Q217" i="6" s="1"/>
  <c r="N152" i="6"/>
  <c r="O152" i="6" s="1"/>
  <c r="N185" i="6"/>
  <c r="P132" i="6"/>
  <c r="Q132" i="6" s="1" a="1"/>
  <c r="Q132" i="6" s="1"/>
  <c r="Q17" i="5"/>
  <c r="N140" i="6"/>
  <c r="O140" i="6" s="1"/>
  <c r="N128" i="6"/>
  <c r="O128" i="6" s="1"/>
  <c r="Q147" i="5"/>
  <c r="N173" i="6"/>
  <c r="P173" i="6" s="1"/>
  <c r="Q173" i="6" s="1" a="1"/>
  <c r="Q173" i="6" s="1"/>
  <c r="N172" i="6"/>
  <c r="P172" i="6" s="1"/>
  <c r="Q172" i="6" s="1" a="1"/>
  <c r="Q172" i="6" s="1"/>
  <c r="P156" i="6"/>
  <c r="Q156" i="6" s="1" a="1"/>
  <c r="Q156" i="6" s="1"/>
  <c r="N197" i="6"/>
  <c r="N198" i="6"/>
  <c r="P144" i="6"/>
  <c r="Q144" i="6" s="1" a="1"/>
  <c r="Q144" i="6" s="1"/>
  <c r="P177" i="6"/>
  <c r="Q177" i="6" s="1" a="1"/>
  <c r="Q177" i="6" s="1"/>
  <c r="N193" i="6"/>
  <c r="N180" i="6"/>
  <c r="N220" i="6"/>
  <c r="Q198" i="5"/>
  <c r="P137" i="6"/>
  <c r="Q137" i="6" s="1" a="1"/>
  <c r="Q137" i="6" s="1"/>
  <c r="N143" i="6"/>
  <c r="O143" i="6" s="1"/>
  <c r="Q155" i="5"/>
  <c r="N176" i="6"/>
  <c r="N132" i="6"/>
  <c r="O132" i="6" s="1"/>
  <c r="P135" i="6"/>
  <c r="Q135" i="6" s="1" a="1"/>
  <c r="Q135" i="6" s="1"/>
  <c r="P140" i="6"/>
  <c r="Q140" i="6" s="1" a="1"/>
  <c r="Q140" i="6" s="1"/>
  <c r="M210" i="2" a="1"/>
  <c r="M210" i="2" s="1"/>
  <c r="M157" i="2" a="1"/>
  <c r="M157" i="2" s="1"/>
  <c r="M155" i="2" a="1"/>
  <c r="M155" i="2" s="1"/>
  <c r="M226" i="2" a="1"/>
  <c r="M226" i="2" s="1"/>
  <c r="M66" i="2" a="1"/>
  <c r="M66" i="2" s="1"/>
  <c r="M116" i="2" a="1"/>
  <c r="M116" i="2" s="1"/>
  <c r="M224" i="2" a="1"/>
  <c r="M224" i="2" s="1"/>
  <c r="M122" i="2" a="1"/>
  <c r="M122" i="2" s="1"/>
  <c r="M115" i="2" a="1"/>
  <c r="M115" i="2" s="1"/>
  <c r="M166" i="2" a="1"/>
  <c r="M166" i="2" s="1"/>
  <c r="M163" i="2" a="1"/>
  <c r="M163" i="2" s="1"/>
  <c r="M171" i="2" a="1"/>
  <c r="M171" i="2" s="1"/>
  <c r="M195" i="2" a="1"/>
  <c r="M195" i="2" s="1"/>
  <c r="M222" i="2" a="1"/>
  <c r="M222" i="2" s="1"/>
  <c r="M79" i="2" a="1"/>
  <c r="M79" i="2" s="1"/>
  <c r="M187" i="2" a="1"/>
  <c r="M187" i="2" s="1"/>
  <c r="M211" i="2" a="1"/>
  <c r="M211" i="2" s="1"/>
  <c r="M213" i="2" a="1"/>
  <c r="M213" i="2" s="1"/>
  <c r="M149" i="2" a="1"/>
  <c r="M149" i="2" s="1"/>
  <c r="M179" i="2" a="1"/>
  <c r="M179" i="2" s="1"/>
  <c r="M160" i="2" a="1"/>
  <c r="M160" i="2" s="1"/>
  <c r="M174" i="2" a="1"/>
  <c r="M174" i="2" s="1"/>
  <c r="M90" i="2" a="1"/>
  <c r="M90" i="2" s="1"/>
  <c r="M175" i="2" a="1"/>
  <c r="M175" i="2" s="1"/>
  <c r="M77" i="2" a="1"/>
  <c r="M77" i="2" s="1"/>
  <c r="M139" i="2" a="1"/>
  <c r="M139" i="2" s="1"/>
  <c r="M114" i="2" a="1"/>
  <c r="M114" i="2" s="1"/>
  <c r="M216" i="2" a="1"/>
  <c r="M216" i="2" s="1"/>
  <c r="M169" i="2" a="1"/>
  <c r="M169" i="2" s="1"/>
  <c r="M125" i="2" a="1"/>
  <c r="M125" i="2" s="1"/>
  <c r="M230" i="2" a="1"/>
  <c r="M230" i="2" s="1"/>
  <c r="M205" i="2" a="1"/>
  <c r="M205" i="2" s="1"/>
  <c r="M146" i="2" a="1"/>
  <c r="M146" i="2" s="1"/>
  <c r="M209" i="2" a="1"/>
  <c r="M209" i="2" s="1"/>
  <c r="M204" i="2" a="1"/>
  <c r="M204" i="2" s="1"/>
  <c r="M145" i="2" a="1"/>
  <c r="M145" i="2" s="1"/>
  <c r="M108" i="2" a="1"/>
  <c r="M108" i="2" s="1"/>
  <c r="M183" i="2" a="1"/>
  <c r="M183" i="2" s="1"/>
  <c r="M17" i="2" a="1"/>
  <c r="M17" i="2" s="1"/>
  <c r="M40" i="2" a="1"/>
  <c r="M40" i="2" s="1"/>
  <c r="M218" i="2" a="1"/>
  <c r="M218" i="2" s="1"/>
  <c r="M16" i="2" a="1"/>
  <c r="M16" i="2" s="1"/>
  <c r="M118" i="2" a="1"/>
  <c r="M118" i="2" s="1"/>
  <c r="M76" i="2" a="1"/>
  <c r="M76" i="2" s="1"/>
  <c r="M152" i="2" a="1"/>
  <c r="M152" i="2" s="1"/>
  <c r="M110" i="2" a="1"/>
  <c r="M110" i="2" s="1"/>
  <c r="M198" i="2" a="1"/>
  <c r="M198" i="2" s="1"/>
  <c r="M51" i="2" a="1"/>
  <c r="M51" i="2" s="1"/>
  <c r="M88" i="2" a="1"/>
  <c r="M88" i="2" s="1"/>
  <c r="M133" i="2" a="1"/>
  <c r="M133" i="2" s="1"/>
  <c r="M180" i="2" a="1"/>
  <c r="M180" i="2" s="1"/>
  <c r="M203" i="2" a="1"/>
  <c r="M203" i="2" s="1"/>
  <c r="M44" i="2" a="1"/>
  <c r="M44" i="2" s="1"/>
  <c r="M159" i="2" a="1"/>
  <c r="M159" i="2" s="1"/>
  <c r="M80" i="2" a="1"/>
  <c r="M80" i="2" s="1"/>
  <c r="M85" i="2" a="1"/>
  <c r="M85" i="2" s="1"/>
  <c r="M8" i="2" a="1"/>
  <c r="M8" i="2" s="1"/>
  <c r="M11" i="2" a="1"/>
  <c r="M11" i="2" s="1"/>
  <c r="M14" i="2" a="1"/>
  <c r="M14" i="2" s="1"/>
  <c r="M34" i="2" a="1"/>
  <c r="M34" i="2" s="1"/>
  <c r="M196" i="2" a="1"/>
  <c r="M196" i="2" s="1"/>
  <c r="M123" i="2" a="1"/>
  <c r="M123" i="2" s="1"/>
  <c r="M68" i="2" a="1"/>
  <c r="M68" i="2" s="1"/>
  <c r="M22" i="2" a="1"/>
  <c r="M22" i="2" s="1"/>
  <c r="M165" i="2" a="1"/>
  <c r="M165" i="2" s="1"/>
  <c r="M32" i="2" a="1"/>
  <c r="M32" i="2" s="1"/>
  <c r="M94" i="2" a="1"/>
  <c r="M94" i="2" s="1"/>
  <c r="M84" i="2" a="1"/>
  <c r="M84" i="2" s="1"/>
  <c r="M168" i="2" a="1"/>
  <c r="M168" i="2" s="1"/>
  <c r="M59" i="2" a="1"/>
  <c r="M59" i="2" s="1"/>
  <c r="M113" i="2" a="1"/>
  <c r="M113" i="2" s="1"/>
  <c r="M28" i="2" a="1"/>
  <c r="M28" i="2" s="1"/>
  <c r="M45" i="2" a="1"/>
  <c r="M45" i="2" s="1"/>
  <c r="M5" i="2" a="1"/>
  <c r="M5" i="2" s="1"/>
  <c r="M21" i="2" a="1"/>
  <c r="M21" i="2" s="1"/>
  <c r="M82" i="2" a="1"/>
  <c r="M82" i="2" s="1"/>
  <c r="M105" i="2" a="1"/>
  <c r="M105" i="2" s="1"/>
  <c r="M208" i="2" a="1"/>
  <c r="M208" i="2" s="1"/>
  <c r="M73" i="2" a="1"/>
  <c r="M73" i="2" s="1"/>
  <c r="M91" i="2" a="1"/>
  <c r="M91" i="2" s="1"/>
  <c r="M61" i="2" a="1"/>
  <c r="M61" i="2" s="1"/>
  <c r="M24" i="2" a="1"/>
  <c r="M24" i="2" s="1"/>
  <c r="M18" i="2" a="1"/>
  <c r="M18" i="2" s="1"/>
  <c r="M154" i="2" a="1"/>
  <c r="M154" i="2" s="1"/>
  <c r="M130" i="2" a="1"/>
  <c r="M130" i="2" s="1"/>
  <c r="M75" i="2" a="1"/>
  <c r="M75" i="2" s="1"/>
  <c r="M48" i="2" a="1"/>
  <c r="M48" i="2" s="1"/>
  <c r="M93" i="2" a="1"/>
  <c r="M93" i="2" s="1"/>
  <c r="M193" i="2" a="1"/>
  <c r="M193" i="2" s="1"/>
  <c r="M207" i="2" a="1"/>
  <c r="M207" i="2" s="1"/>
  <c r="M31" i="2" a="1"/>
  <c r="M31" i="2" s="1"/>
  <c r="M131" i="2" a="1"/>
  <c r="M131" i="2" s="1"/>
  <c r="M164" i="2" a="1"/>
  <c r="M164" i="2" s="1"/>
  <c r="M39" i="2" a="1"/>
  <c r="M39" i="2" s="1"/>
  <c r="M7" i="2" a="1"/>
  <c r="M7" i="2" s="1"/>
  <c r="M124" i="2" a="1"/>
  <c r="M124" i="2" s="1"/>
  <c r="M102" i="2" a="1"/>
  <c r="M102" i="2" s="1"/>
  <c r="M35" i="2" a="1"/>
  <c r="M35" i="2" s="1"/>
  <c r="M19" i="2" a="1"/>
  <c r="M19" i="2" s="1"/>
  <c r="M186" i="2" a="1"/>
  <c r="M186" i="2" s="1"/>
  <c r="M194" i="2" a="1"/>
  <c r="M194" i="2" s="1"/>
  <c r="M13" i="2" a="1"/>
  <c r="M13" i="2" s="1"/>
  <c r="M199" i="2" a="1"/>
  <c r="M199" i="2" s="1"/>
  <c r="M121" i="2" a="1"/>
  <c r="M121" i="2" s="1"/>
  <c r="M158" i="2" a="1"/>
  <c r="M158" i="2" s="1"/>
  <c r="M95" i="2" a="1"/>
  <c r="M95" i="2" s="1"/>
  <c r="M167" i="2" a="1"/>
  <c r="M167" i="2" s="1"/>
  <c r="M106" i="2" a="1"/>
  <c r="M106" i="2" s="1"/>
  <c r="M140" i="2" a="1"/>
  <c r="M140" i="2" s="1"/>
  <c r="M147" i="2" a="1"/>
  <c r="M147" i="2" s="1"/>
  <c r="M81" i="2" a="1"/>
  <c r="M81" i="2" s="1"/>
  <c r="M206" i="2" a="1"/>
  <c r="M206" i="2" s="1"/>
  <c r="M89" i="2" a="1"/>
  <c r="M89" i="2" s="1"/>
  <c r="M132" i="2" a="1"/>
  <c r="M132" i="2" s="1"/>
  <c r="M217" i="2" a="1"/>
  <c r="M217" i="2" s="1"/>
  <c r="M78" i="2" a="1"/>
  <c r="M78" i="2" s="1"/>
  <c r="M69" i="2" a="1"/>
  <c r="M69" i="2" s="1"/>
  <c r="M47" i="2" a="1"/>
  <c r="M47" i="2" s="1"/>
  <c r="M178" i="2" a="1"/>
  <c r="M178" i="2" s="1"/>
  <c r="M86" i="2" a="1"/>
  <c r="M86" i="2" s="1"/>
  <c r="M43" i="2" a="1"/>
  <c r="M43" i="2" s="1"/>
  <c r="M103" i="2" a="1"/>
  <c r="M103" i="2" s="1"/>
  <c r="M143" i="2" a="1"/>
  <c r="M143" i="2" s="1"/>
  <c r="M162" i="2" a="1"/>
  <c r="M162" i="2" s="1"/>
  <c r="M72" i="2" a="1"/>
  <c r="M72" i="2" s="1"/>
  <c r="M202" i="2" a="1"/>
  <c r="M202" i="2" s="1"/>
  <c r="M98" i="2" a="1"/>
  <c r="M98" i="2" s="1"/>
  <c r="M74" i="2" a="1"/>
  <c r="M74" i="2" s="1"/>
  <c r="M117" i="2" a="1"/>
  <c r="M117" i="2" s="1"/>
  <c r="M50" i="2" a="1"/>
  <c r="M50" i="2" s="1"/>
  <c r="M27" i="2" a="1"/>
  <c r="M27" i="2" s="1"/>
  <c r="M3" i="2" a="1"/>
  <c r="M3" i="2" s="1"/>
  <c r="M192" i="2" a="1"/>
  <c r="M192" i="2" s="1"/>
  <c r="M36" i="2" a="1"/>
  <c r="M36" i="2" s="1"/>
  <c r="M42" i="2" a="1"/>
  <c r="M42" i="2" s="1"/>
  <c r="M188" i="2" a="1"/>
  <c r="M188" i="2" s="1"/>
  <c r="M96" i="2" a="1"/>
  <c r="M96" i="2" s="1"/>
  <c r="M2" i="2" a="1"/>
  <c r="M2" i="2" s="1"/>
  <c r="M29" i="2" a="1"/>
  <c r="M29" i="2" s="1"/>
  <c r="M129" i="2" a="1"/>
  <c r="M129" i="2" s="1"/>
  <c r="M52" i="2" a="1"/>
  <c r="M52" i="2" s="1"/>
  <c r="M138" i="2" a="1"/>
  <c r="M138" i="2" s="1"/>
  <c r="M127" i="2" a="1"/>
  <c r="M127" i="2" s="1"/>
  <c r="M150" i="2" a="1"/>
  <c r="M150" i="2" s="1"/>
  <c r="M46" i="2" a="1"/>
  <c r="M46" i="2" s="1"/>
  <c r="M62" i="2" a="1"/>
  <c r="M62" i="2" s="1"/>
  <c r="M9" i="2" a="1"/>
  <c r="M9" i="2" s="1"/>
  <c r="M225" i="2" a="1"/>
  <c r="M225" i="2" s="1"/>
  <c r="M221" i="2" a="1"/>
  <c r="M221" i="2" s="1"/>
  <c r="M100" i="2" a="1"/>
  <c r="M100" i="2" s="1"/>
  <c r="M191" i="2" a="1"/>
  <c r="M191" i="2" s="1"/>
  <c r="M26" i="2" a="1"/>
  <c r="M26" i="2" s="1"/>
  <c r="M176" i="2" a="1"/>
  <c r="M176" i="2" s="1"/>
  <c r="M181" i="2" a="1"/>
  <c r="M181" i="2" s="1"/>
  <c r="M134" i="2" a="1"/>
  <c r="M134" i="2" s="1"/>
  <c r="M83" i="2" a="1"/>
  <c r="M83" i="2" s="1"/>
  <c r="M120" i="2" a="1"/>
  <c r="M120" i="2" s="1"/>
  <c r="M220" i="2" a="1"/>
  <c r="M220" i="2" s="1"/>
  <c r="M153" i="2" a="1"/>
  <c r="M153" i="2" s="1"/>
  <c r="M151" i="2" a="1"/>
  <c r="M151" i="2" s="1"/>
  <c r="M112" i="2" a="1"/>
  <c r="M112" i="2" s="1"/>
  <c r="M200" i="2" a="1"/>
  <c r="M200" i="2" s="1"/>
  <c r="M58" i="2" a="1"/>
  <c r="M58" i="2" s="1"/>
  <c r="M212" i="2" a="1"/>
  <c r="M212" i="2" s="1"/>
  <c r="M215" i="2" a="1"/>
  <c r="M215" i="2" s="1"/>
  <c r="M128" i="2" a="1"/>
  <c r="M128" i="2" s="1"/>
  <c r="M55" i="2" a="1"/>
  <c r="M55" i="2" s="1"/>
  <c r="M99" i="2" a="1"/>
  <c r="M99" i="2" s="1"/>
  <c r="M4" i="2" a="1"/>
  <c r="M4" i="2" s="1"/>
  <c r="M148" i="2" a="1"/>
  <c r="M148" i="2" s="1"/>
  <c r="M41" i="2" a="1"/>
  <c r="M41" i="2" s="1"/>
  <c r="M67" i="2" a="1"/>
  <c r="M67" i="2" s="1"/>
  <c r="M172" i="2" a="1"/>
  <c r="M172" i="2" s="1"/>
  <c r="M223" i="2" a="1"/>
  <c r="M223" i="2" s="1"/>
  <c r="M141" i="2" a="1"/>
  <c r="M141" i="2" s="1"/>
  <c r="M126" i="2" a="1"/>
  <c r="M126" i="2" s="1"/>
  <c r="M111" i="2" a="1"/>
  <c r="M111" i="2" s="1"/>
  <c r="M56" i="2" a="1"/>
  <c r="M56" i="2" s="1"/>
  <c r="M60" i="2" a="1"/>
  <c r="M60" i="2" s="1"/>
  <c r="M104" i="2" a="1"/>
  <c r="M104" i="2" s="1"/>
  <c r="M190" i="2" a="1"/>
  <c r="M190" i="2" s="1"/>
  <c r="M23" i="2" a="1"/>
  <c r="M23" i="2" s="1"/>
  <c r="M144" i="2" a="1"/>
  <c r="M144" i="2" s="1"/>
  <c r="M10" i="2" a="1"/>
  <c r="M10" i="2" s="1"/>
  <c r="M57" i="2" a="1"/>
  <c r="M57" i="2" s="1"/>
  <c r="M53" i="2" a="1"/>
  <c r="M53" i="2" s="1"/>
  <c r="M49" i="2" a="1"/>
  <c r="M49" i="2" s="1"/>
  <c r="M20" i="2" a="1"/>
  <c r="M20" i="2" s="1"/>
  <c r="M30" i="2" a="1"/>
  <c r="M30" i="2" s="1"/>
  <c r="M65" i="2" a="1"/>
  <c r="M65" i="2" s="1"/>
  <c r="M156" i="2" a="1"/>
  <c r="M156" i="2" s="1"/>
  <c r="M107" i="2" a="1"/>
  <c r="M107" i="2" s="1"/>
  <c r="M177" i="2" a="1"/>
  <c r="M177" i="2" s="1"/>
  <c r="M37" i="2" a="1"/>
  <c r="M37" i="2" s="1"/>
  <c r="M63" i="2" a="1"/>
  <c r="M63" i="2" s="1"/>
  <c r="M135" i="2" a="1"/>
  <c r="M135" i="2" s="1"/>
  <c r="M109" i="2" a="1"/>
  <c r="M109" i="2" s="1"/>
  <c r="M54" i="2" a="1"/>
  <c r="M54" i="2" s="1"/>
  <c r="M71" i="2" a="1"/>
  <c r="M71" i="2" s="1"/>
  <c r="M92" i="2" a="1"/>
  <c r="M92" i="2" s="1"/>
  <c r="M25" i="2" a="1"/>
  <c r="M25" i="2" s="1"/>
  <c r="M173" i="2" a="1"/>
  <c r="M173" i="2" s="1"/>
  <c r="M201" i="2" a="1"/>
  <c r="M201" i="2" s="1"/>
  <c r="M33" i="2" a="1"/>
  <c r="M33" i="2" s="1"/>
  <c r="M136" i="2" a="1"/>
  <c r="M136" i="2" s="1"/>
  <c r="M64" i="2" a="1"/>
  <c r="M64" i="2" s="1"/>
  <c r="M97" i="2" a="1"/>
  <c r="M97" i="2" s="1"/>
  <c r="M12" i="2" a="1"/>
  <c r="M12" i="2" s="1"/>
  <c r="M70" i="2" a="1"/>
  <c r="M70" i="2" s="1"/>
  <c r="M101" i="2" a="1"/>
  <c r="M101" i="2" s="1"/>
  <c r="M197" i="2" a="1"/>
  <c r="M197" i="2" s="1"/>
  <c r="M15" i="2" a="1"/>
  <c r="M15" i="2" s="1"/>
  <c r="M142" i="2" a="1"/>
  <c r="M142" i="2" s="1"/>
  <c r="M6" i="2" a="1"/>
  <c r="M6" i="2" s="1"/>
  <c r="M119" i="2" a="1"/>
  <c r="M119" i="2" s="1"/>
  <c r="M219" i="2" a="1"/>
  <c r="M219" i="2" s="1"/>
  <c r="M182" i="2" a="1"/>
  <c r="M182" i="2" s="1"/>
  <c r="M87" i="2" a="1"/>
  <c r="M87" i="2" s="1"/>
  <c r="M189" i="2" a="1"/>
  <c r="M189" i="2" s="1"/>
  <c r="M170" i="2" a="1"/>
  <c r="M170" i="2" s="1"/>
  <c r="M184" i="2" a="1"/>
  <c r="M184" i="2" s="1"/>
  <c r="M137" i="2" a="1"/>
  <c r="M137" i="2" s="1"/>
  <c r="M161" i="2" a="1"/>
  <c r="M161" i="2" s="1"/>
  <c r="M185" i="2" a="1"/>
  <c r="M185" i="2" s="1"/>
  <c r="Q65" i="5" l="1"/>
  <c r="Q64" i="5"/>
  <c r="R64" i="5"/>
  <c r="S64" i="5" s="1" a="1"/>
  <c r="S64" i="5" s="1"/>
  <c r="T64" i="5" s="1" a="1"/>
  <c r="T64" i="5" s="1"/>
  <c r="Q29" i="5"/>
  <c r="Q24" i="5"/>
  <c r="Q41" i="5"/>
  <c r="R41" i="5"/>
  <c r="S41" i="5" s="1" a="1"/>
  <c r="S41" i="5" s="1"/>
  <c r="T41" i="5" s="1" a="1"/>
  <c r="T41" i="5" s="1"/>
  <c r="R65" i="5"/>
  <c r="S65" i="5" s="1" a="1"/>
  <c r="S65" i="5" s="1"/>
  <c r="T65" i="5" s="1" a="1"/>
  <c r="T65" i="5" s="1"/>
  <c r="AD10" i="5" a="1"/>
  <c r="AD10" i="5" s="1"/>
  <c r="Z10" i="5" a="1"/>
  <c r="Z10" i="5" s="1"/>
  <c r="AE10" i="5" a="1"/>
  <c r="AE10" i="5" s="1"/>
  <c r="P193" i="6"/>
  <c r="Q193" i="6" s="1" a="1"/>
  <c r="Q193" i="6" s="1"/>
  <c r="O212" i="6"/>
  <c r="P191" i="6"/>
  <c r="Q191" i="6" s="1" a="1"/>
  <c r="Q191" i="6" s="1"/>
  <c r="P181" i="6"/>
  <c r="Q181" i="6" s="1" a="1"/>
  <c r="Q181" i="6" s="1"/>
  <c r="O185" i="6"/>
  <c r="P185" i="6"/>
  <c r="Q185" i="6" s="1" a="1"/>
  <c r="Q185" i="6" s="1"/>
  <c r="O189" i="6"/>
  <c r="O223" i="6"/>
  <c r="O192" i="6"/>
  <c r="O176" i="6"/>
  <c r="O198" i="6"/>
  <c r="P180" i="6"/>
  <c r="Q180" i="6" s="1" a="1"/>
  <c r="Q180" i="6" s="1"/>
  <c r="O208" i="6"/>
  <c r="P207" i="6"/>
  <c r="Q207" i="6" s="1" a="1"/>
  <c r="Q207" i="6" s="1"/>
  <c r="O206" i="6"/>
  <c r="O197" i="6"/>
  <c r="P215" i="6"/>
  <c r="Q215" i="6" s="1" a="1"/>
  <c r="Q215" i="6" s="1"/>
  <c r="P219" i="6"/>
  <c r="Q219" i="6" s="1" a="1"/>
  <c r="Q219" i="6" s="1"/>
  <c r="P176" i="6"/>
  <c r="Q176" i="6" s="1" a="1"/>
  <c r="Q176" i="6" s="1"/>
  <c r="O191" i="6"/>
  <c r="O207" i="6"/>
  <c r="P200" i="6"/>
  <c r="Q200" i="6" s="1" a="1"/>
  <c r="Q200" i="6" s="1"/>
  <c r="P199" i="6"/>
  <c r="Q199" i="6" s="1" a="1"/>
  <c r="Q199" i="6" s="1"/>
  <c r="P223" i="6"/>
  <c r="Q223" i="6" s="1" a="1"/>
  <c r="Q223" i="6" s="1"/>
  <c r="O178" i="6"/>
  <c r="P206" i="6"/>
  <c r="Q206" i="6" s="1" a="1"/>
  <c r="Q206" i="6" s="1"/>
  <c r="P198" i="6"/>
  <c r="Q198" i="6" s="1" a="1"/>
  <c r="Q198" i="6" s="1"/>
  <c r="O172" i="6"/>
  <c r="O217" i="6"/>
  <c r="O196" i="6"/>
  <c r="O186" i="6"/>
  <c r="P212" i="6"/>
  <c r="Q212" i="6" s="1" a="1"/>
  <c r="Q212" i="6" s="1"/>
  <c r="O202" i="6"/>
  <c r="P194" i="6"/>
  <c r="Q194" i="6" s="1" a="1"/>
  <c r="Q194" i="6" s="1"/>
  <c r="O188" i="6"/>
  <c r="O173" i="6"/>
  <c r="P218" i="6"/>
  <c r="Q218" i="6" s="1" a="1"/>
  <c r="Q218" i="6" s="1"/>
  <c r="P178" i="6"/>
  <c r="Q178" i="6" s="1" a="1"/>
  <c r="Q178" i="6" s="1"/>
  <c r="O182" i="6"/>
  <c r="P196" i="6"/>
  <c r="Q196" i="6" s="1" a="1"/>
  <c r="Q196" i="6" s="1"/>
  <c r="O221" i="6"/>
  <c r="O220" i="6"/>
  <c r="P220" i="6"/>
  <c r="Q220" i="6" s="1" a="1"/>
  <c r="Q220" i="6" s="1"/>
  <c r="O184" i="6"/>
  <c r="O177" i="6"/>
  <c r="O201" i="6"/>
  <c r="O183" i="6"/>
  <c r="P192" i="6"/>
  <c r="Q192" i="6" s="1" a="1"/>
  <c r="Q192" i="6" s="1"/>
  <c r="O219" i="6"/>
  <c r="P201" i="6"/>
  <c r="Q201" i="6" s="1" a="1"/>
  <c r="Q201" i="6" s="1"/>
  <c r="O180" i="6"/>
  <c r="O218" i="6"/>
  <c r="O203" i="6"/>
  <c r="O194" i="6"/>
  <c r="O200" i="6"/>
  <c r="P197" i="6"/>
  <c r="Q197" i="6" s="1" a="1"/>
  <c r="Q197" i="6" s="1"/>
  <c r="O181" i="6"/>
  <c r="O225" i="6"/>
  <c r="O190" i="6"/>
  <c r="P190" i="6"/>
  <c r="Q190" i="6" s="1" a="1"/>
  <c r="Q190" i="6" s="1"/>
  <c r="O193" i="6"/>
  <c r="P225" i="6"/>
  <c r="Q225" i="6" s="1" a="1"/>
  <c r="Q225" i="6" s="1"/>
  <c r="P189" i="6"/>
  <c r="Q189" i="6" s="1" a="1"/>
  <c r="Q189" i="6" s="1"/>
  <c r="O215" i="6"/>
  <c r="P184" i="6"/>
  <c r="Q184" i="6" s="1" a="1"/>
  <c r="Q184" i="6" s="1"/>
  <c r="V20" i="2"/>
  <c r="X20" i="2"/>
  <c r="Z20" i="2"/>
  <c r="AD20" i="2"/>
  <c r="Y20" i="2"/>
  <c r="AA20" i="2"/>
  <c r="W20" i="2"/>
  <c r="AC20" i="2"/>
  <c r="AB20" i="2"/>
  <c r="AC11" i="5" l="1" a="1"/>
  <c r="AC11" i="5" s="1"/>
  <c r="AF11" i="5" a="1"/>
  <c r="AF11" i="5" s="1"/>
  <c r="AA10" i="5" a="1"/>
  <c r="AA10" i="5" s="1"/>
  <c r="AE11" i="5" a="1"/>
  <c r="AE11" i="5" s="1"/>
  <c r="AA11" i="5" a="1"/>
  <c r="AA11" i="5" s="1"/>
  <c r="Y10" i="5" a="1"/>
  <c r="Y10" i="5" s="1"/>
  <c r="AB10" i="5" a="1"/>
  <c r="AB10" i="5" s="1"/>
  <c r="AC10" i="5" a="1"/>
  <c r="AC10" i="5" s="1"/>
  <c r="AB11" i="5" a="1"/>
  <c r="AB11" i="5" s="1"/>
  <c r="AF10" i="5" a="1"/>
  <c r="AF10" i="5" s="1"/>
  <c r="X10" i="5" a="1"/>
  <c r="X10" i="5" s="1"/>
  <c r="AD11" i="5" a="1"/>
  <c r="AD11" i="5" s="1"/>
  <c r="Y11" i="5" a="1"/>
  <c r="Y11" i="5" s="1"/>
  <c r="Z11" i="5" a="1"/>
  <c r="Z11" i="5" s="1"/>
  <c r="V10" i="6" a="1"/>
  <c r="V10" i="6" s="1"/>
  <c r="AD10" i="6" a="1"/>
  <c r="AD10" i="6" s="1"/>
  <c r="Y5" i="6"/>
  <c r="X10" i="6" a="1"/>
  <c r="X10" i="6" s="1"/>
  <c r="AA10" i="6" a="1"/>
  <c r="AA10" i="6" s="1"/>
  <c r="AB5" i="6"/>
  <c r="Z11" i="6" a="1"/>
  <c r="Z11" i="6" s="1"/>
  <c r="AB11" i="6" a="1"/>
  <c r="AB11" i="6" s="1"/>
  <c r="Z5" i="6"/>
  <c r="X5" i="6"/>
  <c r="V5" i="6"/>
  <c r="Z10" i="6" a="1"/>
  <c r="Z10" i="6" s="1"/>
  <c r="W11" i="6" a="1"/>
  <c r="W11" i="6" s="1"/>
  <c r="AD5" i="6"/>
  <c r="AA11" i="6" a="1"/>
  <c r="AA11" i="6" s="1"/>
  <c r="V11" i="6" a="1"/>
  <c r="V11" i="6" s="1"/>
  <c r="AA5" i="6"/>
  <c r="Y11" i="6" a="1"/>
  <c r="Y11" i="6" s="1"/>
  <c r="AC5" i="6"/>
  <c r="AD11" i="6" a="1"/>
  <c r="AD11" i="6" s="1"/>
  <c r="X11" i="6" a="1"/>
  <c r="X11" i="6" s="1"/>
  <c r="AC11" i="6" a="1"/>
  <c r="AC11" i="6" s="1"/>
  <c r="AB10" i="6" a="1"/>
  <c r="AB10" i="6" s="1"/>
  <c r="Y10" i="6" a="1"/>
  <c r="Y10" i="6" s="1"/>
  <c r="AC10" i="6" a="1"/>
  <c r="AC10" i="6" s="1"/>
  <c r="W5" i="6"/>
  <c r="W10" i="6" a="1"/>
  <c r="W10" i="6" s="1"/>
  <c r="AF25" i="2"/>
  <c r="AE25" i="2"/>
  <c r="AF20" i="2"/>
  <c r="AE20" i="2"/>
  <c r="AD5" i="5" l="1"/>
  <c r="X5" i="5"/>
  <c r="AC5" i="5"/>
  <c r="AF5" i="5"/>
  <c r="AA5" i="5"/>
  <c r="AE5" i="5"/>
  <c r="Y5" i="5"/>
  <c r="Z5" i="5"/>
  <c r="X11" i="5" a="1"/>
  <c r="X11" i="5" s="1"/>
  <c r="AB5" i="5"/>
  <c r="Q139" i="6" a="1"/>
  <c r="Q139" i="6" s="1"/>
  <c r="Q157" i="6" a="1"/>
  <c r="Q157" i="6" s="1"/>
  <c r="Q175" i="6" a="1"/>
  <c r="Q175" i="6" s="1"/>
  <c r="Q211" i="6" a="1"/>
  <c r="Q211" i="6" s="1"/>
  <c r="Q166" i="6" a="1"/>
  <c r="Q166" i="6" s="1"/>
  <c r="Q77" i="6" a="1"/>
  <c r="Q77" i="6" s="1"/>
  <c r="Q122" i="6" a="1"/>
  <c r="Q122" i="6" s="1"/>
  <c r="Q149" i="6" a="1"/>
  <c r="Q149" i="6" s="1"/>
  <c r="Q114" i="6" a="1"/>
  <c r="Q114" i="6" s="1"/>
  <c r="Q204" i="6" a="1"/>
  <c r="Q204" i="6" s="1"/>
  <c r="Q79" i="6" a="1"/>
  <c r="Q79" i="6" s="1"/>
  <c r="Q115" i="6" a="1"/>
  <c r="Q115" i="6" s="1"/>
  <c r="Q169" i="6" a="1"/>
  <c r="Q169" i="6" s="1"/>
  <c r="Q187" i="6" a="1"/>
  <c r="Q187" i="6" s="1"/>
  <c r="Q195" i="6" a="1"/>
  <c r="Q195" i="6" s="1"/>
  <c r="Q205" i="6" a="1"/>
  <c r="Q205" i="6" s="1"/>
  <c r="Q213" i="6" a="1"/>
  <c r="Q213" i="6" s="1"/>
  <c r="Q160" i="6" a="1"/>
  <c r="Q160" i="6" s="1"/>
  <c r="Q116" i="6" a="1"/>
  <c r="Q116" i="6" s="1"/>
  <c r="Q125" i="6" a="1"/>
  <c r="Q125" i="6" s="1"/>
  <c r="Q170" i="6" a="1"/>
  <c r="Q170" i="6" s="1"/>
  <c r="Q179" i="6" a="1"/>
  <c r="Q179" i="6" s="1"/>
  <c r="Q224" i="6" a="1"/>
  <c r="Q224" i="6" s="1"/>
  <c r="Q90" i="6" a="1"/>
  <c r="Q90" i="6" s="1"/>
  <c r="Q216" i="6" a="1"/>
  <c r="Q216" i="6" s="1"/>
  <c r="Q145" i="6" a="1"/>
  <c r="Q145" i="6" s="1"/>
  <c r="Q163" i="6" a="1"/>
  <c r="Q163" i="6" s="1"/>
  <c r="Q171" i="6" a="1"/>
  <c r="Q171" i="6" s="1"/>
  <c r="Q146" i="6" a="1"/>
  <c r="Q146" i="6" s="1"/>
  <c r="Q155" i="6" a="1"/>
  <c r="Q155" i="6" s="1"/>
  <c r="Q209" i="6" a="1"/>
  <c r="Q209" i="6" s="1"/>
  <c r="Q66" i="6" a="1"/>
  <c r="Q66" i="6" s="1"/>
  <c r="Q174" i="6" a="1"/>
  <c r="Q174" i="6" s="1"/>
  <c r="Q210" i="6" a="1"/>
  <c r="Q210" i="6" s="1"/>
  <c r="AE5" i="6"/>
  <c r="AF5" i="6"/>
  <c r="AG25" i="2"/>
  <c r="AG20" i="2"/>
  <c r="AH5" i="5" l="1"/>
  <c r="AG5" i="5"/>
  <c r="Y6" i="5"/>
  <c r="X6" i="5"/>
  <c r="AB6" i="5"/>
  <c r="AF6" i="5"/>
  <c r="AA6" i="5"/>
  <c r="AC6" i="5"/>
  <c r="AD6" i="5"/>
  <c r="AE6" i="5"/>
  <c r="Z6" i="5"/>
  <c r="AG5" i="6"/>
  <c r="V6" i="6"/>
  <c r="W6" i="6"/>
  <c r="AB6" i="6"/>
  <c r="AD6" i="6"/>
  <c r="Z6" i="6"/>
  <c r="AC6" i="6"/>
  <c r="X6" i="6"/>
  <c r="AA6" i="6"/>
  <c r="Y6" i="6"/>
  <c r="AI5" i="5"/>
  <c r="AH6" i="5" l="1"/>
  <c r="AE6" i="6"/>
  <c r="AF6" i="6"/>
  <c r="AG6" i="5"/>
  <c r="AI6" i="5" l="1"/>
  <c r="AG6" i="6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<sst xmlns="http://schemas.openxmlformats.org/spreadsheetml/2006/main" count="1148" uniqueCount="70">
  <si>
    <t>AA</t>
  </si>
  <si>
    <t>BA</t>
  </si>
  <si>
    <t>BB</t>
  </si>
  <si>
    <t>CB</t>
  </si>
  <si>
    <t>CC</t>
  </si>
  <si>
    <t>DC</t>
  </si>
  <si>
    <t>DD</t>
  </si>
  <si>
    <t>Sınıf Ortalaması</t>
  </si>
  <si>
    <t>Öğrenci</t>
  </si>
  <si>
    <t>Standart Sapma</t>
  </si>
  <si>
    <t>Standart skor</t>
  </si>
  <si>
    <t>FF</t>
  </si>
  <si>
    <t>FD</t>
  </si>
  <si>
    <t>&lt;22</t>
  </si>
  <si>
    <t>&lt;24</t>
  </si>
  <si>
    <t>&lt;26</t>
  </si>
  <si>
    <t>&lt;28</t>
  </si>
  <si>
    <t>&lt;30</t>
  </si>
  <si>
    <t>&lt;32</t>
  </si>
  <si>
    <t>&lt;34</t>
  </si>
  <si>
    <t>&lt;36</t>
  </si>
  <si>
    <t>Öğrenci No</t>
  </si>
  <si>
    <t>Adı-Soyadı</t>
  </si>
  <si>
    <t>Vize Notu</t>
  </si>
  <si>
    <t>Final Notu</t>
  </si>
  <si>
    <t>Mevcut Tabloda Sınıf Ortalaması Aralığı</t>
  </si>
  <si>
    <t>Mevcutta sayı</t>
  </si>
  <si>
    <t>Başarılı</t>
  </si>
  <si>
    <t>Başarısız</t>
  </si>
  <si>
    <t>Toplam Öğrenci</t>
  </si>
  <si>
    <t>Hesaplamaya katılan</t>
  </si>
  <si>
    <t>Mevcutta finalde en düşük t skor</t>
  </si>
  <si>
    <t>Bütünleme Sonrası Ham başarı notu</t>
  </si>
  <si>
    <t>Bütünleme Notu</t>
  </si>
  <si>
    <t>GR</t>
  </si>
  <si>
    <t>Mevcutta Final Harf Notu</t>
  </si>
  <si>
    <t>Mevcutta Bütte Harf Notu</t>
  </si>
  <si>
    <t>Final Tskor</t>
  </si>
  <si>
    <t>Büt Tskor</t>
  </si>
  <si>
    <t>Önerilende Final Sınıf Sıralama</t>
  </si>
  <si>
    <t>Büt</t>
  </si>
  <si>
    <t>Vizze</t>
  </si>
  <si>
    <t>Final</t>
  </si>
  <si>
    <t>Bütünlemeye göre</t>
  </si>
  <si>
    <t>Finale Göre</t>
  </si>
  <si>
    <t>Final Ham başarı Notu</t>
  </si>
  <si>
    <t>Vize</t>
  </si>
  <si>
    <t>Önerilen Final AA Sıralama için Ham Puan</t>
  </si>
  <si>
    <t>Önerilen Final BA Sıralama için Ham Puan</t>
  </si>
  <si>
    <t>Önerilen Final BB Sıralama için Ham Puan</t>
  </si>
  <si>
    <t>Önerilen Final CB Sıralama için Ham Puan</t>
  </si>
  <si>
    <t>Önerilen Final CC Sıralama için Ham Puan</t>
  </si>
  <si>
    <t>Önerilen Final DC Sıralama için Ham Puan</t>
  </si>
  <si>
    <t>Önerilen Final DD Sıralama için Ham Puan</t>
  </si>
  <si>
    <t>TABLO</t>
  </si>
  <si>
    <t>Finalde Harf Notu</t>
  </si>
  <si>
    <t>Büt. Ham Başarı</t>
  </si>
  <si>
    <t>Bütte Harf Notu</t>
  </si>
  <si>
    <t>Final Harf Notu en düşük ham puan</t>
  </si>
  <si>
    <t>Final Harf Notu Sayıları</t>
  </si>
  <si>
    <t>Büt Harf Notu Sayıları</t>
  </si>
  <si>
    <t>Final Harf Notu en yüksek ham puan</t>
  </si>
  <si>
    <t>Yüzdelik</t>
  </si>
  <si>
    <t>DDS'de final ham başarı notu</t>
  </si>
  <si>
    <t>DDS'de büt ham başarı notu</t>
  </si>
  <si>
    <t>Doğrudan Dönüşüm Sistemi</t>
  </si>
  <si>
    <t>En yüksek</t>
  </si>
  <si>
    <t>En düşük</t>
  </si>
  <si>
    <t>Önerilende Bütünleme Sınıf Sıralama</t>
  </si>
  <si>
    <t>Öğrenci 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</si>
</sst>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b/>
      <sz val="11"/>
      <color rgb="FFFF0000"/>
      <name val="Calibri"/>
      <family val="2"/>
      <charset val="162"/>
      <scheme val="minor"/>
    </font>
    <font>
      <b/>
      <sz val="11"/>
      <name val="Calibri"/>
      <family val="2"/>
      <charset val="162"/>
      <scheme val="minor"/>
    </font>
    <font>
      <sz val="18"/>
      <color theme="3"/>
      <name val="Calibri Light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57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Calibri"/>
      <family val="2"/>
      <charset val="16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charset val="162"/>
      <scheme val="minor"/>
    </font>
    <font>
      <sz val="11"/>
      <color theme="1"/>
      <name val="Arial"/>
      <family val="2"/>
      <charset val="162"/>
    </font>
    <font>
      <sz val="12"/>
      <color theme="1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</borders>
  <cellStyleXfs count="83">
    <xf numFmtId="0" fontId="0" fillId="0" borderId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1" fillId="0" borderId="8" applyNumberFormat="0" applyFill="0" applyAlignment="0" applyProtection="0"/>
    <xf numFmtId="0" fontId="11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0" applyNumberFormat="0" applyBorder="0" applyAlignment="0" applyProtection="0"/>
    <xf numFmtId="0" fontId="15" fillId="7" borderId="9" applyNumberFormat="0" applyAlignment="0" applyProtection="0"/>
    <xf numFmtId="0" fontId="16" fillId="8" borderId="10" applyNumberFormat="0" applyAlignment="0" applyProtection="0"/>
    <xf numFmtId="0" fontId="17" fillId="8" borderId="9" applyNumberFormat="0" applyAlignment="0" applyProtection="0"/>
    <xf numFmtId="0" fontId="18" fillId="0" borderId="11" applyNumberFormat="0" applyFill="0" applyAlignment="0" applyProtection="0"/>
    <xf numFmtId="0" fontId="19" fillId="9" borderId="12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5" fillId="0" borderId="14" applyNumberFormat="0" applyFill="0" applyAlignment="0" applyProtection="0"/>
    <xf numFmtId="0" fontId="2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22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22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22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22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22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0" borderId="13" applyNumberFormat="0" applyFont="0" applyAlignment="0" applyProtection="0"/>
    <xf numFmtId="0" fontId="2" fillId="0" borderId="0"/>
    <xf numFmtId="0" fontId="2" fillId="10" borderId="13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1" fillId="0" borderId="0"/>
    <xf numFmtId="0" fontId="1" fillId="10" borderId="13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</cellStyleXfs>
  <cellXfs count="46">
    <xf numFmtId="0" fontId="0" fillId="0" borderId="0" xfId="0"/>
    <xf numFmtId="2" fontId="0" fillId="0" borderId="0" xfId="0" applyNumberFormat="1"/>
    <xf numFmtId="0" fontId="0" fillId="0" borderId="0" xfId="0" applyAlignment="1">
      <alignment wrapText="1"/>
    </xf>
    <xf numFmtId="0" fontId="0" fillId="0" borderId="2" xfId="0" applyBorder="1"/>
    <xf numFmtId="0" fontId="0" fillId="3" borderId="2" xfId="0" applyFill="1" applyBorder="1"/>
    <xf numFmtId="0" fontId="0" fillId="2" borderId="2" xfId="0" applyFill="1" applyBorder="1"/>
    <xf numFmtId="0" fontId="5" fillId="0" borderId="2" xfId="0" applyFont="1" applyBorder="1" applyAlignment="1">
      <alignment wrapText="1"/>
    </xf>
    <xf numFmtId="0" fontId="5" fillId="3" borderId="2" xfId="0" applyFont="1" applyFill="1" applyBorder="1" applyAlignment="1">
      <alignment wrapText="1"/>
    </xf>
    <xf numFmtId="0" fontId="6" fillId="3" borderId="2" xfId="0" applyFont="1" applyFill="1" applyBorder="1" applyAlignment="1">
      <alignment wrapText="1"/>
    </xf>
    <xf numFmtId="0" fontId="5" fillId="3" borderId="2" xfId="0" applyFont="1" applyFill="1" applyBorder="1"/>
    <xf numFmtId="0" fontId="6" fillId="3" borderId="2" xfId="0" applyFont="1" applyFill="1" applyBorder="1"/>
    <xf numFmtId="0" fontId="5" fillId="3" borderId="0" xfId="0" applyFont="1" applyFill="1"/>
    <xf numFmtId="0" fontId="6" fillId="3" borderId="0" xfId="0" applyFont="1" applyFill="1"/>
    <xf numFmtId="0" fontId="5" fillId="0" borderId="2" xfId="0" applyFont="1" applyBorder="1"/>
    <xf numFmtId="0" fontId="7" fillId="3" borderId="2" xfId="0" applyFont="1" applyFill="1" applyBorder="1"/>
    <xf numFmtId="0" fontId="5" fillId="3" borderId="0" xfId="0" applyFont="1" applyFill="1" applyAlignment="1">
      <alignment wrapText="1"/>
    </xf>
    <xf numFmtId="0" fontId="23" fillId="3" borderId="2" xfId="0" applyFont="1" applyFill="1" applyBorder="1"/>
    <xf numFmtId="0" fontId="24" fillId="3" borderId="2" xfId="0" applyFont="1" applyFill="1" applyBorder="1" applyAlignment="1">
      <alignment wrapText="1"/>
    </xf>
    <xf numFmtId="0" fontId="23" fillId="3" borderId="0" xfId="0" applyFont="1" applyFill="1"/>
    <xf numFmtId="2" fontId="5" fillId="3" borderId="2" xfId="0" applyNumberFormat="1" applyFont="1" applyFill="1" applyBorder="1"/>
    <xf numFmtId="164" fontId="0" fillId="3" borderId="2" xfId="0" applyNumberFormat="1" applyFill="1" applyBorder="1"/>
    <xf numFmtId="0" fontId="26" fillId="3" borderId="2" xfId="0" applyFont="1" applyFill="1" applyBorder="1" applyAlignment="1">
      <alignment wrapText="1"/>
    </xf>
    <xf numFmtId="0" fontId="27" fillId="3" borderId="2" xfId="0" applyFont="1" applyFill="1" applyBorder="1"/>
    <xf numFmtId="0" fontId="27" fillId="3" borderId="0" xfId="0" applyFont="1" applyFill="1"/>
    <xf numFmtId="164" fontId="0" fillId="0" borderId="0" xfId="0" applyNumberFormat="1"/>
    <xf numFmtId="0" fontId="7" fillId="0" borderId="2" xfId="0" applyFont="1" applyBorder="1" applyAlignment="1">
      <alignment wrapText="1"/>
    </xf>
    <xf numFmtId="0" fontId="23" fillId="0" borderId="0" xfId="0" applyFont="1"/>
    <xf numFmtId="0" fontId="28" fillId="0" borderId="0" xfId="0" applyFont="1"/>
    <xf numFmtId="1" fontId="0" fillId="3" borderId="2" xfId="0" applyNumberFormat="1" applyFill="1" applyBorder="1"/>
    <xf numFmtId="1" fontId="0" fillId="0" borderId="0" xfId="0" applyNumberFormat="1"/>
    <xf numFmtId="1" fontId="5" fillId="3" borderId="2" xfId="0" applyNumberFormat="1" applyFont="1" applyFill="1" applyBorder="1"/>
    <xf numFmtId="0" fontId="29" fillId="0" borderId="2" xfId="0" applyFont="1" applyBorder="1" applyAlignment="1">
      <alignment wrapText="1"/>
    </xf>
    <xf numFmtId="0" fontId="30" fillId="0" borderId="16" xfId="0" applyFont="1" applyBorder="1" applyAlignment="1">
      <alignment wrapText="1"/>
    </xf>
    <xf numFmtId="0" fontId="5" fillId="0" borderId="2" xfId="0" applyFont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 wrapText="1"/>
    </xf>
    <xf numFmtId="0" fontId="5" fillId="3" borderId="5" xfId="0" applyFont="1" applyFill="1" applyBorder="1" applyAlignment="1">
      <alignment horizontal="center" wrapText="1"/>
    </xf>
    <xf numFmtId="0" fontId="5" fillId="3" borderId="3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25" fillId="0" borderId="15" xfId="0" applyFont="1" applyBorder="1" applyAlignment="1">
      <alignment horizontal="center"/>
    </xf>
    <xf numFmtId="0" fontId="25" fillId="0" borderId="1" xfId="0" applyFont="1" applyBorder="1" applyAlignment="1">
      <alignment horizontal="center"/>
    </xf>
    <xf numFmtId="0" fontId="25" fillId="0" borderId="3" xfId="0" applyFont="1" applyBorder="1" applyAlignment="1">
      <alignment horizontal="center"/>
    </xf>
    <xf numFmtId="0" fontId="25" fillId="0" borderId="4" xfId="0" applyFont="1" applyBorder="1" applyAlignment="1">
      <alignment horizontal="center"/>
    </xf>
    <xf numFmtId="0" fontId="5" fillId="0" borderId="1" xfId="0" applyFont="1" applyBorder="1" applyAlignment="1">
      <alignment horizontal="center"/>
    </xf>
  </cellXfs>
  <cellStyles count="83">
    <cellStyle name="%20 - Vurgu1" xfId="18" builtinId="30" customBuiltin="1"/>
    <cellStyle name="%20 - Vurgu1 2" xfId="45" xr:uid="{3934C967-BAD1-4B99-95ED-948FA3B75B4C}"/>
    <cellStyle name="%20 - Vurgu1 3" xfId="65" xr:uid="{49441388-6146-40C6-912C-D70AD22BDC95}"/>
    <cellStyle name="%20 - Vurgu2" xfId="22" builtinId="34" customBuiltin="1"/>
    <cellStyle name="%20 - Vurgu2 2" xfId="48" xr:uid="{B6E31A70-999E-4800-AE2B-A0654EAB28BD}"/>
    <cellStyle name="%20 - Vurgu2 3" xfId="68" xr:uid="{27A6F16D-CE48-4952-B2EC-ED77469F9B45}"/>
    <cellStyle name="%20 - Vurgu3" xfId="26" builtinId="38" customBuiltin="1"/>
    <cellStyle name="%20 - Vurgu3 2" xfId="51" xr:uid="{57BF182F-55A1-49DB-ADC4-9214C9EDB061}"/>
    <cellStyle name="%20 - Vurgu3 3" xfId="71" xr:uid="{75BAB6A3-23DB-4552-9ADA-E9D124156A8B}"/>
    <cellStyle name="%20 - Vurgu4" xfId="30" builtinId="42" customBuiltin="1"/>
    <cellStyle name="%20 - Vurgu4 2" xfId="54" xr:uid="{E3710819-30E5-46AA-9924-0AB83F6C6D0C}"/>
    <cellStyle name="%20 - Vurgu4 3" xfId="74" xr:uid="{8C138572-EDA8-4CB5-9059-F1ACD92CBF62}"/>
    <cellStyle name="%20 - Vurgu5" xfId="34" builtinId="46" customBuiltin="1"/>
    <cellStyle name="%20 - Vurgu5 2" xfId="57" xr:uid="{4CC4CDEB-5C5D-442F-A505-C316FABDE5C8}"/>
    <cellStyle name="%20 - Vurgu5 3" xfId="77" xr:uid="{666D7255-9ABD-4123-BD00-18258B167DF0}"/>
    <cellStyle name="%20 - Vurgu6" xfId="38" builtinId="50" customBuiltin="1"/>
    <cellStyle name="%20 - Vurgu6 2" xfId="60" xr:uid="{F7AE0665-14BD-4934-BB77-58E88552BDEA}"/>
    <cellStyle name="%20 - Vurgu6 3" xfId="80" xr:uid="{908624DB-1CD0-4E74-A926-C8E91B7BD598}"/>
    <cellStyle name="%40 - Vurgu1" xfId="19" builtinId="31" customBuiltin="1"/>
    <cellStyle name="%40 - Vurgu1 2" xfId="46" xr:uid="{4BEA8291-0F54-4377-804A-535A5873310E}"/>
    <cellStyle name="%40 - Vurgu1 3" xfId="66" xr:uid="{4C497808-EB84-4F36-BE29-7B644F4CD429}"/>
    <cellStyle name="%40 - Vurgu2" xfId="23" builtinId="35" customBuiltin="1"/>
    <cellStyle name="%40 - Vurgu2 2" xfId="49" xr:uid="{3C2F3F6B-CA86-4CCF-B86B-5ADFA617791E}"/>
    <cellStyle name="%40 - Vurgu2 3" xfId="69" xr:uid="{85E6C6F9-048F-4428-AC34-61A84D6A276F}"/>
    <cellStyle name="%40 - Vurgu3" xfId="27" builtinId="39" customBuiltin="1"/>
    <cellStyle name="%40 - Vurgu3 2" xfId="52" xr:uid="{8565F931-BA04-4B1A-9E54-9118996DCAAD}"/>
    <cellStyle name="%40 - Vurgu3 3" xfId="72" xr:uid="{CC709831-2889-4AB2-8CFC-22943F24A181}"/>
    <cellStyle name="%40 - Vurgu4" xfId="31" builtinId="43" customBuiltin="1"/>
    <cellStyle name="%40 - Vurgu4 2" xfId="55" xr:uid="{544F6749-117F-4BCB-BDCB-7B51FCD4714F}"/>
    <cellStyle name="%40 - Vurgu4 3" xfId="75" xr:uid="{5AE9D51A-96F7-49FF-83AE-A3C249DB21CC}"/>
    <cellStyle name="%40 - Vurgu5" xfId="35" builtinId="47" customBuiltin="1"/>
    <cellStyle name="%40 - Vurgu5 2" xfId="58" xr:uid="{3BCC5469-E72B-4FB7-9737-CC6C2B14F39E}"/>
    <cellStyle name="%40 - Vurgu5 3" xfId="78" xr:uid="{EB9C19F7-A6D2-4AA4-9BF2-A0A0A4AE655B}"/>
    <cellStyle name="%40 - Vurgu6" xfId="39" builtinId="51" customBuiltin="1"/>
    <cellStyle name="%40 - Vurgu6 2" xfId="61" xr:uid="{34CD16F7-13A0-4763-9279-FA8C19C4E3D6}"/>
    <cellStyle name="%40 - Vurgu6 3" xfId="81" xr:uid="{7F3D56A6-3C67-443F-85C0-779D810D8E83}"/>
    <cellStyle name="%60 - Vurgu1" xfId="20" builtinId="32" customBuiltin="1"/>
    <cellStyle name="%60 - Vurgu1 2" xfId="47" xr:uid="{60336886-58E7-4BD8-A597-FAFE55B4867E}"/>
    <cellStyle name="%60 - Vurgu1 3" xfId="67" xr:uid="{16010D2E-0BAA-416C-98F5-7D9C55DE023C}"/>
    <cellStyle name="%60 - Vurgu2" xfId="24" builtinId="36" customBuiltin="1"/>
    <cellStyle name="%60 - Vurgu2 2" xfId="50" xr:uid="{F10C43AD-9385-4BDE-8E2D-5ACFEBCEB9C8}"/>
    <cellStyle name="%60 - Vurgu2 3" xfId="70" xr:uid="{0426B1DA-5461-49E9-B579-31FE49A6A65D}"/>
    <cellStyle name="%60 - Vurgu3" xfId="28" builtinId="40" customBuiltin="1"/>
    <cellStyle name="%60 - Vurgu3 2" xfId="53" xr:uid="{88A9A0B5-05FD-44E8-9ABE-14A3E11FB456}"/>
    <cellStyle name="%60 - Vurgu3 3" xfId="73" xr:uid="{407069C8-2659-438B-816D-6CA42DD7A46D}"/>
    <cellStyle name="%60 - Vurgu4" xfId="32" builtinId="44" customBuiltin="1"/>
    <cellStyle name="%60 - Vurgu4 2" xfId="56" xr:uid="{A77F4988-68B3-47C0-B4EB-4204C527CA7C}"/>
    <cellStyle name="%60 - Vurgu4 3" xfId="76" xr:uid="{DCC74494-B7C4-4869-8599-C51F76772399}"/>
    <cellStyle name="%60 - Vurgu5" xfId="36" builtinId="48" customBuiltin="1"/>
    <cellStyle name="%60 - Vurgu5 2" xfId="59" xr:uid="{AF1C596E-81B8-434C-AC9A-5456E4A0A7C7}"/>
    <cellStyle name="%60 - Vurgu5 3" xfId="79" xr:uid="{608DF2B6-7AF5-49EA-B597-DCCDF25D50DB}"/>
    <cellStyle name="%60 - Vurgu6" xfId="40" builtinId="52" customBuiltin="1"/>
    <cellStyle name="%60 - Vurgu6 2" xfId="62" xr:uid="{4723D745-4B60-484B-9DD1-5D5AC7F5A86D}"/>
    <cellStyle name="%60 - Vurgu6 3" xfId="82" xr:uid="{411EB755-22EE-451C-A20F-7341056CEE4E}"/>
    <cellStyle name="Açıklama Metni" xfId="15" builtinId="53" customBuiltin="1"/>
    <cellStyle name="Ana Başlık" xfId="1" builtinId="15" customBuiltin="1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Normal" xfId="0" builtinId="0"/>
    <cellStyle name="Normal 2" xfId="41" xr:uid="{5989C6FC-3FF1-438C-9AA5-1912BCC5155A}"/>
    <cellStyle name="Normal 3" xfId="43" xr:uid="{93EFA9EB-3D6A-4A19-994E-F218C0E29C52}"/>
    <cellStyle name="Normal 4" xfId="63" xr:uid="{96E0291A-454E-48A8-88CF-A7925DBA9617}"/>
    <cellStyle name="Not 2" xfId="42" xr:uid="{A89461F5-8458-42DC-9C94-EEC25DEC50BC}"/>
    <cellStyle name="Not 3" xfId="44" xr:uid="{FA42C456-DB49-4702-8674-B7159DA2CE51}"/>
    <cellStyle name="Not 4" xfId="64" xr:uid="{A5A03515-459C-4329-BAFE-915354969662}"/>
    <cellStyle name="Nötr" xfId="8" builtinId="28" customBuiltin="1"/>
    <cellStyle name="Toplam" xfId="16" builtinId="25" customBuiltin="1"/>
    <cellStyle name="Uyarı Metni" xfId="14" builtinId="11" customBuiltin="1"/>
    <cellStyle name="Vurgu1" xfId="17" builtinId="29" customBuiltin="1"/>
    <cellStyle name="Vurgu2" xfId="21" builtinId="33" customBuiltin="1"/>
    <cellStyle name="Vurgu3" xfId="25" builtinId="37" customBuiltin="1"/>
    <cellStyle name="Vurgu4" xfId="29" builtinId="41" customBuiltin="1"/>
    <cellStyle name="Vurgu5" xfId="33" builtinId="45" customBuiltin="1"/>
    <cellStyle name="Vurgu6" xfId="37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r-TR"/>
              <a:t>Bütünlemeye Göre</a:t>
            </a:r>
            <a:r>
              <a:rPr lang="tr-TR" baseline="0"/>
              <a:t> </a:t>
            </a:r>
            <a:r>
              <a:rPr lang="tr-TR"/>
              <a:t>Harf Notu Sayıları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r-TR"/>
        </a:p>
      </c:txPr>
    </c:title>
    <c:autoTitleDeleted val="0"/>
    <c:plotArea>
      <c:layout>
        <c:manualLayout>
          <c:layoutTarget val="inner"/>
          <c:xMode val="edge"/>
          <c:yMode val="edge"/>
          <c:x val="0.18596719284261654"/>
          <c:y val="0.15283224400871459"/>
          <c:w val="0.81318941092628327"/>
          <c:h val="0.64048141858084728"/>
        </c:manualLayout>
      </c:layout>
      <c:lineChart>
        <c:grouping val="standard"/>
        <c:varyColors val="0"/>
        <c:ser>
          <c:idx val="0"/>
          <c:order val="0"/>
          <c:tx>
            <c:v>Mevcut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'Mevcut Bağ. Değ. Yaklaşık'!$V$19:$AD$19</c:f>
              <c:strCache>
                <c:ptCount val="9"/>
                <c:pt idx="0">
                  <c:v>FF</c:v>
                </c:pt>
                <c:pt idx="1">
                  <c:v>FD</c:v>
                </c:pt>
                <c:pt idx="2">
                  <c:v>DD</c:v>
                </c:pt>
                <c:pt idx="3">
                  <c:v>DC</c:v>
                </c:pt>
                <c:pt idx="4">
                  <c:v>CC</c:v>
                </c:pt>
                <c:pt idx="5">
                  <c:v>CB</c:v>
                </c:pt>
                <c:pt idx="6">
                  <c:v>BB</c:v>
                </c:pt>
                <c:pt idx="7">
                  <c:v>BA</c:v>
                </c:pt>
                <c:pt idx="8">
                  <c:v>AA</c:v>
                </c:pt>
              </c:strCache>
            </c:strRef>
          </c:cat>
          <c:val>
            <c:numRef>
              <c:f>'Mevcut Bağ. Değ. Yaklaşık'!$V$20:$AD$20</c:f>
              <c:numCache>
                <c:formatCode>General</c:formatCode>
                <c:ptCount val="9"/>
                <c:pt idx="0">
                  <c:v>79</c:v>
                </c:pt>
                <c:pt idx="1">
                  <c:v>12</c:v>
                </c:pt>
                <c:pt idx="2">
                  <c:v>36</c:v>
                </c:pt>
                <c:pt idx="3">
                  <c:v>47</c:v>
                </c:pt>
                <c:pt idx="4">
                  <c:v>53</c:v>
                </c:pt>
                <c:pt idx="5">
                  <c:v>38</c:v>
                </c:pt>
                <c:pt idx="6">
                  <c:v>29</c:v>
                </c:pt>
                <c:pt idx="7">
                  <c:v>8</c:v>
                </c:pt>
                <c:pt idx="8">
                  <c:v>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854-49B9-9A21-D5430E5B239A}"/>
            </c:ext>
          </c:extLst>
        </c:ser>
        <c:ser>
          <c:idx val="1"/>
          <c:order val="1"/>
          <c:tx>
            <c:v>Mevcutta yüzdelik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'Mevcut Bağ. Değ. Yaklaşık'!$V$19:$AD$19</c:f>
              <c:strCache>
                <c:ptCount val="9"/>
                <c:pt idx="0">
                  <c:v>FF</c:v>
                </c:pt>
                <c:pt idx="1">
                  <c:v>FD</c:v>
                </c:pt>
                <c:pt idx="2">
                  <c:v>DD</c:v>
                </c:pt>
                <c:pt idx="3">
                  <c:v>DC</c:v>
                </c:pt>
                <c:pt idx="4">
                  <c:v>CC</c:v>
                </c:pt>
                <c:pt idx="5">
                  <c:v>CB</c:v>
                </c:pt>
                <c:pt idx="6">
                  <c:v>BB</c:v>
                </c:pt>
                <c:pt idx="7">
                  <c:v>BA</c:v>
                </c:pt>
                <c:pt idx="8">
                  <c:v>AA</c:v>
                </c:pt>
              </c:strCache>
            </c:strRef>
          </c:cat>
          <c:val>
            <c:numRef>
              <c:f>'Mevcut Bağ. Değ. Yaklaşık'!$V$21:$AD$21</c:f>
              <c:numCache>
                <c:formatCode>General</c:formatCode>
                <c:ptCount val="9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854-49B9-9A21-D5430E5B239A}"/>
            </c:ext>
          </c:extLst>
        </c:ser>
        <c:ser>
          <c:idx val="2"/>
          <c:order val="2"/>
          <c:tx>
            <c:v>Önerilen Yüzdelik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'Mevcut Bağ. Değ. Yaklaşık'!$V$19:$AD$19</c:f>
              <c:strCache>
                <c:ptCount val="9"/>
                <c:pt idx="0">
                  <c:v>FF</c:v>
                </c:pt>
                <c:pt idx="1">
                  <c:v>FD</c:v>
                </c:pt>
                <c:pt idx="2">
                  <c:v>DD</c:v>
                </c:pt>
                <c:pt idx="3">
                  <c:v>DC</c:v>
                </c:pt>
                <c:pt idx="4">
                  <c:v>CC</c:v>
                </c:pt>
                <c:pt idx="5">
                  <c:v>CB</c:v>
                </c:pt>
                <c:pt idx="6">
                  <c:v>BB</c:v>
                </c:pt>
                <c:pt idx="7">
                  <c:v>BA</c:v>
                </c:pt>
                <c:pt idx="8">
                  <c:v>AA</c:v>
                </c:pt>
              </c:strCache>
            </c:strRef>
          </c:cat>
          <c:val>
            <c:numRef>
              <c:f>'Mevcut Bağ. Değ. Yaklaşık'!$V$22:$AD$22</c:f>
              <c:numCache>
                <c:formatCode>General</c:formatCode>
                <c:ptCount val="9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854-49B9-9A21-D5430E5B23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6774655"/>
        <c:axId val="126770495"/>
      </c:lineChart>
      <c:catAx>
        <c:axId val="1267746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26770495"/>
        <c:crosses val="autoZero"/>
        <c:auto val="1"/>
        <c:lblAlgn val="ctr"/>
        <c:lblOffset val="100"/>
        <c:noMultiLvlLbl val="0"/>
      </c:catAx>
      <c:valAx>
        <c:axId val="12677049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2677465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r-T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r-TR"/>
              <a:t>Finale Göre Harf Notu Sayıları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r-T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'Mevcut Bağ. Değ. Yaklaşık'!$S$25:$U$25</c:f>
              <c:strCache>
                <c:ptCount val="3"/>
                <c:pt idx="0">
                  <c:v>Mevcutta sayı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'Mevcut Bağ. Değ. Yaklaşık'!$V$24:$AD$24</c:f>
              <c:strCache>
                <c:ptCount val="9"/>
                <c:pt idx="0">
                  <c:v>FF</c:v>
                </c:pt>
                <c:pt idx="1">
                  <c:v>FD</c:v>
                </c:pt>
                <c:pt idx="2">
                  <c:v>DD</c:v>
                </c:pt>
                <c:pt idx="3">
                  <c:v>DC</c:v>
                </c:pt>
                <c:pt idx="4">
                  <c:v>CC</c:v>
                </c:pt>
                <c:pt idx="5">
                  <c:v>CB</c:v>
                </c:pt>
                <c:pt idx="6">
                  <c:v>BB</c:v>
                </c:pt>
                <c:pt idx="7">
                  <c:v>BA</c:v>
                </c:pt>
                <c:pt idx="8">
                  <c:v>AA</c:v>
                </c:pt>
              </c:strCache>
            </c:strRef>
          </c:cat>
          <c:val>
            <c:numRef>
              <c:f>'Mevcut Bağ. Değ. Yaklaşık'!$V$25:$AD$25</c:f>
              <c:numCache>
                <c:formatCode>General</c:formatCode>
                <c:ptCount val="9"/>
                <c:pt idx="0">
                  <c:v>94</c:v>
                </c:pt>
                <c:pt idx="1">
                  <c:v>31</c:v>
                </c:pt>
                <c:pt idx="2">
                  <c:v>27</c:v>
                </c:pt>
                <c:pt idx="3">
                  <c:v>32</c:v>
                </c:pt>
                <c:pt idx="4">
                  <c:v>46</c:v>
                </c:pt>
                <c:pt idx="5">
                  <c:v>35</c:v>
                </c:pt>
                <c:pt idx="6">
                  <c:v>29</c:v>
                </c:pt>
                <c:pt idx="7">
                  <c:v>8</c:v>
                </c:pt>
                <c:pt idx="8">
                  <c:v>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14-4778-A853-AE4E5A3AFE55}"/>
            </c:ext>
          </c:extLst>
        </c:ser>
        <c:ser>
          <c:idx val="1"/>
          <c:order val="1"/>
          <c:tx>
            <c:strRef>
              <c:f>'Mevcut Bağ. Değ. Yaklaşık'!$S$26:$U$26</c:f>
              <c:strCache>
                <c:ptCount val="3"/>
                <c:pt idx="0">
                  <c:v>Mevcutta sayı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'Mevcut Bağ. Değ. Yaklaşık'!$V$24:$AD$24</c:f>
              <c:strCache>
                <c:ptCount val="9"/>
                <c:pt idx="0">
                  <c:v>FF</c:v>
                </c:pt>
                <c:pt idx="1">
                  <c:v>FD</c:v>
                </c:pt>
                <c:pt idx="2">
                  <c:v>DD</c:v>
                </c:pt>
                <c:pt idx="3">
                  <c:v>DC</c:v>
                </c:pt>
                <c:pt idx="4">
                  <c:v>CC</c:v>
                </c:pt>
                <c:pt idx="5">
                  <c:v>CB</c:v>
                </c:pt>
                <c:pt idx="6">
                  <c:v>BB</c:v>
                </c:pt>
                <c:pt idx="7">
                  <c:v>BA</c:v>
                </c:pt>
                <c:pt idx="8">
                  <c:v>AA</c:v>
                </c:pt>
              </c:strCache>
            </c:strRef>
          </c:cat>
          <c:val>
            <c:numRef>
              <c:f>'Mevcut Bağ. Değ. Yaklaşık'!$V$26:$AD$26</c:f>
              <c:numCache>
                <c:formatCode>General</c:formatCode>
                <c:ptCount val="9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B14-4778-A853-AE4E5A3AFE55}"/>
            </c:ext>
          </c:extLst>
        </c:ser>
        <c:ser>
          <c:idx val="2"/>
          <c:order val="2"/>
          <c:tx>
            <c:strRef>
              <c:f>'Mevcut Bağ. Değ. Yaklaşık'!$S$27:$U$27</c:f>
              <c:strCache>
                <c:ptCount val="3"/>
                <c:pt idx="0">
                  <c:v>Mevcutta sayı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'Mevcut Bağ. Değ. Yaklaşık'!$V$24:$AD$24</c:f>
              <c:strCache>
                <c:ptCount val="9"/>
                <c:pt idx="0">
                  <c:v>FF</c:v>
                </c:pt>
                <c:pt idx="1">
                  <c:v>FD</c:v>
                </c:pt>
                <c:pt idx="2">
                  <c:v>DD</c:v>
                </c:pt>
                <c:pt idx="3">
                  <c:v>DC</c:v>
                </c:pt>
                <c:pt idx="4">
                  <c:v>CC</c:v>
                </c:pt>
                <c:pt idx="5">
                  <c:v>CB</c:v>
                </c:pt>
                <c:pt idx="6">
                  <c:v>BB</c:v>
                </c:pt>
                <c:pt idx="7">
                  <c:v>BA</c:v>
                </c:pt>
                <c:pt idx="8">
                  <c:v>AA</c:v>
                </c:pt>
              </c:strCache>
            </c:strRef>
          </c:cat>
          <c:val>
            <c:numRef>
              <c:f>'Mevcut Bağ. Değ. Yaklaşık'!$V$27:$AD$27</c:f>
              <c:numCache>
                <c:formatCode>General</c:formatCode>
                <c:ptCount val="9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B14-4778-A853-AE4E5A3AFE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286031"/>
        <c:axId val="34283119"/>
      </c:lineChart>
      <c:catAx>
        <c:axId val="342860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34283119"/>
        <c:crosses val="autoZero"/>
        <c:auto val="1"/>
        <c:lblAlgn val="ctr"/>
        <c:lblOffset val="100"/>
        <c:noMultiLvlLbl val="0"/>
      </c:catAx>
      <c:valAx>
        <c:axId val="3428311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3428603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r-T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r-TR"/>
              <a:t>Final </a:t>
            </a:r>
            <a:r>
              <a:rPr lang="tr-TR" sz="1400" b="0" i="0" u="none" strike="noStrike" baseline="0">
                <a:effectLst/>
              </a:rPr>
              <a:t>Harf Notu Sayıları</a:t>
            </a:r>
            <a:endParaRPr lang="tr-T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r-T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r-T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'Mevcutta yüzdelik uygulanırsa'!$V$4:$AD$4</c:f>
              <c:strCache>
                <c:ptCount val="9"/>
                <c:pt idx="0">
                  <c:v>FF</c:v>
                </c:pt>
                <c:pt idx="1">
                  <c:v>FD</c:v>
                </c:pt>
                <c:pt idx="2">
                  <c:v>DD</c:v>
                </c:pt>
                <c:pt idx="3">
                  <c:v>DC</c:v>
                </c:pt>
                <c:pt idx="4">
                  <c:v>CC</c:v>
                </c:pt>
                <c:pt idx="5">
                  <c:v>CB</c:v>
                </c:pt>
                <c:pt idx="6">
                  <c:v>BB</c:v>
                </c:pt>
                <c:pt idx="7">
                  <c:v>BA</c:v>
                </c:pt>
                <c:pt idx="8">
                  <c:v>AA</c:v>
                </c:pt>
              </c:strCache>
            </c:strRef>
          </c:cat>
          <c:val>
            <c:numRef>
              <c:f>'Mevcutta yüzdelik uygulanırsa'!$V$5:$AD$5</c:f>
              <c:numCache>
                <c:formatCode>General</c:formatCode>
                <c:ptCount val="9"/>
                <c:pt idx="0">
                  <c:v>83</c:v>
                </c:pt>
                <c:pt idx="1">
                  <c:v>42</c:v>
                </c:pt>
                <c:pt idx="2">
                  <c:v>15</c:v>
                </c:pt>
                <c:pt idx="3">
                  <c:v>24</c:v>
                </c:pt>
                <c:pt idx="4">
                  <c:v>36</c:v>
                </c:pt>
                <c:pt idx="5">
                  <c:v>45</c:v>
                </c:pt>
                <c:pt idx="6">
                  <c:v>36</c:v>
                </c:pt>
                <c:pt idx="7">
                  <c:v>23</c:v>
                </c:pt>
                <c:pt idx="8">
                  <c:v>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AC5-4BF1-ADA7-C4B16D731864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648852288"/>
        <c:axId val="1648851872"/>
      </c:lineChart>
      <c:catAx>
        <c:axId val="164885228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/>
                  <a:t>Harf Notu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tr-T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648851872"/>
        <c:crosses val="autoZero"/>
        <c:auto val="1"/>
        <c:lblAlgn val="ctr"/>
        <c:lblOffset val="100"/>
        <c:noMultiLvlLbl val="0"/>
      </c:catAx>
      <c:valAx>
        <c:axId val="164885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/>
                  <a:t>Öğrenci</a:t>
                </a:r>
                <a:r>
                  <a:rPr lang="tr-TR" baseline="0"/>
                  <a:t> Sayısı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tr-T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6488522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r-TR"/>
              <a:t>Bütünleme </a:t>
            </a:r>
            <a:r>
              <a:rPr lang="tr-TR" baseline="0"/>
              <a:t> Harf Notu Sayıları</a:t>
            </a:r>
            <a:endParaRPr lang="tr-TR"/>
          </a:p>
        </c:rich>
      </c:tx>
      <c:layout>
        <c:manualLayout>
          <c:xMode val="edge"/>
          <c:yMode val="edge"/>
          <c:x val="0.25993044619422573"/>
          <c:y val="5.09259259259259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r-T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Öğrenci sayısı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r-T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'Mevcutta yüzdelik uygulanırsa'!$V$4:$AD$4</c:f>
              <c:strCache>
                <c:ptCount val="9"/>
                <c:pt idx="0">
                  <c:v>FF</c:v>
                </c:pt>
                <c:pt idx="1">
                  <c:v>FD</c:v>
                </c:pt>
                <c:pt idx="2">
                  <c:v>DD</c:v>
                </c:pt>
                <c:pt idx="3">
                  <c:v>DC</c:v>
                </c:pt>
                <c:pt idx="4">
                  <c:v>CC</c:v>
                </c:pt>
                <c:pt idx="5">
                  <c:v>CB</c:v>
                </c:pt>
                <c:pt idx="6">
                  <c:v>BB</c:v>
                </c:pt>
                <c:pt idx="7">
                  <c:v>BA</c:v>
                </c:pt>
                <c:pt idx="8">
                  <c:v>AA</c:v>
                </c:pt>
              </c:strCache>
            </c:strRef>
          </c:cat>
          <c:val>
            <c:numRef>
              <c:f>'Mevcutta yüzdelik uygulanırsa'!$V$6:$AD$6</c:f>
              <c:numCache>
                <c:formatCode>General</c:formatCode>
                <c:ptCount val="9"/>
                <c:pt idx="0">
                  <c:v>63</c:v>
                </c:pt>
                <c:pt idx="1">
                  <c:v>28</c:v>
                </c:pt>
                <c:pt idx="2">
                  <c:v>15</c:v>
                </c:pt>
                <c:pt idx="3">
                  <c:v>31</c:v>
                </c:pt>
                <c:pt idx="4">
                  <c:v>47</c:v>
                </c:pt>
                <c:pt idx="5">
                  <c:v>52</c:v>
                </c:pt>
                <c:pt idx="6">
                  <c:v>37</c:v>
                </c:pt>
                <c:pt idx="7">
                  <c:v>23</c:v>
                </c:pt>
                <c:pt idx="8">
                  <c:v>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F6-47C2-BE5A-471D3501D8D4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648852288"/>
        <c:axId val="1648851872"/>
      </c:lineChart>
      <c:catAx>
        <c:axId val="164885228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/>
                  <a:t>Harf</a:t>
                </a:r>
                <a:r>
                  <a:rPr lang="tr-TR" baseline="0"/>
                  <a:t> Notu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tr-T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648851872"/>
        <c:crosses val="autoZero"/>
        <c:auto val="1"/>
        <c:lblAlgn val="ctr"/>
        <c:lblOffset val="100"/>
        <c:noMultiLvlLbl val="0"/>
      </c:catAx>
      <c:valAx>
        <c:axId val="164885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/>
                  <a:t>Öğrenci Sayısı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tr-T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6488522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r-TR"/>
              <a:t>Final </a:t>
            </a:r>
            <a:r>
              <a:rPr lang="tr-TR" sz="1400" b="0" i="0" u="none" strike="noStrike" baseline="0">
                <a:effectLst/>
              </a:rPr>
              <a:t>Harf Notu Sayıları</a:t>
            </a:r>
            <a:endParaRPr lang="tr-T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r-T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Öğrenci Sayısı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'Hukuk Fakültesi Bağıl Değerlen.'!$X$4:$AF$4</c:f>
              <c:strCache>
                <c:ptCount val="9"/>
                <c:pt idx="0">
                  <c:v>FF</c:v>
                </c:pt>
                <c:pt idx="1">
                  <c:v>FD</c:v>
                </c:pt>
                <c:pt idx="2">
                  <c:v>DD</c:v>
                </c:pt>
                <c:pt idx="3">
                  <c:v>DC</c:v>
                </c:pt>
                <c:pt idx="4">
                  <c:v>CC</c:v>
                </c:pt>
                <c:pt idx="5">
                  <c:v>CB</c:v>
                </c:pt>
                <c:pt idx="6">
                  <c:v>BB</c:v>
                </c:pt>
                <c:pt idx="7">
                  <c:v>BA</c:v>
                </c:pt>
                <c:pt idx="8">
                  <c:v>AA</c:v>
                </c:pt>
              </c:strCache>
            </c:strRef>
          </c:cat>
          <c:val>
            <c:numRef>
              <c:f>'Hukuk Fakültesi Bağıl Değerlen.'!$X$5:$AF$5</c:f>
              <c:numCache>
                <c:formatCode>General</c:formatCode>
                <c:ptCount val="9"/>
                <c:pt idx="0">
                  <c:v>15</c:v>
                </c:pt>
                <c:pt idx="1">
                  <c:v>34</c:v>
                </c:pt>
                <c:pt idx="2">
                  <c:v>1</c:v>
                </c:pt>
                <c:pt idx="3">
                  <c:v>4</c:v>
                </c:pt>
                <c:pt idx="4">
                  <c:v>7</c:v>
                </c:pt>
                <c:pt idx="5">
                  <c:v>7</c:v>
                </c:pt>
                <c:pt idx="6">
                  <c:v>6</c:v>
                </c:pt>
                <c:pt idx="7">
                  <c:v>4</c:v>
                </c:pt>
                <c:pt idx="8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27-44EA-9B74-2B9B1E68CA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48852288"/>
        <c:axId val="1648851872"/>
      </c:lineChart>
      <c:catAx>
        <c:axId val="164885228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/>
                  <a:t>Harf Notu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tr-T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648851872"/>
        <c:crosses val="autoZero"/>
        <c:auto val="1"/>
        <c:lblAlgn val="ctr"/>
        <c:lblOffset val="100"/>
        <c:noMultiLvlLbl val="0"/>
      </c:catAx>
      <c:valAx>
        <c:axId val="164885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/>
                  <a:t>Öğrenci</a:t>
                </a:r>
                <a:r>
                  <a:rPr lang="tr-TR" baseline="0"/>
                  <a:t> Sayısı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tr-T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6488522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r-TR"/>
              <a:t>Bütünleme </a:t>
            </a:r>
            <a:r>
              <a:rPr lang="tr-TR" baseline="0"/>
              <a:t> Harf Notu Sayıları</a:t>
            </a:r>
            <a:endParaRPr lang="tr-T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r-T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Öğrenci Sayıları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'Hukuk Fakültesi Bağıl Değerlen.'!$X$4:$AF$4</c:f>
              <c:strCache>
                <c:ptCount val="9"/>
                <c:pt idx="0">
                  <c:v>FF</c:v>
                </c:pt>
                <c:pt idx="1">
                  <c:v>FD</c:v>
                </c:pt>
                <c:pt idx="2">
                  <c:v>DD</c:v>
                </c:pt>
                <c:pt idx="3">
                  <c:v>DC</c:v>
                </c:pt>
                <c:pt idx="4">
                  <c:v>CC</c:v>
                </c:pt>
                <c:pt idx="5">
                  <c:v>CB</c:v>
                </c:pt>
                <c:pt idx="6">
                  <c:v>BB</c:v>
                </c:pt>
                <c:pt idx="7">
                  <c:v>BA</c:v>
                </c:pt>
                <c:pt idx="8">
                  <c:v>AA</c:v>
                </c:pt>
              </c:strCache>
            </c:strRef>
          </c:cat>
          <c:val>
            <c:numRef>
              <c:f>'Hukuk Fakültesi Bağıl Değerlen.'!$X$6:$AF$6</c:f>
              <c:numCache>
                <c:formatCode>General</c:formatCode>
                <c:ptCount val="9"/>
                <c:pt idx="0">
                  <c:v>15</c:v>
                </c:pt>
                <c:pt idx="1">
                  <c:v>34</c:v>
                </c:pt>
                <c:pt idx="2">
                  <c:v>1</c:v>
                </c:pt>
                <c:pt idx="3">
                  <c:v>4</c:v>
                </c:pt>
                <c:pt idx="4">
                  <c:v>7</c:v>
                </c:pt>
                <c:pt idx="5">
                  <c:v>7</c:v>
                </c:pt>
                <c:pt idx="6">
                  <c:v>6</c:v>
                </c:pt>
                <c:pt idx="7">
                  <c:v>4</c:v>
                </c:pt>
                <c:pt idx="8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60-4609-BC4B-720F81A53F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48852288"/>
        <c:axId val="1648851872"/>
      </c:lineChart>
      <c:catAx>
        <c:axId val="164885228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/>
                  <a:t>Harf</a:t>
                </a:r>
                <a:r>
                  <a:rPr lang="tr-TR" baseline="0"/>
                  <a:t> Notu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tr-T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648851872"/>
        <c:crosses val="autoZero"/>
        <c:auto val="1"/>
        <c:lblAlgn val="ctr"/>
        <c:lblOffset val="100"/>
        <c:noMultiLvlLbl val="0"/>
      </c:catAx>
      <c:valAx>
        <c:axId val="164885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/>
                  <a:t>Öğrenci Sayısı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tr-T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6488522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30</xdr:col>
      <xdr:colOff>137160</xdr:colOff>
      <xdr:row>27</xdr:row>
      <xdr:rowOff>53340</xdr:rowOff>
    </xdr:from>
    <xdr:to>
      <xdr:col>41</xdr:col>
      <xdr:colOff>312420</xdr:colOff>
      <xdr:row>44</xdr:row>
      <xdr:rowOff>30480</xdr:rowOff>
    </xdr:to>
    <xdr:graphicFrame macro="">
      <xdr:nvGraphicFramePr>
        <xdr:cNvPr id="3" name="Grafik 2">
          <a:extLst>
            <a:ext uri="{FF2B5EF4-FFF2-40B4-BE49-F238E27FC236}">
              <a16:creationId xmlns:a16="http://schemas.microsoft.com/office/drawing/2014/main" id="{92F2289F-366B-47ED-9D45-24E32B9879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38100</xdr:colOff>
      <xdr:row>27</xdr:row>
      <xdr:rowOff>57150</xdr:rowOff>
    </xdr:from>
    <xdr:to>
      <xdr:col>29</xdr:col>
      <xdr:colOff>487680</xdr:colOff>
      <xdr:row>44</xdr:row>
      <xdr:rowOff>53340</xdr:rowOff>
    </xdr:to>
    <xdr:graphicFrame macro="">
      <xdr:nvGraphicFramePr>
        <xdr:cNvPr id="2" name="Grafik 1">
          <a:extLst>
            <a:ext uri="{FF2B5EF4-FFF2-40B4-BE49-F238E27FC236}">
              <a16:creationId xmlns:a16="http://schemas.microsoft.com/office/drawing/2014/main" id="{F45BAB64-5CB8-31A4-12F0-9AF77E23238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335280</xdr:colOff>
      <xdr:row>11</xdr:row>
      <xdr:rowOff>171450</xdr:rowOff>
    </xdr:from>
    <xdr:to>
      <xdr:col>28</xdr:col>
      <xdr:colOff>114300</xdr:colOff>
      <xdr:row>40</xdr:row>
      <xdr:rowOff>22860</xdr:rowOff>
    </xdr:to>
    <xdr:graphicFrame macro="">
      <xdr:nvGraphicFramePr>
        <xdr:cNvPr id="2" name="Grafik 1">
          <a:extLst>
            <a:ext uri="{FF2B5EF4-FFF2-40B4-BE49-F238E27FC236}">
              <a16:creationId xmlns:a16="http://schemas.microsoft.com/office/drawing/2014/main" id="{5BB17D8E-899B-493F-B92B-43143C814E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28</xdr:col>
      <xdr:colOff>137160</xdr:colOff>
      <xdr:row>12</xdr:row>
      <xdr:rowOff>0</xdr:rowOff>
    </xdr:from>
    <xdr:to>
      <xdr:col>39</xdr:col>
      <xdr:colOff>327660</xdr:colOff>
      <xdr:row>40</xdr:row>
      <xdr:rowOff>38100</xdr:rowOff>
    </xdr:to>
    <xdr:graphicFrame macro="">
      <xdr:nvGraphicFramePr>
        <xdr:cNvPr id="3" name="Grafik 2">
          <a:extLst>
            <a:ext uri="{FF2B5EF4-FFF2-40B4-BE49-F238E27FC236}">
              <a16:creationId xmlns:a16="http://schemas.microsoft.com/office/drawing/2014/main" id="{1C4F8316-E479-4EB3-B595-5376CBCEA8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335280</xdr:colOff>
      <xdr:row>11</xdr:row>
      <xdr:rowOff>171450</xdr:rowOff>
    </xdr:from>
    <xdr:to>
      <xdr:col>27</xdr:col>
      <xdr:colOff>365760</xdr:colOff>
      <xdr:row>26</xdr:row>
      <xdr:rowOff>171450</xdr:rowOff>
    </xdr:to>
    <xdr:graphicFrame macro="">
      <xdr:nvGraphicFramePr>
        <xdr:cNvPr id="2" name="Grafik 1">
          <a:extLst>
            <a:ext uri="{FF2B5EF4-FFF2-40B4-BE49-F238E27FC236}">
              <a16:creationId xmlns:a16="http://schemas.microsoft.com/office/drawing/2014/main" id="{8FDC467E-0A91-1508-B465-5F1C4EF2323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28</xdr:col>
      <xdr:colOff>30480</xdr:colOff>
      <xdr:row>12</xdr:row>
      <xdr:rowOff>0</xdr:rowOff>
    </xdr:from>
    <xdr:to>
      <xdr:col>35</xdr:col>
      <xdr:colOff>335280</xdr:colOff>
      <xdr:row>27</xdr:row>
      <xdr:rowOff>0</xdr:rowOff>
    </xdr:to>
    <xdr:graphicFrame macro="">
      <xdr:nvGraphicFramePr>
        <xdr:cNvPr id="3" name="Grafik 2">
          <a:extLst>
            <a:ext uri="{FF2B5EF4-FFF2-40B4-BE49-F238E27FC236}">
              <a16:creationId xmlns:a16="http://schemas.microsoft.com/office/drawing/2014/main" id="{97C48DCE-3A8D-4784-9F8C-0A44B19125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D7406C-9913-4D30-8D4B-64696AB5276C}">
  <dimension ref="A1:AI339"/>
  <sheetViews>
    <sheetView workbookViewId="0">
      <selection activeCell="E2" sqref="E2:E331"/>
    </sheetView>
  </sheetViews>
  <sheetFormatPr baseColWidth="10" defaultColWidth="8.83203125" defaultRowHeight="15" x14ac:dyDescent="0.2"/>
  <cols>
    <col min="1" max="1" width="7.1640625" bestFit="1" customWidth="1"/>
    <col min="2" max="2" width="7.5" bestFit="1" customWidth="1"/>
    <col min="3" max="4" width="5.1640625" style="26" bestFit="1" customWidth="1"/>
    <col min="5" max="5" width="10.1640625" style="26" customWidth="1"/>
    <col min="6" max="6" width="3.33203125" style="18" hidden="1" customWidth="1"/>
    <col min="7" max="8" width="3" style="18" hidden="1" customWidth="1"/>
    <col min="9" max="9" width="7.83203125" style="11" customWidth="1"/>
    <col min="10" max="10" width="10.5" style="11" customWidth="1"/>
    <col min="11" max="11" width="2" style="12" hidden="1" customWidth="1"/>
    <col min="12" max="12" width="9.1640625" style="11" bestFit="1" customWidth="1"/>
    <col min="13" max="13" width="9.5" style="11" customWidth="1"/>
    <col min="14" max="14" width="10" style="11" bestFit="1" customWidth="1"/>
    <col min="15" max="15" width="8.1640625" style="11" bestFit="1" customWidth="1"/>
    <col min="16" max="17" width="5.5" style="11" bestFit="1" customWidth="1"/>
    <col min="18" max="18" width="8.1640625" style="11" bestFit="1" customWidth="1"/>
    <col min="34" max="34" width="13.5" customWidth="1"/>
    <col min="35" max="35" width="11.33203125" customWidth="1"/>
  </cols>
  <sheetData>
    <row r="1" spans="1:35" ht="64" x14ac:dyDescent="0.2">
      <c r="A1" s="6" t="s">
        <v>22</v>
      </c>
      <c r="B1" s="6" t="s">
        <v>21</v>
      </c>
      <c r="C1" s="25" t="s">
        <v>23</v>
      </c>
      <c r="D1" s="25" t="s">
        <v>24</v>
      </c>
      <c r="E1" s="25" t="s">
        <v>33</v>
      </c>
      <c r="F1" s="21" t="s">
        <v>40</v>
      </c>
      <c r="G1" s="21" t="s">
        <v>41</v>
      </c>
      <c r="H1" s="21" t="s">
        <v>42</v>
      </c>
      <c r="I1" s="7" t="s">
        <v>45</v>
      </c>
      <c r="J1" s="7" t="s">
        <v>32</v>
      </c>
      <c r="K1" s="8"/>
      <c r="L1" s="7" t="s">
        <v>35</v>
      </c>
      <c r="M1" s="7" t="s">
        <v>36</v>
      </c>
      <c r="N1" s="7" t="s">
        <v>7</v>
      </c>
      <c r="O1" s="7" t="s">
        <v>9</v>
      </c>
      <c r="P1" s="7" t="s">
        <v>37</v>
      </c>
      <c r="Q1" s="7" t="s">
        <v>38</v>
      </c>
      <c r="R1" s="7" t="s">
        <v>10</v>
      </c>
      <c r="S1" s="2"/>
      <c r="T1" s="35" t="s">
        <v>25</v>
      </c>
      <c r="U1" s="36"/>
      <c r="V1" s="7" t="s">
        <v>11</v>
      </c>
      <c r="W1" s="7" t="s">
        <v>12</v>
      </c>
      <c r="X1" s="7" t="s">
        <v>6</v>
      </c>
      <c r="Y1" s="7" t="s">
        <v>5</v>
      </c>
      <c r="Z1" s="7" t="s">
        <v>4</v>
      </c>
      <c r="AA1" s="7" t="s">
        <v>3</v>
      </c>
      <c r="AB1" s="7" t="s">
        <v>2</v>
      </c>
      <c r="AC1" s="7" t="s">
        <v>1</v>
      </c>
      <c r="AD1" s="7" t="s">
        <v>0</v>
      </c>
      <c r="AG1" s="15" t="s">
        <v>31</v>
      </c>
      <c r="AH1" s="15"/>
      <c r="AI1" s="15"/>
    </row>
    <row r="2" spans="1:35" x14ac:dyDescent="0.2">
      <c r="A2" s="3" t="s">
        <v>8</v>
      </c>
      <c r="B2" s="3">
        <v>1</v>
      </c>
      <c r="C2" s="3">
        <v>69</v>
      </c>
      <c r="D2" s="3">
        <v>94</v>
      </c>
      <c r="E2" s="3" t="s">
        <v>34</v>
      </c>
      <c r="F2" s="22">
        <f>IF(E2="GR",D2,E2)</f>
        <v>94</v>
      </c>
      <c r="G2" s="22">
        <f>IF(C2="GR",0,C2)</f>
        <v>69</v>
      </c>
      <c r="H2" s="22">
        <f>IF(D2="GR",0,D2)</f>
        <v>94</v>
      </c>
      <c r="I2" s="9">
        <f>(G2*0.4)+(H2*0.6)</f>
        <v>84</v>
      </c>
      <c r="J2" s="9">
        <f t="shared" ref="J2:J65" si="0">IF(E2&lt;&gt;"",ROUND(IF(E2&lt;&gt;"GR",((G2*0.4)+(E2*0.6)),I2),2),"")</f>
        <v>84</v>
      </c>
      <c r="K2" s="10">
        <f t="shared" ref="K2:K65" si="1">I2*I2</f>
        <v>7056</v>
      </c>
      <c r="L2" s="9" t="str" cm="1">
        <f t="array" ref="L2">IF(D2&lt;&gt;"",IF(AND(H2&gt;=40,I2&gt;=30),IF(AND($N$2&gt;=$T$2,$N$2&lt;=$U$2),_xlfn.IFS(P2&gt;=$AD$2,$AD$1,P2&gt;=$AC$2,$AC$1,P2&gt;=$AB$2,$AB$1,P2&gt;=$AA$2,$AA$1,P2&gt;=$Z$2,$Z$1,P2&gt;=$Y$2,$Y$1,P2&gt;=$X$2,$X$1,P2&gt;=$W$2,$W$1,P2&lt;$W$2,$V$1),(IF(AND($N$2&gt;=$T$3,$N$2&lt;$U$3),_xlfn.IFS(P2&gt;=$AD$3,$AD$1,P2&gt;=$AC$3,$AC$1,P2&gt;=$AB$3,$AB$1,P2&gt;=$AA$3,$AA$1,P2&gt;=$Z$3,$Z$1,P2&gt;=$Y$3,$Y$1,P2&gt;=$X$3,$X$1,P2&gt;=$W$3,$W$1,P2&lt;$W$2,$V$1),(IF(AND($N$2&gt;=$T$4,$N$2&lt;$U$4),_xlfn.IFS(P2&gt;=$AD$4,$AD$1,P2&gt;=$AC$4,$AC$1,P2&gt;=$AB$4,$AB$1,P2&gt;=$AA$4,$AA$1,P2&gt;=$Z$4,$Z$1,P2&gt;=$Y$4,$Y$1,P2&gt;=$X$4,$X$1,P2&gt;=$W$4,$W$1,P2&lt;$W$2,$V$1),(IF(AND($N$2&gt;=$T$5,$N$2&lt;$U$5),_xlfn.IFS(P2&gt;=$AD$5,$AD$1,P2&gt;=$AC$5,$AC$1,P2&gt;=$AB$5,$AB$1,P2&gt;=$AA$5,$AA$1,P2&gt;=$Z$5,$Z$1,P2&gt;=$Y$5,$Y$1,P2&gt;=$X$5,$X$1,P2&gt;=$W$5,$W$1,P2&lt;$W$2,$V$1),(IF(AND($N$2&gt;=$T$6,$N$2&lt;$U$6),_xlfn.IFS(P2&gt;=$AD$6,$AD$1,P2&gt;=$AC$6,$AC$1,P2&gt;=$AB$6,$AB$1,P2&gt;=$AA$6,$AA$1,P2&gt;=$Z$6,$Z$1,P2&gt;=$Y$6,$Y$1,P2&gt;=$X$6,$X$1,P2&gt;=$W$6,$W$1,P2&lt;$W$2,$V$1),(IF(AND($N$2&gt;=$T$7,$N$2&lt;$U$7),_xlfn.IFS(P2&gt;=$AD$7,$AD$1,P2&gt;=$AC$7,$AC$1,P2&gt;=$AB$7,$AB$1,P2&gt;=$AA$7,$AA$1,P2&gt;=$Z$7,$Z$1,P2&gt;=$Y$7,$Y$1,P2&gt;=$X$7,$X$1,P2&gt;=$W$7,$W$1,P2&lt;$W$2,$V$1),(IF(AND($N$2&gt;=$T$8,$N$2&lt;$U$8),_xlfn.IFS(P2&gt;=$AD$8,$AD$1,P2&gt;=$AC$8,$AC$1,P2&gt;=$AB$8,$AB$1,P2&gt;=$AA$8,$AA$1,P2&gt;=$Z$8,$Z$1,P2&gt;=$Y$8,$Y$1,P2&gt;=$X$8,$X$1,P2&gt;=$W$8,$W$1,P2&lt;$W$2,$V$1),(IF(AND($N$2&gt;=$T$9,$N$2&lt;$U$9),_xlfn.IFS(P2&gt;=$AD$9,$AD$1,P2&gt;=$AC$9,$AC$1,P2&gt;=$AB$9,$AB$1,P2&gt;=$AA$9,$AA$1,P2&gt;=$Z$9,$Z$1,P2&gt;=$Y$9,$Y$1,P2&gt;=$X$9,$X$1,P2&gt;=$W$9,$W$1),$W$1))))))))))))))),IF(AND($N$2&gt;=$T$2,$N$2&lt;=$U$2),IF(P2&gt;=$W$2,$W$1,$V$1),IF(AND($N$2&gt;=$T$3,$N$2&lt;$U$3),IF(P2&gt;=$W$3,$W$1,$V$1),IF(AND($N$2&gt;=$T$4,$N$2&lt;$U$4),IF(P2&gt;=$W$4,$W$1,$V$1),IF(AND($N$2&gt;=$T$5,$N$2&lt;$U$5),IF(P2&gt;=$W$5,$W$1,$V$1),IF(AND($N$2&gt;=$T$6,$N$2&lt;$U$6),IF(P2&gt;=$W$6,$W$1,$V$1),IF(AND($N$2&gt;=$T$7,$N$2&lt;$U$7),IF(P2&gt;=$W$7,$W$1,$V$1),IF(AND($N$2&gt;=$T$8,$N$2&lt;$U$8),IF(P2&gt;=$W$8,$W$1,$V$1),IF(AND($N$2&gt;=$T$9,$N$2&lt;$U$9),IF(P2&gt;=$W$9,$W$1,$V$1),""))))))))),"")</f>
        <v>AA</v>
      </c>
      <c r="M2" s="9" t="str" cm="1">
        <f t="array" ref="M2">IF(E2&lt;&gt;"",IF(AND(E2&lt;&gt;"GR",E2&gt;=40,J2&gt;=30),_xlfn.IFS(Q2&gt;=$AG$2,$AD$19,Q2&gt;=$AG$3,$AC$19,Q2&gt;=$AG$4,$AB$19,Q2&gt;=$AG$5,$AA$19,Q2&gt;=$AG$6,$Z$19,Q2&gt;=$AG$7,$Y$19,Q2&gt;=$AG$8,$X$19,Q2&gt;=$AG$9,$V$19),L2),"")</f>
        <v>AA</v>
      </c>
      <c r="N2" s="9">
        <f>ROUND((SUMIF(I2:I331,"&gt;=20"))/(COUNTIF(I2:I331,"&gt;=20")),2)</f>
        <v>46.72</v>
      </c>
      <c r="O2" s="9">
        <f>ROUND((1/(COUNTIF($I$2:$I$331,"&gt;=20")))*(SQRT((COUNTIF(I2:I331,"&gt;=20")*SUMIF(K2:K331,"&gt;=400"))-((SUMIF(I2:I331,"&gt;=20"))*(SUMIF(I2:I331,"&gt;=20"))))),2)</f>
        <v>14.58</v>
      </c>
      <c r="P2" s="9">
        <f t="shared" ref="P2:P65" si="2">IF(I2&gt;0,ROUND((10*((I2-$N$2)/$O$2)+50),0),0)</f>
        <v>76</v>
      </c>
      <c r="Q2" s="9">
        <f t="shared" ref="Q2:Q65" si="3">IF(AND(E2&lt;&gt;"",E2&lt;&gt;"GR"),IF(J2&gt;0,ROUND((10*((J2-$N$2)/$O$2)+50),0),0),P2)</f>
        <v>76</v>
      </c>
      <c r="R2" s="9">
        <f t="shared" ref="R2:R65" si="4">ROUND(((I2-$N$2)/$O$2),2)</f>
        <v>2.56</v>
      </c>
      <c r="T2" s="4">
        <v>80</v>
      </c>
      <c r="U2" s="4">
        <v>100</v>
      </c>
      <c r="V2" s="4" t="s">
        <v>13</v>
      </c>
      <c r="W2" s="4">
        <v>22</v>
      </c>
      <c r="X2" s="4">
        <v>27</v>
      </c>
      <c r="Y2" s="4">
        <v>32</v>
      </c>
      <c r="Z2" s="4">
        <v>37</v>
      </c>
      <c r="AA2" s="4">
        <v>42</v>
      </c>
      <c r="AB2" s="4">
        <v>47</v>
      </c>
      <c r="AC2" s="4">
        <v>52</v>
      </c>
      <c r="AD2" s="4">
        <v>57</v>
      </c>
      <c r="AF2" s="5" t="s">
        <v>0</v>
      </c>
      <c r="AG2" s="9" cm="1">
        <f t="array" ref="AG2">MIN(IF($L$2:$L$331=$AD$19,$P$2:$P$331))</f>
        <v>69</v>
      </c>
      <c r="AH2" s="9"/>
      <c r="AI2" s="9"/>
    </row>
    <row r="3" spans="1:35" x14ac:dyDescent="0.2">
      <c r="A3" s="3" t="s">
        <v>8</v>
      </c>
      <c r="B3" s="3">
        <v>2</v>
      </c>
      <c r="C3" s="3">
        <v>75</v>
      </c>
      <c r="D3" s="3">
        <v>87</v>
      </c>
      <c r="E3" s="3" t="s">
        <v>34</v>
      </c>
      <c r="F3" s="22">
        <f t="shared" ref="F3:F66" si="5">IF(E3="GR",D3,E3)</f>
        <v>87</v>
      </c>
      <c r="G3" s="22">
        <f t="shared" ref="G3:G66" si="6">IF(C3="GR",0,C3)</f>
        <v>75</v>
      </c>
      <c r="H3" s="22">
        <f t="shared" ref="H3:H66" si="7">IF(D3="GR",0,D3)</f>
        <v>87</v>
      </c>
      <c r="I3" s="9">
        <f t="shared" ref="I3:I66" si="8">(G3*0.4)+(H3*0.6)</f>
        <v>82.199999999999989</v>
      </c>
      <c r="J3" s="9">
        <f t="shared" si="0"/>
        <v>82.2</v>
      </c>
      <c r="K3" s="10">
        <f t="shared" si="1"/>
        <v>6756.8399999999983</v>
      </c>
      <c r="L3" s="9" t="str" cm="1">
        <f t="array" ref="L3">IF(D3&lt;&gt;"",IF(AND(H3&gt;=40,I3&gt;=30),IF(AND($N$2&gt;=$T$2,$N$2&lt;=$U$2),_xlfn.IFS(P3&gt;=$AD$2,$AD$1,P3&gt;=$AC$2,$AC$1,P3&gt;=$AB$2,$AB$1,P3&gt;=$AA$2,$AA$1,P3&gt;=$Z$2,$Z$1,P3&gt;=$Y$2,$Y$1,P3&gt;=$X$2,$X$1,P3&gt;=$W$2,$W$1,P3&lt;$W$2,$V$1),(IF(AND($N$2&gt;=$T$3,$N$2&lt;$U$3),_xlfn.IFS(P3&gt;=$AD$3,$AD$1,P3&gt;=$AC$3,$AC$1,P3&gt;=$AB$3,$AB$1,P3&gt;=$AA$3,$AA$1,P3&gt;=$Z$3,$Z$1,P3&gt;=$Y$3,$Y$1,P3&gt;=$X$3,$X$1,P3&gt;=$W$3,$W$1,P3&lt;$W$2,$V$1),(IF(AND($N$2&gt;=$T$4,$N$2&lt;$U$4),_xlfn.IFS(P3&gt;=$AD$4,$AD$1,P3&gt;=$AC$4,$AC$1,P3&gt;=$AB$4,$AB$1,P3&gt;=$AA$4,$AA$1,P3&gt;=$Z$4,$Z$1,P3&gt;=$Y$4,$Y$1,P3&gt;=$X$4,$X$1,P3&gt;=$W$4,$W$1,P3&lt;$W$2,$V$1),(IF(AND($N$2&gt;=$T$5,$N$2&lt;$U$5),_xlfn.IFS(P3&gt;=$AD$5,$AD$1,P3&gt;=$AC$5,$AC$1,P3&gt;=$AB$5,$AB$1,P3&gt;=$AA$5,$AA$1,P3&gt;=$Z$5,$Z$1,P3&gt;=$Y$5,$Y$1,P3&gt;=$X$5,$X$1,P3&gt;=$W$5,$W$1,P3&lt;$W$2,$V$1),(IF(AND($N$2&gt;=$T$6,$N$2&lt;$U$6),_xlfn.IFS(P3&gt;=$AD$6,$AD$1,P3&gt;=$AC$6,$AC$1,P3&gt;=$AB$6,$AB$1,P3&gt;=$AA$6,$AA$1,P3&gt;=$Z$6,$Z$1,P3&gt;=$Y$6,$Y$1,P3&gt;=$X$6,$X$1,P3&gt;=$W$6,$W$1,P3&lt;$W$2,$V$1),(IF(AND($N$2&gt;=$T$7,$N$2&lt;$U$7),_xlfn.IFS(P3&gt;=$AD$7,$AD$1,P3&gt;=$AC$7,$AC$1,P3&gt;=$AB$7,$AB$1,P3&gt;=$AA$7,$AA$1,P3&gt;=$Z$7,$Z$1,P3&gt;=$Y$7,$Y$1,P3&gt;=$X$7,$X$1,P3&gt;=$W$7,$W$1,P3&lt;$W$2,$V$1),(IF(AND($N$2&gt;=$T$8,$N$2&lt;$U$8),_xlfn.IFS(P3&gt;=$AD$8,$AD$1,P3&gt;=$AC$8,$AC$1,P3&gt;=$AB$8,$AB$1,P3&gt;=$AA$8,$AA$1,P3&gt;=$Z$8,$Z$1,P3&gt;=$Y$8,$Y$1,P3&gt;=$X$8,$X$1,P3&gt;=$W$8,$W$1,P3&lt;$W$2,$V$1),(IF(AND($N$2&gt;=$T$9,$N$2&lt;$U$9),_xlfn.IFS(P3&gt;=$AD$9,$AD$1,P3&gt;=$AC$9,$AC$1,P3&gt;=$AB$9,$AB$1,P3&gt;=$AA$9,$AA$1,P3&gt;=$Z$9,$Z$1,P3&gt;=$Y$9,$Y$1,P3&gt;=$X$9,$X$1,P3&gt;=$W$9,$W$1),$W$1))))))))))))))),IF(AND($N$2&gt;=$T$2,$N$2&lt;=$U$2),IF(P3&gt;=$W$2,$W$1,$V$1),IF(AND($N$2&gt;=$T$3,$N$2&lt;$U$3),IF(P3&gt;=$W$3,$W$1,$V$1),IF(AND($N$2&gt;=$T$4,$N$2&lt;$U$4),IF(P3&gt;=$W$4,$W$1,$V$1),IF(AND($N$2&gt;=$T$5,$N$2&lt;$U$5),IF(P3&gt;=$W$5,$W$1,$V$1),IF(AND($N$2&gt;=$T$6,$N$2&lt;$U$6),IF(P3&gt;=$W$6,$W$1,$V$1),IF(AND($N$2&gt;=$T$7,$N$2&lt;$U$7),IF(P3&gt;=$W$7,$W$1,$V$1),IF(AND($N$2&gt;=$T$8,$N$2&lt;$U$8),IF(P3&gt;=$W$8,$W$1,$V$1),IF(AND($N$2&gt;=$T$9,$N$2&lt;$U$9),IF(P3&gt;=$W$9,$W$1,$V$1),""))))))))),"")</f>
        <v>AA</v>
      </c>
      <c r="M3" s="9" t="str" cm="1">
        <f t="array" ref="M3">IF(E3&lt;&gt;"",IF(AND(E3&lt;&gt;"GR",E3&gt;=40,J3&gt;=30),_xlfn.IFS(Q3&gt;=$AG$2,$AD$19,Q3&gt;=$AG$3,$AC$19,Q3&gt;=$AG$4,$AB$19,Q3&gt;=$AG$5,$AA$19,Q3&gt;=$AG$6,$Z$19,Q3&gt;=$AG$7,$Y$19,Q3&gt;=$AG$8,$X$19,Q3&gt;=$AG$9,$V$19),L3),"")</f>
        <v>AA</v>
      </c>
      <c r="N3" s="37" t="s">
        <v>30</v>
      </c>
      <c r="O3" s="38"/>
      <c r="P3" s="9">
        <f t="shared" si="2"/>
        <v>74</v>
      </c>
      <c r="Q3" s="9">
        <f t="shared" si="3"/>
        <v>74</v>
      </c>
      <c r="R3" s="9">
        <f t="shared" si="4"/>
        <v>2.4300000000000002</v>
      </c>
      <c r="T3" s="4">
        <v>70</v>
      </c>
      <c r="U3" s="4">
        <v>80</v>
      </c>
      <c r="V3" s="4" t="s">
        <v>14</v>
      </c>
      <c r="W3" s="4">
        <v>24</v>
      </c>
      <c r="X3" s="4">
        <v>29</v>
      </c>
      <c r="Y3" s="4">
        <v>34</v>
      </c>
      <c r="Z3" s="4">
        <v>39</v>
      </c>
      <c r="AA3" s="4">
        <v>44</v>
      </c>
      <c r="AB3" s="4">
        <v>49</v>
      </c>
      <c r="AC3" s="4">
        <v>54</v>
      </c>
      <c r="AD3" s="4">
        <v>59</v>
      </c>
      <c r="AF3" s="5" t="s">
        <v>1</v>
      </c>
      <c r="AG3" s="9" cm="1">
        <f t="array" ref="AG3">MIN(IF($L$2:$L$331=$AC$19,$P$2:$P$331))</f>
        <v>64</v>
      </c>
      <c r="AH3" s="9"/>
      <c r="AI3" s="9"/>
    </row>
    <row r="4" spans="1:35" x14ac:dyDescent="0.2">
      <c r="A4" s="3" t="s">
        <v>8</v>
      </c>
      <c r="B4" s="3">
        <v>3</v>
      </c>
      <c r="C4" s="3">
        <v>70</v>
      </c>
      <c r="D4" s="3">
        <v>87</v>
      </c>
      <c r="E4" s="3" t="s">
        <v>34</v>
      </c>
      <c r="F4" s="22">
        <f t="shared" si="5"/>
        <v>87</v>
      </c>
      <c r="G4" s="22">
        <f t="shared" si="6"/>
        <v>70</v>
      </c>
      <c r="H4" s="22">
        <f t="shared" si="7"/>
        <v>87</v>
      </c>
      <c r="I4" s="9">
        <f t="shared" si="8"/>
        <v>80.199999999999989</v>
      </c>
      <c r="J4" s="9">
        <f t="shared" si="0"/>
        <v>80.2</v>
      </c>
      <c r="K4" s="10">
        <f t="shared" si="1"/>
        <v>6432.0399999999981</v>
      </c>
      <c r="L4" s="9" t="str" cm="1">
        <f t="array" ref="L4">IF(D4&lt;&gt;"",IF(AND(H4&gt;=40,I4&gt;=30),IF(AND($N$2&gt;=$T$2,$N$2&lt;=$U$2),_xlfn.IFS(P4&gt;=$AD$2,$AD$1,P4&gt;=$AC$2,$AC$1,P4&gt;=$AB$2,$AB$1,P4&gt;=$AA$2,$AA$1,P4&gt;=$Z$2,$Z$1,P4&gt;=$Y$2,$Y$1,P4&gt;=$X$2,$X$1,P4&gt;=$W$2,$W$1,P4&lt;$W$2,$V$1),(IF(AND($N$2&gt;=$T$3,$N$2&lt;$U$3),_xlfn.IFS(P4&gt;=$AD$3,$AD$1,P4&gt;=$AC$3,$AC$1,P4&gt;=$AB$3,$AB$1,P4&gt;=$AA$3,$AA$1,P4&gt;=$Z$3,$Z$1,P4&gt;=$Y$3,$Y$1,P4&gt;=$X$3,$X$1,P4&gt;=$W$3,$W$1,P4&lt;$W$2,$V$1),(IF(AND($N$2&gt;=$T$4,$N$2&lt;$U$4),_xlfn.IFS(P4&gt;=$AD$4,$AD$1,P4&gt;=$AC$4,$AC$1,P4&gt;=$AB$4,$AB$1,P4&gt;=$AA$4,$AA$1,P4&gt;=$Z$4,$Z$1,P4&gt;=$Y$4,$Y$1,P4&gt;=$X$4,$X$1,P4&gt;=$W$4,$W$1,P4&lt;$W$2,$V$1),(IF(AND($N$2&gt;=$T$5,$N$2&lt;$U$5),_xlfn.IFS(P4&gt;=$AD$5,$AD$1,P4&gt;=$AC$5,$AC$1,P4&gt;=$AB$5,$AB$1,P4&gt;=$AA$5,$AA$1,P4&gt;=$Z$5,$Z$1,P4&gt;=$Y$5,$Y$1,P4&gt;=$X$5,$X$1,P4&gt;=$W$5,$W$1,P4&lt;$W$2,$V$1),(IF(AND($N$2&gt;=$T$6,$N$2&lt;$U$6),_xlfn.IFS(P4&gt;=$AD$6,$AD$1,P4&gt;=$AC$6,$AC$1,P4&gt;=$AB$6,$AB$1,P4&gt;=$AA$6,$AA$1,P4&gt;=$Z$6,$Z$1,P4&gt;=$Y$6,$Y$1,P4&gt;=$X$6,$X$1,P4&gt;=$W$6,$W$1,P4&lt;$W$2,$V$1),(IF(AND($N$2&gt;=$T$7,$N$2&lt;$U$7),_xlfn.IFS(P4&gt;=$AD$7,$AD$1,P4&gt;=$AC$7,$AC$1,P4&gt;=$AB$7,$AB$1,P4&gt;=$AA$7,$AA$1,P4&gt;=$Z$7,$Z$1,P4&gt;=$Y$7,$Y$1,P4&gt;=$X$7,$X$1,P4&gt;=$W$7,$W$1,P4&lt;$W$2,$V$1),(IF(AND($N$2&gt;=$T$8,$N$2&lt;$U$8),_xlfn.IFS(P4&gt;=$AD$8,$AD$1,P4&gt;=$AC$8,$AC$1,P4&gt;=$AB$8,$AB$1,P4&gt;=$AA$8,$AA$1,P4&gt;=$Z$8,$Z$1,P4&gt;=$Y$8,$Y$1,P4&gt;=$X$8,$X$1,P4&gt;=$W$8,$W$1,P4&lt;$W$2,$V$1),(IF(AND($N$2&gt;=$T$9,$N$2&lt;$U$9),_xlfn.IFS(P4&gt;=$AD$9,$AD$1,P4&gt;=$AC$9,$AC$1,P4&gt;=$AB$9,$AB$1,P4&gt;=$AA$9,$AA$1,P4&gt;=$Z$9,$Z$1,P4&gt;=$Y$9,$Y$1,P4&gt;=$X$9,$X$1,P4&gt;=$W$9,$W$1),$W$1))))))))))))))),IF(AND($N$2&gt;=$T$2,$N$2&lt;=$U$2),IF(P4&gt;=$W$2,$W$1,$V$1),IF(AND($N$2&gt;=$T$3,$N$2&lt;$U$3),IF(P4&gt;=$W$3,$W$1,$V$1),IF(AND($N$2&gt;=$T$4,$N$2&lt;$U$4),IF(P4&gt;=$W$4,$W$1,$V$1),IF(AND($N$2&gt;=$T$5,$N$2&lt;$U$5),IF(P4&gt;=$W$5,$W$1,$V$1),IF(AND($N$2&gt;=$T$6,$N$2&lt;$U$6),IF(P4&gt;=$W$6,$W$1,$V$1),IF(AND($N$2&gt;=$T$7,$N$2&lt;$U$7),IF(P4&gt;=$W$7,$W$1,$V$1),IF(AND($N$2&gt;=$T$8,$N$2&lt;$U$8),IF(P4&gt;=$W$8,$W$1,$V$1),IF(AND($N$2&gt;=$T$9,$N$2&lt;$U$9),IF(P4&gt;=$W$9,$W$1,$V$1),""))))))))),"")</f>
        <v>AA</v>
      </c>
      <c r="M4" s="9" t="str" cm="1">
        <f t="array" ref="M4">IF(E4&lt;&gt;"",IF(AND(E4&lt;&gt;"GR",E4&gt;=40,J4&gt;=30),_xlfn.IFS(Q4&gt;=$AG$2,$AD$19,Q4&gt;=$AG$3,$AC$19,Q4&gt;=$AG$4,$AB$19,Q4&gt;=$AG$5,$AA$19,Q4&gt;=$AG$6,$Z$19,Q4&gt;=$AG$7,$Y$19,Q4&gt;=$AG$8,$X$19,Q4&gt;=$AG$9,$V$19),L4),"")</f>
        <v>AA</v>
      </c>
      <c r="N4" s="37">
        <f>COUNTIF(I2:I331,"&gt;=20")</f>
        <v>230</v>
      </c>
      <c r="O4" s="38"/>
      <c r="P4" s="9">
        <f t="shared" si="2"/>
        <v>73</v>
      </c>
      <c r="Q4" s="9">
        <f t="shared" si="3"/>
        <v>73</v>
      </c>
      <c r="R4" s="9">
        <f t="shared" si="4"/>
        <v>2.2999999999999998</v>
      </c>
      <c r="T4" s="4">
        <v>62.5</v>
      </c>
      <c r="U4" s="4">
        <v>70</v>
      </c>
      <c r="V4" s="4" t="s">
        <v>15</v>
      </c>
      <c r="W4" s="4">
        <v>26</v>
      </c>
      <c r="X4" s="4">
        <v>31</v>
      </c>
      <c r="Y4" s="4">
        <v>36</v>
      </c>
      <c r="Z4" s="4">
        <v>41</v>
      </c>
      <c r="AA4" s="4">
        <v>46</v>
      </c>
      <c r="AB4" s="4">
        <v>51</v>
      </c>
      <c r="AC4" s="4">
        <v>56</v>
      </c>
      <c r="AD4" s="4">
        <v>61</v>
      </c>
      <c r="AF4" s="5" t="s">
        <v>2</v>
      </c>
      <c r="AG4" s="9" cm="1">
        <f t="array" ref="AG4">MIN(IF($L$2:$L$331=$AB$19,$P$2:$P$331))</f>
        <v>59</v>
      </c>
      <c r="AH4" s="9"/>
      <c r="AI4" s="9"/>
    </row>
    <row r="5" spans="1:35" x14ac:dyDescent="0.2">
      <c r="A5" s="3" t="s">
        <v>8</v>
      </c>
      <c r="B5" s="3">
        <v>4</v>
      </c>
      <c r="C5" s="3">
        <v>62</v>
      </c>
      <c r="D5" s="3">
        <v>92</v>
      </c>
      <c r="E5" s="3" t="s">
        <v>34</v>
      </c>
      <c r="F5" s="22">
        <f t="shared" si="5"/>
        <v>92</v>
      </c>
      <c r="G5" s="22">
        <f t="shared" si="6"/>
        <v>62</v>
      </c>
      <c r="H5" s="22">
        <f t="shared" si="7"/>
        <v>92</v>
      </c>
      <c r="I5" s="9">
        <f t="shared" si="8"/>
        <v>80</v>
      </c>
      <c r="J5" s="9">
        <f t="shared" si="0"/>
        <v>80</v>
      </c>
      <c r="K5" s="10">
        <f t="shared" si="1"/>
        <v>6400</v>
      </c>
      <c r="L5" s="9" t="str" cm="1">
        <f t="array" ref="L5">IF(D5&lt;&gt;"",IF(AND(H5&gt;=40,I5&gt;=30),IF(AND($N$2&gt;=$T$2,$N$2&lt;=$U$2),_xlfn.IFS(P5&gt;=$AD$2,$AD$1,P5&gt;=$AC$2,$AC$1,P5&gt;=$AB$2,$AB$1,P5&gt;=$AA$2,$AA$1,P5&gt;=$Z$2,$Z$1,P5&gt;=$Y$2,$Y$1,P5&gt;=$X$2,$X$1,P5&gt;=$W$2,$W$1,P5&lt;$W$2,$V$1),(IF(AND($N$2&gt;=$T$3,$N$2&lt;$U$3),_xlfn.IFS(P5&gt;=$AD$3,$AD$1,P5&gt;=$AC$3,$AC$1,P5&gt;=$AB$3,$AB$1,P5&gt;=$AA$3,$AA$1,P5&gt;=$Z$3,$Z$1,P5&gt;=$Y$3,$Y$1,P5&gt;=$X$3,$X$1,P5&gt;=$W$3,$W$1,P5&lt;$W$2,$V$1),(IF(AND($N$2&gt;=$T$4,$N$2&lt;$U$4),_xlfn.IFS(P5&gt;=$AD$4,$AD$1,P5&gt;=$AC$4,$AC$1,P5&gt;=$AB$4,$AB$1,P5&gt;=$AA$4,$AA$1,P5&gt;=$Z$4,$Z$1,P5&gt;=$Y$4,$Y$1,P5&gt;=$X$4,$X$1,P5&gt;=$W$4,$W$1,P5&lt;$W$2,$V$1),(IF(AND($N$2&gt;=$T$5,$N$2&lt;$U$5),_xlfn.IFS(P5&gt;=$AD$5,$AD$1,P5&gt;=$AC$5,$AC$1,P5&gt;=$AB$5,$AB$1,P5&gt;=$AA$5,$AA$1,P5&gt;=$Z$5,$Z$1,P5&gt;=$Y$5,$Y$1,P5&gt;=$X$5,$X$1,P5&gt;=$W$5,$W$1,P5&lt;$W$2,$V$1),(IF(AND($N$2&gt;=$T$6,$N$2&lt;$U$6),_xlfn.IFS(P5&gt;=$AD$6,$AD$1,P5&gt;=$AC$6,$AC$1,P5&gt;=$AB$6,$AB$1,P5&gt;=$AA$6,$AA$1,P5&gt;=$Z$6,$Z$1,P5&gt;=$Y$6,$Y$1,P5&gt;=$X$6,$X$1,P5&gt;=$W$6,$W$1,P5&lt;$W$2,$V$1),(IF(AND($N$2&gt;=$T$7,$N$2&lt;$U$7),_xlfn.IFS(P5&gt;=$AD$7,$AD$1,P5&gt;=$AC$7,$AC$1,P5&gt;=$AB$7,$AB$1,P5&gt;=$AA$7,$AA$1,P5&gt;=$Z$7,$Z$1,P5&gt;=$Y$7,$Y$1,P5&gt;=$X$7,$X$1,P5&gt;=$W$7,$W$1,P5&lt;$W$2,$V$1),(IF(AND($N$2&gt;=$T$8,$N$2&lt;$U$8),_xlfn.IFS(P5&gt;=$AD$8,$AD$1,P5&gt;=$AC$8,$AC$1,P5&gt;=$AB$8,$AB$1,P5&gt;=$AA$8,$AA$1,P5&gt;=$Z$8,$Z$1,P5&gt;=$Y$8,$Y$1,P5&gt;=$X$8,$X$1,P5&gt;=$W$8,$W$1,P5&lt;$W$2,$V$1),(IF(AND($N$2&gt;=$T$9,$N$2&lt;$U$9),_xlfn.IFS(P5&gt;=$AD$9,$AD$1,P5&gt;=$AC$9,$AC$1,P5&gt;=$AB$9,$AB$1,P5&gt;=$AA$9,$AA$1,P5&gt;=$Z$9,$Z$1,P5&gt;=$Y$9,$Y$1,P5&gt;=$X$9,$X$1,P5&gt;=$W$9,$W$1),$W$1))))))))))))))),IF(AND($N$2&gt;=$T$2,$N$2&lt;=$U$2),IF(P5&gt;=$W$2,$W$1,$V$1),IF(AND($N$2&gt;=$T$3,$N$2&lt;$U$3),IF(P5&gt;=$W$3,$W$1,$V$1),IF(AND($N$2&gt;=$T$4,$N$2&lt;$U$4),IF(P5&gt;=$W$4,$W$1,$V$1),IF(AND($N$2&gt;=$T$5,$N$2&lt;$U$5),IF(P5&gt;=$W$5,$W$1,$V$1),IF(AND($N$2&gt;=$T$6,$N$2&lt;$U$6),IF(P5&gt;=$W$6,$W$1,$V$1),IF(AND($N$2&gt;=$T$7,$N$2&lt;$U$7),IF(P5&gt;=$W$7,$W$1,$V$1),IF(AND($N$2&gt;=$T$8,$N$2&lt;$U$8),IF(P5&gt;=$W$8,$W$1,$V$1),IF(AND($N$2&gt;=$T$9,$N$2&lt;$U$9),IF(P5&gt;=$W$9,$W$1,$V$1),""))))))))),"")</f>
        <v>AA</v>
      </c>
      <c r="M5" s="9" t="str" cm="1">
        <f t="array" ref="M5">IF(E5&lt;&gt;"",IF(AND(E5&lt;&gt;"GR",E5&gt;=40,J5&gt;=30),_xlfn.IFS(Q5&gt;=$AG$2,$AD$19,Q5&gt;=$AG$3,$AC$19,Q5&gt;=$AG$4,$AB$19,Q5&gt;=$AG$5,$AA$19,Q5&gt;=$AG$6,$Z$19,Q5&gt;=$AG$7,$Y$19,Q5&gt;=$AG$8,$X$19,Q5&gt;=$AG$9,$V$19),L5),"")</f>
        <v>AA</v>
      </c>
      <c r="N5" s="9"/>
      <c r="O5" s="9"/>
      <c r="P5" s="9">
        <f t="shared" si="2"/>
        <v>73</v>
      </c>
      <c r="Q5" s="9">
        <f t="shared" si="3"/>
        <v>73</v>
      </c>
      <c r="R5" s="9">
        <f t="shared" si="4"/>
        <v>2.2799999999999998</v>
      </c>
      <c r="T5" s="4">
        <v>57.5</v>
      </c>
      <c r="U5" s="4">
        <v>62.5</v>
      </c>
      <c r="V5" s="4" t="s">
        <v>16</v>
      </c>
      <c r="W5" s="4">
        <v>28</v>
      </c>
      <c r="X5" s="4">
        <v>33</v>
      </c>
      <c r="Y5" s="4">
        <v>38</v>
      </c>
      <c r="Z5" s="4">
        <v>43</v>
      </c>
      <c r="AA5" s="4">
        <v>48</v>
      </c>
      <c r="AB5" s="4">
        <v>53</v>
      </c>
      <c r="AC5" s="4">
        <v>58</v>
      </c>
      <c r="AD5" s="4">
        <v>63</v>
      </c>
      <c r="AF5" s="5" t="s">
        <v>3</v>
      </c>
      <c r="AG5" s="9" cm="1">
        <f t="array" ref="AG5">MIN(IF($L$2:$L$331=$AA$19,$P$2:$P$331))</f>
        <v>54</v>
      </c>
      <c r="AH5" s="9"/>
      <c r="AI5" s="9"/>
    </row>
    <row r="6" spans="1:35" x14ac:dyDescent="0.2">
      <c r="A6" s="3" t="s">
        <v>8</v>
      </c>
      <c r="B6" s="3">
        <v>5</v>
      </c>
      <c r="C6" s="3">
        <v>63</v>
      </c>
      <c r="D6" s="3">
        <v>89</v>
      </c>
      <c r="E6" s="3" t="s">
        <v>34</v>
      </c>
      <c r="F6" s="22">
        <f t="shared" si="5"/>
        <v>89</v>
      </c>
      <c r="G6" s="22">
        <f t="shared" si="6"/>
        <v>63</v>
      </c>
      <c r="H6" s="22">
        <f t="shared" si="7"/>
        <v>89</v>
      </c>
      <c r="I6" s="9">
        <f t="shared" si="8"/>
        <v>78.599999999999994</v>
      </c>
      <c r="J6" s="9">
        <f t="shared" si="0"/>
        <v>78.599999999999994</v>
      </c>
      <c r="K6" s="10">
        <f t="shared" si="1"/>
        <v>6177.9599999999991</v>
      </c>
      <c r="L6" s="9" t="str" cm="1">
        <f t="array" ref="L6">IF(D6&lt;&gt;"",IF(AND(H6&gt;=40,I6&gt;=30),IF(AND($N$2&gt;=$T$2,$N$2&lt;=$U$2),_xlfn.IFS(P6&gt;=$AD$2,$AD$1,P6&gt;=$AC$2,$AC$1,P6&gt;=$AB$2,$AB$1,P6&gt;=$AA$2,$AA$1,P6&gt;=$Z$2,$Z$1,P6&gt;=$Y$2,$Y$1,P6&gt;=$X$2,$X$1,P6&gt;=$W$2,$W$1,P6&lt;$W$2,$V$1),(IF(AND($N$2&gt;=$T$3,$N$2&lt;$U$3),_xlfn.IFS(P6&gt;=$AD$3,$AD$1,P6&gt;=$AC$3,$AC$1,P6&gt;=$AB$3,$AB$1,P6&gt;=$AA$3,$AA$1,P6&gt;=$Z$3,$Z$1,P6&gt;=$Y$3,$Y$1,P6&gt;=$X$3,$X$1,P6&gt;=$W$3,$W$1,P6&lt;$W$2,$V$1),(IF(AND($N$2&gt;=$T$4,$N$2&lt;$U$4),_xlfn.IFS(P6&gt;=$AD$4,$AD$1,P6&gt;=$AC$4,$AC$1,P6&gt;=$AB$4,$AB$1,P6&gt;=$AA$4,$AA$1,P6&gt;=$Z$4,$Z$1,P6&gt;=$Y$4,$Y$1,P6&gt;=$X$4,$X$1,P6&gt;=$W$4,$W$1,P6&lt;$W$2,$V$1),(IF(AND($N$2&gt;=$T$5,$N$2&lt;$U$5),_xlfn.IFS(P6&gt;=$AD$5,$AD$1,P6&gt;=$AC$5,$AC$1,P6&gt;=$AB$5,$AB$1,P6&gt;=$AA$5,$AA$1,P6&gt;=$Z$5,$Z$1,P6&gt;=$Y$5,$Y$1,P6&gt;=$X$5,$X$1,P6&gt;=$W$5,$W$1,P6&lt;$W$2,$V$1),(IF(AND($N$2&gt;=$T$6,$N$2&lt;$U$6),_xlfn.IFS(P6&gt;=$AD$6,$AD$1,P6&gt;=$AC$6,$AC$1,P6&gt;=$AB$6,$AB$1,P6&gt;=$AA$6,$AA$1,P6&gt;=$Z$6,$Z$1,P6&gt;=$Y$6,$Y$1,P6&gt;=$X$6,$X$1,P6&gt;=$W$6,$W$1,P6&lt;$W$2,$V$1),(IF(AND($N$2&gt;=$T$7,$N$2&lt;$U$7),_xlfn.IFS(P6&gt;=$AD$7,$AD$1,P6&gt;=$AC$7,$AC$1,P6&gt;=$AB$7,$AB$1,P6&gt;=$AA$7,$AA$1,P6&gt;=$Z$7,$Z$1,P6&gt;=$Y$7,$Y$1,P6&gt;=$X$7,$X$1,P6&gt;=$W$7,$W$1,P6&lt;$W$2,$V$1),(IF(AND($N$2&gt;=$T$8,$N$2&lt;$U$8),_xlfn.IFS(P6&gt;=$AD$8,$AD$1,P6&gt;=$AC$8,$AC$1,P6&gt;=$AB$8,$AB$1,P6&gt;=$AA$8,$AA$1,P6&gt;=$Z$8,$Z$1,P6&gt;=$Y$8,$Y$1,P6&gt;=$X$8,$X$1,P6&gt;=$W$8,$W$1,P6&lt;$W$2,$V$1),(IF(AND($N$2&gt;=$T$9,$N$2&lt;$U$9),_xlfn.IFS(P6&gt;=$AD$9,$AD$1,P6&gt;=$AC$9,$AC$1,P6&gt;=$AB$9,$AB$1,P6&gt;=$AA$9,$AA$1,P6&gt;=$Z$9,$Z$1,P6&gt;=$Y$9,$Y$1,P6&gt;=$X$9,$X$1,P6&gt;=$W$9,$W$1),$W$1))))))))))))))),IF(AND($N$2&gt;=$T$2,$N$2&lt;=$U$2),IF(P6&gt;=$W$2,$W$1,$V$1),IF(AND($N$2&gt;=$T$3,$N$2&lt;$U$3),IF(P6&gt;=$W$3,$W$1,$V$1),IF(AND($N$2&gt;=$T$4,$N$2&lt;$U$4),IF(P6&gt;=$W$4,$W$1,$V$1),IF(AND($N$2&gt;=$T$5,$N$2&lt;$U$5),IF(P6&gt;=$W$5,$W$1,$V$1),IF(AND($N$2&gt;=$T$6,$N$2&lt;$U$6),IF(P6&gt;=$W$6,$W$1,$V$1),IF(AND($N$2&gt;=$T$7,$N$2&lt;$U$7),IF(P6&gt;=$W$7,$W$1,$V$1),IF(AND($N$2&gt;=$T$8,$N$2&lt;$U$8),IF(P6&gt;=$W$8,$W$1,$V$1),IF(AND($N$2&gt;=$T$9,$N$2&lt;$U$9),IF(P6&gt;=$W$9,$W$1,$V$1),""))))))))),"")</f>
        <v>AA</v>
      </c>
      <c r="M6" s="9" t="str" cm="1">
        <f t="array" ref="M6">IF(E6&lt;&gt;"",IF(AND(E6&lt;&gt;"GR",E6&gt;=40,J6&gt;=30),_xlfn.IFS(Q6&gt;=$AG$2,$AD$19,Q6&gt;=$AG$3,$AC$19,Q6&gt;=$AG$4,$AB$19,Q6&gt;=$AG$5,$AA$19,Q6&gt;=$AG$6,$Z$19,Q6&gt;=$AG$7,$Y$19,Q6&gt;=$AG$8,$X$19,Q6&gt;=$AG$9,$V$19),L6),"")</f>
        <v>AA</v>
      </c>
      <c r="N6" s="9"/>
      <c r="O6" s="9"/>
      <c r="P6" s="9">
        <f t="shared" si="2"/>
        <v>72</v>
      </c>
      <c r="Q6" s="9">
        <f t="shared" si="3"/>
        <v>72</v>
      </c>
      <c r="R6" s="9">
        <f t="shared" si="4"/>
        <v>2.19</v>
      </c>
      <c r="T6" s="4">
        <v>52.5</v>
      </c>
      <c r="U6" s="4">
        <v>57.5</v>
      </c>
      <c r="V6" s="4" t="s">
        <v>17</v>
      </c>
      <c r="W6" s="4">
        <v>30</v>
      </c>
      <c r="X6" s="4">
        <v>35</v>
      </c>
      <c r="Y6" s="4">
        <v>40</v>
      </c>
      <c r="Z6" s="4">
        <v>45</v>
      </c>
      <c r="AA6" s="4">
        <v>50</v>
      </c>
      <c r="AB6" s="4">
        <v>55</v>
      </c>
      <c r="AC6" s="4">
        <v>60</v>
      </c>
      <c r="AD6" s="4">
        <v>65</v>
      </c>
      <c r="AF6" s="5" t="s">
        <v>4</v>
      </c>
      <c r="AG6" s="9" cm="1">
        <f t="array" ref="AG6">MIN(IF($L$2:$L$331=$Z$19,$P$2:$P$331))</f>
        <v>49</v>
      </c>
      <c r="AH6" s="9"/>
      <c r="AI6" s="9"/>
    </row>
    <row r="7" spans="1:35" x14ac:dyDescent="0.2">
      <c r="A7" s="3" t="s">
        <v>8</v>
      </c>
      <c r="B7" s="3">
        <v>6</v>
      </c>
      <c r="C7" s="3">
        <v>68</v>
      </c>
      <c r="D7" s="3">
        <v>82</v>
      </c>
      <c r="E7" s="3" t="s">
        <v>34</v>
      </c>
      <c r="F7" s="22">
        <f t="shared" si="5"/>
        <v>82</v>
      </c>
      <c r="G7" s="22">
        <f t="shared" si="6"/>
        <v>68</v>
      </c>
      <c r="H7" s="22">
        <f t="shared" si="7"/>
        <v>82</v>
      </c>
      <c r="I7" s="9">
        <f t="shared" si="8"/>
        <v>76.400000000000006</v>
      </c>
      <c r="J7" s="9">
        <f t="shared" si="0"/>
        <v>76.400000000000006</v>
      </c>
      <c r="K7" s="10">
        <f t="shared" si="1"/>
        <v>5836.9600000000009</v>
      </c>
      <c r="L7" s="9" t="str" cm="1">
        <f t="array" ref="L7">IF(D7&lt;&gt;"",IF(AND(H7&gt;=40,I7&gt;=30),IF(AND($N$2&gt;=$T$2,$N$2&lt;=$U$2),_xlfn.IFS(P7&gt;=$AD$2,$AD$1,P7&gt;=$AC$2,$AC$1,P7&gt;=$AB$2,$AB$1,P7&gt;=$AA$2,$AA$1,P7&gt;=$Z$2,$Z$1,P7&gt;=$Y$2,$Y$1,P7&gt;=$X$2,$X$1,P7&gt;=$W$2,$W$1,P7&lt;$W$2,$V$1),(IF(AND($N$2&gt;=$T$3,$N$2&lt;$U$3),_xlfn.IFS(P7&gt;=$AD$3,$AD$1,P7&gt;=$AC$3,$AC$1,P7&gt;=$AB$3,$AB$1,P7&gt;=$AA$3,$AA$1,P7&gt;=$Z$3,$Z$1,P7&gt;=$Y$3,$Y$1,P7&gt;=$X$3,$X$1,P7&gt;=$W$3,$W$1,P7&lt;$W$2,$V$1),(IF(AND($N$2&gt;=$T$4,$N$2&lt;$U$4),_xlfn.IFS(P7&gt;=$AD$4,$AD$1,P7&gt;=$AC$4,$AC$1,P7&gt;=$AB$4,$AB$1,P7&gt;=$AA$4,$AA$1,P7&gt;=$Z$4,$Z$1,P7&gt;=$Y$4,$Y$1,P7&gt;=$X$4,$X$1,P7&gt;=$W$4,$W$1,P7&lt;$W$2,$V$1),(IF(AND($N$2&gt;=$T$5,$N$2&lt;$U$5),_xlfn.IFS(P7&gt;=$AD$5,$AD$1,P7&gt;=$AC$5,$AC$1,P7&gt;=$AB$5,$AB$1,P7&gt;=$AA$5,$AA$1,P7&gt;=$Z$5,$Z$1,P7&gt;=$Y$5,$Y$1,P7&gt;=$X$5,$X$1,P7&gt;=$W$5,$W$1,P7&lt;$W$2,$V$1),(IF(AND($N$2&gt;=$T$6,$N$2&lt;$U$6),_xlfn.IFS(P7&gt;=$AD$6,$AD$1,P7&gt;=$AC$6,$AC$1,P7&gt;=$AB$6,$AB$1,P7&gt;=$AA$6,$AA$1,P7&gt;=$Z$6,$Z$1,P7&gt;=$Y$6,$Y$1,P7&gt;=$X$6,$X$1,P7&gt;=$W$6,$W$1,P7&lt;$W$2,$V$1),(IF(AND($N$2&gt;=$T$7,$N$2&lt;$U$7),_xlfn.IFS(P7&gt;=$AD$7,$AD$1,P7&gt;=$AC$7,$AC$1,P7&gt;=$AB$7,$AB$1,P7&gt;=$AA$7,$AA$1,P7&gt;=$Z$7,$Z$1,P7&gt;=$Y$7,$Y$1,P7&gt;=$X$7,$X$1,P7&gt;=$W$7,$W$1,P7&lt;$W$2,$V$1),(IF(AND($N$2&gt;=$T$8,$N$2&lt;$U$8),_xlfn.IFS(P7&gt;=$AD$8,$AD$1,P7&gt;=$AC$8,$AC$1,P7&gt;=$AB$8,$AB$1,P7&gt;=$AA$8,$AA$1,P7&gt;=$Z$8,$Z$1,P7&gt;=$Y$8,$Y$1,P7&gt;=$X$8,$X$1,P7&gt;=$W$8,$W$1,P7&lt;$W$2,$V$1),(IF(AND($N$2&gt;=$T$9,$N$2&lt;$U$9),_xlfn.IFS(P7&gt;=$AD$9,$AD$1,P7&gt;=$AC$9,$AC$1,P7&gt;=$AB$9,$AB$1,P7&gt;=$AA$9,$AA$1,P7&gt;=$Z$9,$Z$1,P7&gt;=$Y$9,$Y$1,P7&gt;=$X$9,$X$1,P7&gt;=$W$9,$W$1),$W$1))))))))))))))),IF(AND($N$2&gt;=$T$2,$N$2&lt;=$U$2),IF(P7&gt;=$W$2,$W$1,$V$1),IF(AND($N$2&gt;=$T$3,$N$2&lt;$U$3),IF(P7&gt;=$W$3,$W$1,$V$1),IF(AND($N$2&gt;=$T$4,$N$2&lt;$U$4),IF(P7&gt;=$W$4,$W$1,$V$1),IF(AND($N$2&gt;=$T$5,$N$2&lt;$U$5),IF(P7&gt;=$W$5,$W$1,$V$1),IF(AND($N$2&gt;=$T$6,$N$2&lt;$U$6),IF(P7&gt;=$W$6,$W$1,$V$1),IF(AND($N$2&gt;=$T$7,$N$2&lt;$U$7),IF(P7&gt;=$W$7,$W$1,$V$1),IF(AND($N$2&gt;=$T$8,$N$2&lt;$U$8),IF(P7&gt;=$W$8,$W$1,$V$1),IF(AND($N$2&gt;=$T$9,$N$2&lt;$U$9),IF(P7&gt;=$W$9,$W$1,$V$1),""))))))))),"")</f>
        <v>AA</v>
      </c>
      <c r="M7" s="9" t="str" cm="1">
        <f t="array" ref="M7">IF(E7&lt;&gt;"",IF(AND(E7&lt;&gt;"GR",E7&gt;=40,J7&gt;=30),_xlfn.IFS(Q7&gt;=$AG$2,$AD$19,Q7&gt;=$AG$3,$AC$19,Q7&gt;=$AG$4,$AB$19,Q7&gt;=$AG$5,$AA$19,Q7&gt;=$AG$6,$Z$19,Q7&gt;=$AG$7,$Y$19,Q7&gt;=$AG$8,$X$19,Q7&gt;=$AG$9,$V$19),L7),"")</f>
        <v>AA</v>
      </c>
      <c r="N7" s="9"/>
      <c r="O7" s="9"/>
      <c r="P7" s="9">
        <f t="shared" si="2"/>
        <v>70</v>
      </c>
      <c r="Q7" s="9">
        <f t="shared" si="3"/>
        <v>70</v>
      </c>
      <c r="R7" s="9">
        <f t="shared" si="4"/>
        <v>2.04</v>
      </c>
      <c r="T7" s="4">
        <v>47.5</v>
      </c>
      <c r="U7" s="4">
        <v>52.5</v>
      </c>
      <c r="V7" s="4" t="s">
        <v>18</v>
      </c>
      <c r="W7" s="4">
        <v>32</v>
      </c>
      <c r="X7" s="4">
        <v>37</v>
      </c>
      <c r="Y7" s="4">
        <v>42</v>
      </c>
      <c r="Z7" s="4">
        <v>47</v>
      </c>
      <c r="AA7" s="4">
        <v>52</v>
      </c>
      <c r="AB7" s="4">
        <v>57</v>
      </c>
      <c r="AC7" s="4">
        <v>62</v>
      </c>
      <c r="AD7" s="4">
        <v>67</v>
      </c>
      <c r="AF7" s="5" t="s">
        <v>5</v>
      </c>
      <c r="AG7" s="9" cm="1">
        <f t="array" ref="AG7">MIN(IF($L$2:$L$331=$Y$19,$P$2:$P$331))</f>
        <v>44</v>
      </c>
      <c r="AH7" s="9"/>
      <c r="AI7" s="9"/>
    </row>
    <row r="8" spans="1:35" x14ac:dyDescent="0.2">
      <c r="A8" s="3" t="s">
        <v>8</v>
      </c>
      <c r="B8" s="3">
        <v>7</v>
      </c>
      <c r="C8" s="3">
        <v>68</v>
      </c>
      <c r="D8" s="3">
        <v>79</v>
      </c>
      <c r="E8" s="3" t="s">
        <v>34</v>
      </c>
      <c r="F8" s="22">
        <f t="shared" si="5"/>
        <v>79</v>
      </c>
      <c r="G8" s="22">
        <f t="shared" si="6"/>
        <v>68</v>
      </c>
      <c r="H8" s="22">
        <f t="shared" si="7"/>
        <v>79</v>
      </c>
      <c r="I8" s="9">
        <f t="shared" si="8"/>
        <v>74.599999999999994</v>
      </c>
      <c r="J8" s="9">
        <f t="shared" si="0"/>
        <v>74.599999999999994</v>
      </c>
      <c r="K8" s="10">
        <f t="shared" si="1"/>
        <v>5565.1599999999989</v>
      </c>
      <c r="L8" s="9" t="str" cm="1">
        <f t="array" ref="L8">IF(D8&lt;&gt;"",IF(AND(H8&gt;=40,I8&gt;=30),IF(AND($N$2&gt;=$T$2,$N$2&lt;=$U$2),_xlfn.IFS(P8&gt;=$AD$2,$AD$1,P8&gt;=$AC$2,$AC$1,P8&gt;=$AB$2,$AB$1,P8&gt;=$AA$2,$AA$1,P8&gt;=$Z$2,$Z$1,P8&gt;=$Y$2,$Y$1,P8&gt;=$X$2,$X$1,P8&gt;=$W$2,$W$1,P8&lt;$W$2,$V$1),(IF(AND($N$2&gt;=$T$3,$N$2&lt;$U$3),_xlfn.IFS(P8&gt;=$AD$3,$AD$1,P8&gt;=$AC$3,$AC$1,P8&gt;=$AB$3,$AB$1,P8&gt;=$AA$3,$AA$1,P8&gt;=$Z$3,$Z$1,P8&gt;=$Y$3,$Y$1,P8&gt;=$X$3,$X$1,P8&gt;=$W$3,$W$1,P8&lt;$W$2,$V$1),(IF(AND($N$2&gt;=$T$4,$N$2&lt;$U$4),_xlfn.IFS(P8&gt;=$AD$4,$AD$1,P8&gt;=$AC$4,$AC$1,P8&gt;=$AB$4,$AB$1,P8&gt;=$AA$4,$AA$1,P8&gt;=$Z$4,$Z$1,P8&gt;=$Y$4,$Y$1,P8&gt;=$X$4,$X$1,P8&gt;=$W$4,$W$1,P8&lt;$W$2,$V$1),(IF(AND($N$2&gt;=$T$5,$N$2&lt;$U$5),_xlfn.IFS(P8&gt;=$AD$5,$AD$1,P8&gt;=$AC$5,$AC$1,P8&gt;=$AB$5,$AB$1,P8&gt;=$AA$5,$AA$1,P8&gt;=$Z$5,$Z$1,P8&gt;=$Y$5,$Y$1,P8&gt;=$X$5,$X$1,P8&gt;=$W$5,$W$1,P8&lt;$W$2,$V$1),(IF(AND($N$2&gt;=$T$6,$N$2&lt;$U$6),_xlfn.IFS(P8&gt;=$AD$6,$AD$1,P8&gt;=$AC$6,$AC$1,P8&gt;=$AB$6,$AB$1,P8&gt;=$AA$6,$AA$1,P8&gt;=$Z$6,$Z$1,P8&gt;=$Y$6,$Y$1,P8&gt;=$X$6,$X$1,P8&gt;=$W$6,$W$1,P8&lt;$W$2,$V$1),(IF(AND($N$2&gt;=$T$7,$N$2&lt;$U$7),_xlfn.IFS(P8&gt;=$AD$7,$AD$1,P8&gt;=$AC$7,$AC$1,P8&gt;=$AB$7,$AB$1,P8&gt;=$AA$7,$AA$1,P8&gt;=$Z$7,$Z$1,P8&gt;=$Y$7,$Y$1,P8&gt;=$X$7,$X$1,P8&gt;=$W$7,$W$1,P8&lt;$W$2,$V$1),(IF(AND($N$2&gt;=$T$8,$N$2&lt;$U$8),_xlfn.IFS(P8&gt;=$AD$8,$AD$1,P8&gt;=$AC$8,$AC$1,P8&gt;=$AB$8,$AB$1,P8&gt;=$AA$8,$AA$1,P8&gt;=$Z$8,$Z$1,P8&gt;=$Y$8,$Y$1,P8&gt;=$X$8,$X$1,P8&gt;=$W$8,$W$1,P8&lt;$W$2,$V$1),(IF(AND($N$2&gt;=$T$9,$N$2&lt;$U$9),_xlfn.IFS(P8&gt;=$AD$9,$AD$1,P8&gt;=$AC$9,$AC$1,P8&gt;=$AB$9,$AB$1,P8&gt;=$AA$9,$AA$1,P8&gt;=$Z$9,$Z$1,P8&gt;=$Y$9,$Y$1,P8&gt;=$X$9,$X$1,P8&gt;=$W$9,$W$1),$W$1))))))))))))))),IF(AND($N$2&gt;=$T$2,$N$2&lt;=$U$2),IF(P8&gt;=$W$2,$W$1,$V$1),IF(AND($N$2&gt;=$T$3,$N$2&lt;$U$3),IF(P8&gt;=$W$3,$W$1,$V$1),IF(AND($N$2&gt;=$T$4,$N$2&lt;$U$4),IF(P8&gt;=$W$4,$W$1,$V$1),IF(AND($N$2&gt;=$T$5,$N$2&lt;$U$5),IF(P8&gt;=$W$5,$W$1,$V$1),IF(AND($N$2&gt;=$T$6,$N$2&lt;$U$6),IF(P8&gt;=$W$6,$W$1,$V$1),IF(AND($N$2&gt;=$T$7,$N$2&lt;$U$7),IF(P8&gt;=$W$7,$W$1,$V$1),IF(AND($N$2&gt;=$T$8,$N$2&lt;$U$8),IF(P8&gt;=$W$8,$W$1,$V$1),IF(AND($N$2&gt;=$T$9,$N$2&lt;$U$9),IF(P8&gt;=$W$9,$W$1,$V$1),""))))))))),"")</f>
        <v>AA</v>
      </c>
      <c r="M8" s="9" t="str" cm="1">
        <f t="array" ref="M8">IF(E8&lt;&gt;"",IF(AND(E8&lt;&gt;"GR",E8&gt;=40,J8&gt;=30),_xlfn.IFS(Q8&gt;=$AG$2,$AD$19,Q8&gt;=$AG$3,$AC$19,Q8&gt;=$AG$4,$AB$19,Q8&gt;=$AG$5,$AA$19,Q8&gt;=$AG$6,$Z$19,Q8&gt;=$AG$7,$Y$19,Q8&gt;=$AG$8,$X$19,Q8&gt;=$AG$9,$V$19),L8),"")</f>
        <v>AA</v>
      </c>
      <c r="N8" s="9"/>
      <c r="O8" s="9"/>
      <c r="P8" s="9">
        <f t="shared" si="2"/>
        <v>69</v>
      </c>
      <c r="Q8" s="9">
        <f t="shared" si="3"/>
        <v>69</v>
      </c>
      <c r="R8" s="9">
        <f t="shared" si="4"/>
        <v>1.91</v>
      </c>
      <c r="T8" s="4">
        <v>42.5</v>
      </c>
      <c r="U8" s="4">
        <v>47.5</v>
      </c>
      <c r="V8" s="4" t="s">
        <v>19</v>
      </c>
      <c r="W8" s="4">
        <v>34</v>
      </c>
      <c r="X8" s="4">
        <v>39</v>
      </c>
      <c r="Y8" s="4">
        <v>44</v>
      </c>
      <c r="Z8" s="4">
        <v>49</v>
      </c>
      <c r="AA8" s="4">
        <v>54</v>
      </c>
      <c r="AB8" s="4">
        <v>59</v>
      </c>
      <c r="AC8" s="4">
        <v>64</v>
      </c>
      <c r="AD8" s="4">
        <v>69</v>
      </c>
      <c r="AF8" s="5" t="s">
        <v>6</v>
      </c>
      <c r="AG8" s="9" cm="1">
        <f t="array" ref="AG8">MIN(IF($L$2:$L$331=$X$19,$P$2:$P$331))</f>
        <v>39</v>
      </c>
      <c r="AH8" s="9"/>
      <c r="AI8" s="9"/>
    </row>
    <row r="9" spans="1:35" x14ac:dyDescent="0.2">
      <c r="A9" s="3" t="s">
        <v>8</v>
      </c>
      <c r="B9" s="3">
        <v>8</v>
      </c>
      <c r="C9" s="3">
        <v>66</v>
      </c>
      <c r="D9" s="3">
        <v>80</v>
      </c>
      <c r="E9" s="3" t="s">
        <v>34</v>
      </c>
      <c r="F9" s="22">
        <f t="shared" si="5"/>
        <v>80</v>
      </c>
      <c r="G9" s="22">
        <f t="shared" si="6"/>
        <v>66</v>
      </c>
      <c r="H9" s="22">
        <f t="shared" si="7"/>
        <v>80</v>
      </c>
      <c r="I9" s="9">
        <f t="shared" si="8"/>
        <v>74.400000000000006</v>
      </c>
      <c r="J9" s="9">
        <f t="shared" si="0"/>
        <v>74.400000000000006</v>
      </c>
      <c r="K9" s="10">
        <f t="shared" si="1"/>
        <v>5535.3600000000006</v>
      </c>
      <c r="L9" s="9" t="str" cm="1">
        <f t="array" ref="L9">IF(D9&lt;&gt;"",IF(AND(H9&gt;=40,I9&gt;=30),IF(AND($N$2&gt;=$T$2,$N$2&lt;=$U$2),_xlfn.IFS(P9&gt;=$AD$2,$AD$1,P9&gt;=$AC$2,$AC$1,P9&gt;=$AB$2,$AB$1,P9&gt;=$AA$2,$AA$1,P9&gt;=$Z$2,$Z$1,P9&gt;=$Y$2,$Y$1,P9&gt;=$X$2,$X$1,P9&gt;=$W$2,$W$1,P9&lt;$W$2,$V$1),(IF(AND($N$2&gt;=$T$3,$N$2&lt;$U$3),_xlfn.IFS(P9&gt;=$AD$3,$AD$1,P9&gt;=$AC$3,$AC$1,P9&gt;=$AB$3,$AB$1,P9&gt;=$AA$3,$AA$1,P9&gt;=$Z$3,$Z$1,P9&gt;=$Y$3,$Y$1,P9&gt;=$X$3,$X$1,P9&gt;=$W$3,$W$1,P9&lt;$W$2,$V$1),(IF(AND($N$2&gt;=$T$4,$N$2&lt;$U$4),_xlfn.IFS(P9&gt;=$AD$4,$AD$1,P9&gt;=$AC$4,$AC$1,P9&gt;=$AB$4,$AB$1,P9&gt;=$AA$4,$AA$1,P9&gt;=$Z$4,$Z$1,P9&gt;=$Y$4,$Y$1,P9&gt;=$X$4,$X$1,P9&gt;=$W$4,$W$1,P9&lt;$W$2,$V$1),(IF(AND($N$2&gt;=$T$5,$N$2&lt;$U$5),_xlfn.IFS(P9&gt;=$AD$5,$AD$1,P9&gt;=$AC$5,$AC$1,P9&gt;=$AB$5,$AB$1,P9&gt;=$AA$5,$AA$1,P9&gt;=$Z$5,$Z$1,P9&gt;=$Y$5,$Y$1,P9&gt;=$X$5,$X$1,P9&gt;=$W$5,$W$1,P9&lt;$W$2,$V$1),(IF(AND($N$2&gt;=$T$6,$N$2&lt;$U$6),_xlfn.IFS(P9&gt;=$AD$6,$AD$1,P9&gt;=$AC$6,$AC$1,P9&gt;=$AB$6,$AB$1,P9&gt;=$AA$6,$AA$1,P9&gt;=$Z$6,$Z$1,P9&gt;=$Y$6,$Y$1,P9&gt;=$X$6,$X$1,P9&gt;=$W$6,$W$1,P9&lt;$W$2,$V$1),(IF(AND($N$2&gt;=$T$7,$N$2&lt;$U$7),_xlfn.IFS(P9&gt;=$AD$7,$AD$1,P9&gt;=$AC$7,$AC$1,P9&gt;=$AB$7,$AB$1,P9&gt;=$AA$7,$AA$1,P9&gt;=$Z$7,$Z$1,P9&gt;=$Y$7,$Y$1,P9&gt;=$X$7,$X$1,P9&gt;=$W$7,$W$1,P9&lt;$W$2,$V$1),(IF(AND($N$2&gt;=$T$8,$N$2&lt;$U$8),_xlfn.IFS(P9&gt;=$AD$8,$AD$1,P9&gt;=$AC$8,$AC$1,P9&gt;=$AB$8,$AB$1,P9&gt;=$AA$8,$AA$1,P9&gt;=$Z$8,$Z$1,P9&gt;=$Y$8,$Y$1,P9&gt;=$X$8,$X$1,P9&gt;=$W$8,$W$1,P9&lt;$W$2,$V$1),(IF(AND($N$2&gt;=$T$9,$N$2&lt;$U$9),_xlfn.IFS(P9&gt;=$AD$9,$AD$1,P9&gt;=$AC$9,$AC$1,P9&gt;=$AB$9,$AB$1,P9&gt;=$AA$9,$AA$1,P9&gt;=$Z$9,$Z$1,P9&gt;=$Y$9,$Y$1,P9&gt;=$X$9,$X$1,P9&gt;=$W$9,$W$1),$W$1))))))))))))))),IF(AND($N$2&gt;=$T$2,$N$2&lt;=$U$2),IF(P9&gt;=$W$2,$W$1,$V$1),IF(AND($N$2&gt;=$T$3,$N$2&lt;$U$3),IF(P9&gt;=$W$3,$W$1,$V$1),IF(AND($N$2&gt;=$T$4,$N$2&lt;$U$4),IF(P9&gt;=$W$4,$W$1,$V$1),IF(AND($N$2&gt;=$T$5,$N$2&lt;$U$5),IF(P9&gt;=$W$5,$W$1,$V$1),IF(AND($N$2&gt;=$T$6,$N$2&lt;$U$6),IF(P9&gt;=$W$6,$W$1,$V$1),IF(AND($N$2&gt;=$T$7,$N$2&lt;$U$7),IF(P9&gt;=$W$7,$W$1,$V$1),IF(AND($N$2&gt;=$T$8,$N$2&lt;$U$8),IF(P9&gt;=$W$8,$W$1,$V$1),IF(AND($N$2&gt;=$T$9,$N$2&lt;$U$9),IF(P9&gt;=$W$9,$W$1,$V$1),""))))))))),"")</f>
        <v>AA</v>
      </c>
      <c r="M9" s="9" t="str" cm="1">
        <f t="array" ref="M9">IF(E9&lt;&gt;"",IF(AND(E9&lt;&gt;"GR",E9&gt;=40,J9&gt;=30),_xlfn.IFS(Q9&gt;=$AG$2,$AD$19,Q9&gt;=$AG$3,$AC$19,Q9&gt;=$AG$4,$AB$19,Q9&gt;=$AG$5,$AA$19,Q9&gt;=$AG$6,$Z$19,Q9&gt;=$AG$7,$Y$19,Q9&gt;=$AG$8,$X$19,Q9&gt;=$AG$9,$V$19),L9),"")</f>
        <v>AA</v>
      </c>
      <c r="N9" s="9"/>
      <c r="O9" s="9"/>
      <c r="P9" s="9">
        <f t="shared" si="2"/>
        <v>69</v>
      </c>
      <c r="Q9" s="9">
        <f t="shared" si="3"/>
        <v>69</v>
      </c>
      <c r="R9" s="9">
        <f t="shared" si="4"/>
        <v>1.9</v>
      </c>
      <c r="T9" s="4">
        <v>0</v>
      </c>
      <c r="U9" s="4">
        <v>42.5</v>
      </c>
      <c r="V9" s="4" t="s">
        <v>20</v>
      </c>
      <c r="W9" s="4">
        <v>36</v>
      </c>
      <c r="X9" s="4">
        <v>41</v>
      </c>
      <c r="Y9" s="4">
        <v>46</v>
      </c>
      <c r="Z9" s="4">
        <v>51</v>
      </c>
      <c r="AA9" s="4">
        <v>56</v>
      </c>
      <c r="AB9" s="4">
        <v>61</v>
      </c>
      <c r="AC9" s="4">
        <v>66</v>
      </c>
      <c r="AD9" s="4">
        <v>71</v>
      </c>
      <c r="AF9" s="5" t="s">
        <v>12</v>
      </c>
      <c r="AG9" s="9" cm="1">
        <f t="array" ref="AG9">MIN(IF($L$2:$L$331=$W$19,$P$2:$P$331))</f>
        <v>34</v>
      </c>
      <c r="AH9" s="9"/>
      <c r="AI9" s="9"/>
    </row>
    <row r="10" spans="1:35" x14ac:dyDescent="0.2">
      <c r="A10" s="3" t="s">
        <v>8</v>
      </c>
      <c r="B10" s="3">
        <v>9</v>
      </c>
      <c r="C10" s="3">
        <v>51</v>
      </c>
      <c r="D10" s="3">
        <v>90</v>
      </c>
      <c r="E10" s="3" t="s">
        <v>34</v>
      </c>
      <c r="F10" s="22">
        <f t="shared" si="5"/>
        <v>90</v>
      </c>
      <c r="G10" s="22">
        <f t="shared" si="6"/>
        <v>51</v>
      </c>
      <c r="H10" s="22">
        <f t="shared" si="7"/>
        <v>90</v>
      </c>
      <c r="I10" s="9">
        <f t="shared" si="8"/>
        <v>74.400000000000006</v>
      </c>
      <c r="J10" s="9">
        <f t="shared" si="0"/>
        <v>74.400000000000006</v>
      </c>
      <c r="K10" s="10">
        <f t="shared" si="1"/>
        <v>5535.3600000000006</v>
      </c>
      <c r="L10" s="9" t="str" cm="1">
        <f t="array" ref="L10">IF(D10&lt;&gt;"",IF(AND(H10&gt;=40,I10&gt;=30),IF(AND($N$2&gt;=$T$2,$N$2&lt;=$U$2),_xlfn.IFS(P10&gt;=$AD$2,$AD$1,P10&gt;=$AC$2,$AC$1,P10&gt;=$AB$2,$AB$1,P10&gt;=$AA$2,$AA$1,P10&gt;=$Z$2,$Z$1,P10&gt;=$Y$2,$Y$1,P10&gt;=$X$2,$X$1,P10&gt;=$W$2,$W$1,P10&lt;$W$2,$V$1),(IF(AND($N$2&gt;=$T$3,$N$2&lt;$U$3),_xlfn.IFS(P10&gt;=$AD$3,$AD$1,P10&gt;=$AC$3,$AC$1,P10&gt;=$AB$3,$AB$1,P10&gt;=$AA$3,$AA$1,P10&gt;=$Z$3,$Z$1,P10&gt;=$Y$3,$Y$1,P10&gt;=$X$3,$X$1,P10&gt;=$W$3,$W$1,P10&lt;$W$2,$V$1),(IF(AND($N$2&gt;=$T$4,$N$2&lt;$U$4),_xlfn.IFS(P10&gt;=$AD$4,$AD$1,P10&gt;=$AC$4,$AC$1,P10&gt;=$AB$4,$AB$1,P10&gt;=$AA$4,$AA$1,P10&gt;=$Z$4,$Z$1,P10&gt;=$Y$4,$Y$1,P10&gt;=$X$4,$X$1,P10&gt;=$W$4,$W$1,P10&lt;$W$2,$V$1),(IF(AND($N$2&gt;=$T$5,$N$2&lt;$U$5),_xlfn.IFS(P10&gt;=$AD$5,$AD$1,P10&gt;=$AC$5,$AC$1,P10&gt;=$AB$5,$AB$1,P10&gt;=$AA$5,$AA$1,P10&gt;=$Z$5,$Z$1,P10&gt;=$Y$5,$Y$1,P10&gt;=$X$5,$X$1,P10&gt;=$W$5,$W$1,P10&lt;$W$2,$V$1),(IF(AND($N$2&gt;=$T$6,$N$2&lt;$U$6),_xlfn.IFS(P10&gt;=$AD$6,$AD$1,P10&gt;=$AC$6,$AC$1,P10&gt;=$AB$6,$AB$1,P10&gt;=$AA$6,$AA$1,P10&gt;=$Z$6,$Z$1,P10&gt;=$Y$6,$Y$1,P10&gt;=$X$6,$X$1,P10&gt;=$W$6,$W$1,P10&lt;$W$2,$V$1),(IF(AND($N$2&gt;=$T$7,$N$2&lt;$U$7),_xlfn.IFS(P10&gt;=$AD$7,$AD$1,P10&gt;=$AC$7,$AC$1,P10&gt;=$AB$7,$AB$1,P10&gt;=$AA$7,$AA$1,P10&gt;=$Z$7,$Z$1,P10&gt;=$Y$7,$Y$1,P10&gt;=$X$7,$X$1,P10&gt;=$W$7,$W$1,P10&lt;$W$2,$V$1),(IF(AND($N$2&gt;=$T$8,$N$2&lt;$U$8),_xlfn.IFS(P10&gt;=$AD$8,$AD$1,P10&gt;=$AC$8,$AC$1,P10&gt;=$AB$8,$AB$1,P10&gt;=$AA$8,$AA$1,P10&gt;=$Z$8,$Z$1,P10&gt;=$Y$8,$Y$1,P10&gt;=$X$8,$X$1,P10&gt;=$W$8,$W$1,P10&lt;$W$2,$V$1),(IF(AND($N$2&gt;=$T$9,$N$2&lt;$U$9),_xlfn.IFS(P10&gt;=$AD$9,$AD$1,P10&gt;=$AC$9,$AC$1,P10&gt;=$AB$9,$AB$1,P10&gt;=$AA$9,$AA$1,P10&gt;=$Z$9,$Z$1,P10&gt;=$Y$9,$Y$1,P10&gt;=$X$9,$X$1,P10&gt;=$W$9,$W$1),$W$1))))))))))))))),IF(AND($N$2&gt;=$T$2,$N$2&lt;=$U$2),IF(P10&gt;=$W$2,$W$1,$V$1),IF(AND($N$2&gt;=$T$3,$N$2&lt;$U$3),IF(P10&gt;=$W$3,$W$1,$V$1),IF(AND($N$2&gt;=$T$4,$N$2&lt;$U$4),IF(P10&gt;=$W$4,$W$1,$V$1),IF(AND($N$2&gt;=$T$5,$N$2&lt;$U$5),IF(P10&gt;=$W$5,$W$1,$V$1),IF(AND($N$2&gt;=$T$6,$N$2&lt;$U$6),IF(P10&gt;=$W$6,$W$1,$V$1),IF(AND($N$2&gt;=$T$7,$N$2&lt;$U$7),IF(P10&gt;=$W$7,$W$1,$V$1),IF(AND($N$2&gt;=$T$8,$N$2&lt;$U$8),IF(P10&gt;=$W$8,$W$1,$V$1),IF(AND($N$2&gt;=$T$9,$N$2&lt;$U$9),IF(P10&gt;=$W$9,$W$1,$V$1),""))))))))),"")</f>
        <v>AA</v>
      </c>
      <c r="M10" s="9" t="str" cm="1">
        <f t="array" ref="M10">IF(E10&lt;&gt;"",IF(AND(E10&lt;&gt;"GR",E10&gt;=40,J10&gt;=30),_xlfn.IFS(Q10&gt;=$AG$2,$AD$19,Q10&gt;=$AG$3,$AC$19,Q10&gt;=$AG$4,$AB$19,Q10&gt;=$AG$5,$AA$19,Q10&gt;=$AG$6,$Z$19,Q10&gt;=$AG$7,$Y$19,Q10&gt;=$AG$8,$X$19,Q10&gt;=$AG$9,$V$19),L10),"")</f>
        <v>AA</v>
      </c>
      <c r="N10" s="9"/>
      <c r="O10" s="9"/>
      <c r="P10" s="9">
        <f t="shared" si="2"/>
        <v>69</v>
      </c>
      <c r="Q10" s="9">
        <f t="shared" si="3"/>
        <v>69</v>
      </c>
      <c r="R10" s="9">
        <f t="shared" si="4"/>
        <v>1.9</v>
      </c>
      <c r="AF10" s="5" t="s">
        <v>11</v>
      </c>
      <c r="AG10" s="9" cm="1">
        <f t="array" ref="AG10">MIN(IF($L$2:$L$331=$V$19,$P$2:$P$331))</f>
        <v>0</v>
      </c>
      <c r="AH10" s="9"/>
      <c r="AI10" s="9"/>
    </row>
    <row r="11" spans="1:35" x14ac:dyDescent="0.2">
      <c r="A11" s="3" t="s">
        <v>8</v>
      </c>
      <c r="B11" s="3">
        <v>10</v>
      </c>
      <c r="C11" s="3">
        <v>57</v>
      </c>
      <c r="D11" s="3">
        <v>85</v>
      </c>
      <c r="E11" s="3" t="s">
        <v>34</v>
      </c>
      <c r="F11" s="22">
        <f t="shared" si="5"/>
        <v>85</v>
      </c>
      <c r="G11" s="22">
        <f t="shared" si="6"/>
        <v>57</v>
      </c>
      <c r="H11" s="22">
        <f t="shared" si="7"/>
        <v>85</v>
      </c>
      <c r="I11" s="9">
        <f t="shared" si="8"/>
        <v>73.8</v>
      </c>
      <c r="J11" s="9">
        <f t="shared" si="0"/>
        <v>73.8</v>
      </c>
      <c r="K11" s="10">
        <f t="shared" si="1"/>
        <v>5446.44</v>
      </c>
      <c r="L11" s="9" t="str" cm="1">
        <f t="array" ref="L11">IF(D11&lt;&gt;"",IF(AND(H11&gt;=40,I11&gt;=30),IF(AND($N$2&gt;=$T$2,$N$2&lt;=$U$2),_xlfn.IFS(P11&gt;=$AD$2,$AD$1,P11&gt;=$AC$2,$AC$1,P11&gt;=$AB$2,$AB$1,P11&gt;=$AA$2,$AA$1,P11&gt;=$Z$2,$Z$1,P11&gt;=$Y$2,$Y$1,P11&gt;=$X$2,$X$1,P11&gt;=$W$2,$W$1,P11&lt;$W$2,$V$1),(IF(AND($N$2&gt;=$T$3,$N$2&lt;$U$3),_xlfn.IFS(P11&gt;=$AD$3,$AD$1,P11&gt;=$AC$3,$AC$1,P11&gt;=$AB$3,$AB$1,P11&gt;=$AA$3,$AA$1,P11&gt;=$Z$3,$Z$1,P11&gt;=$Y$3,$Y$1,P11&gt;=$X$3,$X$1,P11&gt;=$W$3,$W$1,P11&lt;$W$2,$V$1),(IF(AND($N$2&gt;=$T$4,$N$2&lt;$U$4),_xlfn.IFS(P11&gt;=$AD$4,$AD$1,P11&gt;=$AC$4,$AC$1,P11&gt;=$AB$4,$AB$1,P11&gt;=$AA$4,$AA$1,P11&gt;=$Z$4,$Z$1,P11&gt;=$Y$4,$Y$1,P11&gt;=$X$4,$X$1,P11&gt;=$W$4,$W$1,P11&lt;$W$2,$V$1),(IF(AND($N$2&gt;=$T$5,$N$2&lt;$U$5),_xlfn.IFS(P11&gt;=$AD$5,$AD$1,P11&gt;=$AC$5,$AC$1,P11&gt;=$AB$5,$AB$1,P11&gt;=$AA$5,$AA$1,P11&gt;=$Z$5,$Z$1,P11&gt;=$Y$5,$Y$1,P11&gt;=$X$5,$X$1,P11&gt;=$W$5,$W$1,P11&lt;$W$2,$V$1),(IF(AND($N$2&gt;=$T$6,$N$2&lt;$U$6),_xlfn.IFS(P11&gt;=$AD$6,$AD$1,P11&gt;=$AC$6,$AC$1,P11&gt;=$AB$6,$AB$1,P11&gt;=$AA$6,$AA$1,P11&gt;=$Z$6,$Z$1,P11&gt;=$Y$6,$Y$1,P11&gt;=$X$6,$X$1,P11&gt;=$W$6,$W$1,P11&lt;$W$2,$V$1),(IF(AND($N$2&gt;=$T$7,$N$2&lt;$U$7),_xlfn.IFS(P11&gt;=$AD$7,$AD$1,P11&gt;=$AC$7,$AC$1,P11&gt;=$AB$7,$AB$1,P11&gt;=$AA$7,$AA$1,P11&gt;=$Z$7,$Z$1,P11&gt;=$Y$7,$Y$1,P11&gt;=$X$7,$X$1,P11&gt;=$W$7,$W$1,P11&lt;$W$2,$V$1),(IF(AND($N$2&gt;=$T$8,$N$2&lt;$U$8),_xlfn.IFS(P11&gt;=$AD$8,$AD$1,P11&gt;=$AC$8,$AC$1,P11&gt;=$AB$8,$AB$1,P11&gt;=$AA$8,$AA$1,P11&gt;=$Z$8,$Z$1,P11&gt;=$Y$8,$Y$1,P11&gt;=$X$8,$X$1,P11&gt;=$W$8,$W$1,P11&lt;$W$2,$V$1),(IF(AND($N$2&gt;=$T$9,$N$2&lt;$U$9),_xlfn.IFS(P11&gt;=$AD$9,$AD$1,P11&gt;=$AC$9,$AC$1,P11&gt;=$AB$9,$AB$1,P11&gt;=$AA$9,$AA$1,P11&gt;=$Z$9,$Z$1,P11&gt;=$Y$9,$Y$1,P11&gt;=$X$9,$X$1,P11&gt;=$W$9,$W$1),$W$1))))))))))))))),IF(AND($N$2&gt;=$T$2,$N$2&lt;=$U$2),IF(P11&gt;=$W$2,$W$1,$V$1),IF(AND($N$2&gt;=$T$3,$N$2&lt;$U$3),IF(P11&gt;=$W$3,$W$1,$V$1),IF(AND($N$2&gt;=$T$4,$N$2&lt;$U$4),IF(P11&gt;=$W$4,$W$1,$V$1),IF(AND($N$2&gt;=$T$5,$N$2&lt;$U$5),IF(P11&gt;=$W$5,$W$1,$V$1),IF(AND($N$2&gt;=$T$6,$N$2&lt;$U$6),IF(P11&gt;=$W$6,$W$1,$V$1),IF(AND($N$2&gt;=$T$7,$N$2&lt;$U$7),IF(P11&gt;=$W$7,$W$1,$V$1),IF(AND($N$2&gt;=$T$8,$N$2&lt;$U$8),IF(P11&gt;=$W$8,$W$1,$V$1),IF(AND($N$2&gt;=$T$9,$N$2&lt;$U$9),IF(P11&gt;=$W$9,$W$1,$V$1),""))))))))),"")</f>
        <v>AA</v>
      </c>
      <c r="M11" s="9" t="str" cm="1">
        <f t="array" ref="M11">IF(E11&lt;&gt;"",IF(AND(E11&lt;&gt;"GR",E11&gt;=40,J11&gt;=30),_xlfn.IFS(Q11&gt;=$AG$2,$AD$19,Q11&gt;=$AG$3,$AC$19,Q11&gt;=$AG$4,$AB$19,Q11&gt;=$AG$5,$AA$19,Q11&gt;=$AG$6,$Z$19,Q11&gt;=$AG$7,$Y$19,Q11&gt;=$AG$8,$X$19,Q11&gt;=$AG$9,$V$19),L11),"")</f>
        <v>AA</v>
      </c>
      <c r="N11" s="9"/>
      <c r="O11" s="9"/>
      <c r="P11" s="9">
        <f t="shared" si="2"/>
        <v>69</v>
      </c>
      <c r="Q11" s="9">
        <f t="shared" si="3"/>
        <v>69</v>
      </c>
      <c r="R11" s="9">
        <f t="shared" si="4"/>
        <v>1.86</v>
      </c>
    </row>
    <row r="12" spans="1:35" x14ac:dyDescent="0.2">
      <c r="A12" s="3" t="s">
        <v>8</v>
      </c>
      <c r="B12" s="3">
        <v>11</v>
      </c>
      <c r="C12" s="3">
        <v>60</v>
      </c>
      <c r="D12" s="3">
        <v>83</v>
      </c>
      <c r="E12" s="3" t="s">
        <v>34</v>
      </c>
      <c r="F12" s="22">
        <f t="shared" si="5"/>
        <v>83</v>
      </c>
      <c r="G12" s="22">
        <f t="shared" si="6"/>
        <v>60</v>
      </c>
      <c r="H12" s="22">
        <f t="shared" si="7"/>
        <v>83</v>
      </c>
      <c r="I12" s="9">
        <f t="shared" si="8"/>
        <v>73.8</v>
      </c>
      <c r="J12" s="9">
        <f t="shared" si="0"/>
        <v>73.8</v>
      </c>
      <c r="K12" s="10">
        <f t="shared" si="1"/>
        <v>5446.44</v>
      </c>
      <c r="L12" s="9" t="str" cm="1">
        <f t="array" ref="L12">IF(D12&lt;&gt;"",IF(AND(H12&gt;=40,I12&gt;=30),IF(AND($N$2&gt;=$T$2,$N$2&lt;=$U$2),_xlfn.IFS(P12&gt;=$AD$2,$AD$1,P12&gt;=$AC$2,$AC$1,P12&gt;=$AB$2,$AB$1,P12&gt;=$AA$2,$AA$1,P12&gt;=$Z$2,$Z$1,P12&gt;=$Y$2,$Y$1,P12&gt;=$X$2,$X$1,P12&gt;=$W$2,$W$1,P12&lt;$W$2,$V$1),(IF(AND($N$2&gt;=$T$3,$N$2&lt;$U$3),_xlfn.IFS(P12&gt;=$AD$3,$AD$1,P12&gt;=$AC$3,$AC$1,P12&gt;=$AB$3,$AB$1,P12&gt;=$AA$3,$AA$1,P12&gt;=$Z$3,$Z$1,P12&gt;=$Y$3,$Y$1,P12&gt;=$X$3,$X$1,P12&gt;=$W$3,$W$1,P12&lt;$W$2,$V$1),(IF(AND($N$2&gt;=$T$4,$N$2&lt;$U$4),_xlfn.IFS(P12&gt;=$AD$4,$AD$1,P12&gt;=$AC$4,$AC$1,P12&gt;=$AB$4,$AB$1,P12&gt;=$AA$4,$AA$1,P12&gt;=$Z$4,$Z$1,P12&gt;=$Y$4,$Y$1,P12&gt;=$X$4,$X$1,P12&gt;=$W$4,$W$1,P12&lt;$W$2,$V$1),(IF(AND($N$2&gt;=$T$5,$N$2&lt;$U$5),_xlfn.IFS(P12&gt;=$AD$5,$AD$1,P12&gt;=$AC$5,$AC$1,P12&gt;=$AB$5,$AB$1,P12&gt;=$AA$5,$AA$1,P12&gt;=$Z$5,$Z$1,P12&gt;=$Y$5,$Y$1,P12&gt;=$X$5,$X$1,P12&gt;=$W$5,$W$1,P12&lt;$W$2,$V$1),(IF(AND($N$2&gt;=$T$6,$N$2&lt;$U$6),_xlfn.IFS(P12&gt;=$AD$6,$AD$1,P12&gt;=$AC$6,$AC$1,P12&gt;=$AB$6,$AB$1,P12&gt;=$AA$6,$AA$1,P12&gt;=$Z$6,$Z$1,P12&gt;=$Y$6,$Y$1,P12&gt;=$X$6,$X$1,P12&gt;=$W$6,$W$1,P12&lt;$W$2,$V$1),(IF(AND($N$2&gt;=$T$7,$N$2&lt;$U$7),_xlfn.IFS(P12&gt;=$AD$7,$AD$1,P12&gt;=$AC$7,$AC$1,P12&gt;=$AB$7,$AB$1,P12&gt;=$AA$7,$AA$1,P12&gt;=$Z$7,$Z$1,P12&gt;=$Y$7,$Y$1,P12&gt;=$X$7,$X$1,P12&gt;=$W$7,$W$1,P12&lt;$W$2,$V$1),(IF(AND($N$2&gt;=$T$8,$N$2&lt;$U$8),_xlfn.IFS(P12&gt;=$AD$8,$AD$1,P12&gt;=$AC$8,$AC$1,P12&gt;=$AB$8,$AB$1,P12&gt;=$AA$8,$AA$1,P12&gt;=$Z$8,$Z$1,P12&gt;=$Y$8,$Y$1,P12&gt;=$X$8,$X$1,P12&gt;=$W$8,$W$1,P12&lt;$W$2,$V$1),(IF(AND($N$2&gt;=$T$9,$N$2&lt;$U$9),_xlfn.IFS(P12&gt;=$AD$9,$AD$1,P12&gt;=$AC$9,$AC$1,P12&gt;=$AB$9,$AB$1,P12&gt;=$AA$9,$AA$1,P12&gt;=$Z$9,$Z$1,P12&gt;=$Y$9,$Y$1,P12&gt;=$X$9,$X$1,P12&gt;=$W$9,$W$1),$W$1))))))))))))))),IF(AND($N$2&gt;=$T$2,$N$2&lt;=$U$2),IF(P12&gt;=$W$2,$W$1,$V$1),IF(AND($N$2&gt;=$T$3,$N$2&lt;$U$3),IF(P12&gt;=$W$3,$W$1,$V$1),IF(AND($N$2&gt;=$T$4,$N$2&lt;$U$4),IF(P12&gt;=$W$4,$W$1,$V$1),IF(AND($N$2&gt;=$T$5,$N$2&lt;$U$5),IF(P12&gt;=$W$5,$W$1,$V$1),IF(AND($N$2&gt;=$T$6,$N$2&lt;$U$6),IF(P12&gt;=$W$6,$W$1,$V$1),IF(AND($N$2&gt;=$T$7,$N$2&lt;$U$7),IF(P12&gt;=$W$7,$W$1,$V$1),IF(AND($N$2&gt;=$T$8,$N$2&lt;$U$8),IF(P12&gt;=$W$8,$W$1,$V$1),IF(AND($N$2&gt;=$T$9,$N$2&lt;$U$9),IF(P12&gt;=$W$9,$W$1,$V$1),""))))))))),"")</f>
        <v>AA</v>
      </c>
      <c r="M12" s="9" t="str" cm="1">
        <f t="array" ref="M12">IF(E12&lt;&gt;"",IF(AND(E12&lt;&gt;"GR",E12&gt;=40,J12&gt;=30),_xlfn.IFS(Q12&gt;=$AG$2,$AD$19,Q12&gt;=$AG$3,$AC$19,Q12&gt;=$AG$4,$AB$19,Q12&gt;=$AG$5,$AA$19,Q12&gt;=$AG$6,$Z$19,Q12&gt;=$AG$7,$Y$19,Q12&gt;=$AG$8,$X$19,Q12&gt;=$AG$9,$V$19),L12),"")</f>
        <v>AA</v>
      </c>
      <c r="N12" s="9"/>
      <c r="O12" s="9"/>
      <c r="P12" s="9">
        <f t="shared" si="2"/>
        <v>69</v>
      </c>
      <c r="Q12" s="9">
        <f t="shared" si="3"/>
        <v>69</v>
      </c>
      <c r="R12" s="9">
        <f t="shared" si="4"/>
        <v>1.86</v>
      </c>
    </row>
    <row r="13" spans="1:35" x14ac:dyDescent="0.2">
      <c r="A13" s="3" t="s">
        <v>8</v>
      </c>
      <c r="B13" s="3">
        <v>12</v>
      </c>
      <c r="C13" s="3">
        <v>56</v>
      </c>
      <c r="D13" s="3">
        <v>83</v>
      </c>
      <c r="E13" s="3" t="s">
        <v>34</v>
      </c>
      <c r="F13" s="22">
        <f t="shared" si="5"/>
        <v>83</v>
      </c>
      <c r="G13" s="22">
        <f t="shared" si="6"/>
        <v>56</v>
      </c>
      <c r="H13" s="22">
        <f t="shared" si="7"/>
        <v>83</v>
      </c>
      <c r="I13" s="9">
        <f t="shared" si="8"/>
        <v>72.2</v>
      </c>
      <c r="J13" s="9">
        <f t="shared" si="0"/>
        <v>72.2</v>
      </c>
      <c r="K13" s="10">
        <f t="shared" si="1"/>
        <v>5212.84</v>
      </c>
      <c r="L13" s="9" t="str" cm="1">
        <f t="array" ref="L13">IF(D13&lt;&gt;"",IF(AND(H13&gt;=40,I13&gt;=30),IF(AND($N$2&gt;=$T$2,$N$2&lt;=$U$2),_xlfn.IFS(P13&gt;=$AD$2,$AD$1,P13&gt;=$AC$2,$AC$1,P13&gt;=$AB$2,$AB$1,P13&gt;=$AA$2,$AA$1,P13&gt;=$Z$2,$Z$1,P13&gt;=$Y$2,$Y$1,P13&gt;=$X$2,$X$1,P13&gt;=$W$2,$W$1,P13&lt;$W$2,$V$1),(IF(AND($N$2&gt;=$T$3,$N$2&lt;$U$3),_xlfn.IFS(P13&gt;=$AD$3,$AD$1,P13&gt;=$AC$3,$AC$1,P13&gt;=$AB$3,$AB$1,P13&gt;=$AA$3,$AA$1,P13&gt;=$Z$3,$Z$1,P13&gt;=$Y$3,$Y$1,P13&gt;=$X$3,$X$1,P13&gt;=$W$3,$W$1,P13&lt;$W$2,$V$1),(IF(AND($N$2&gt;=$T$4,$N$2&lt;$U$4),_xlfn.IFS(P13&gt;=$AD$4,$AD$1,P13&gt;=$AC$4,$AC$1,P13&gt;=$AB$4,$AB$1,P13&gt;=$AA$4,$AA$1,P13&gt;=$Z$4,$Z$1,P13&gt;=$Y$4,$Y$1,P13&gt;=$X$4,$X$1,P13&gt;=$W$4,$W$1,P13&lt;$W$2,$V$1),(IF(AND($N$2&gt;=$T$5,$N$2&lt;$U$5),_xlfn.IFS(P13&gt;=$AD$5,$AD$1,P13&gt;=$AC$5,$AC$1,P13&gt;=$AB$5,$AB$1,P13&gt;=$AA$5,$AA$1,P13&gt;=$Z$5,$Z$1,P13&gt;=$Y$5,$Y$1,P13&gt;=$X$5,$X$1,P13&gt;=$W$5,$W$1,P13&lt;$W$2,$V$1),(IF(AND($N$2&gt;=$T$6,$N$2&lt;$U$6),_xlfn.IFS(P13&gt;=$AD$6,$AD$1,P13&gt;=$AC$6,$AC$1,P13&gt;=$AB$6,$AB$1,P13&gt;=$AA$6,$AA$1,P13&gt;=$Z$6,$Z$1,P13&gt;=$Y$6,$Y$1,P13&gt;=$X$6,$X$1,P13&gt;=$W$6,$W$1,P13&lt;$W$2,$V$1),(IF(AND($N$2&gt;=$T$7,$N$2&lt;$U$7),_xlfn.IFS(P13&gt;=$AD$7,$AD$1,P13&gt;=$AC$7,$AC$1,P13&gt;=$AB$7,$AB$1,P13&gt;=$AA$7,$AA$1,P13&gt;=$Z$7,$Z$1,P13&gt;=$Y$7,$Y$1,P13&gt;=$X$7,$X$1,P13&gt;=$W$7,$W$1,P13&lt;$W$2,$V$1),(IF(AND($N$2&gt;=$T$8,$N$2&lt;$U$8),_xlfn.IFS(P13&gt;=$AD$8,$AD$1,P13&gt;=$AC$8,$AC$1,P13&gt;=$AB$8,$AB$1,P13&gt;=$AA$8,$AA$1,P13&gt;=$Z$8,$Z$1,P13&gt;=$Y$8,$Y$1,P13&gt;=$X$8,$X$1,P13&gt;=$W$8,$W$1,P13&lt;$W$2,$V$1),(IF(AND($N$2&gt;=$T$9,$N$2&lt;$U$9),_xlfn.IFS(P13&gt;=$AD$9,$AD$1,P13&gt;=$AC$9,$AC$1,P13&gt;=$AB$9,$AB$1,P13&gt;=$AA$9,$AA$1,P13&gt;=$Z$9,$Z$1,P13&gt;=$Y$9,$Y$1,P13&gt;=$X$9,$X$1,P13&gt;=$W$9,$W$1),$W$1))))))))))))))),IF(AND($N$2&gt;=$T$2,$N$2&lt;=$U$2),IF(P13&gt;=$W$2,$W$1,$V$1),IF(AND($N$2&gt;=$T$3,$N$2&lt;$U$3),IF(P13&gt;=$W$3,$W$1,$V$1),IF(AND($N$2&gt;=$T$4,$N$2&lt;$U$4),IF(P13&gt;=$W$4,$W$1,$V$1),IF(AND($N$2&gt;=$T$5,$N$2&lt;$U$5),IF(P13&gt;=$W$5,$W$1,$V$1),IF(AND($N$2&gt;=$T$6,$N$2&lt;$U$6),IF(P13&gt;=$W$6,$W$1,$V$1),IF(AND($N$2&gt;=$T$7,$N$2&lt;$U$7),IF(P13&gt;=$W$7,$W$1,$V$1),IF(AND($N$2&gt;=$T$8,$N$2&lt;$U$8),IF(P13&gt;=$W$8,$W$1,$V$1),IF(AND($N$2&gt;=$T$9,$N$2&lt;$U$9),IF(P13&gt;=$W$9,$W$1,$V$1),""))))))))),"")</f>
        <v>BA</v>
      </c>
      <c r="M13" s="9" t="str" cm="1">
        <f t="array" ref="M13">IF(E13&lt;&gt;"",IF(AND(E13&lt;&gt;"GR",E13&gt;=40,J13&gt;=30),_xlfn.IFS(Q13&gt;=$AG$2,$AD$19,Q13&gt;=$AG$3,$AC$19,Q13&gt;=$AG$4,$AB$19,Q13&gt;=$AG$5,$AA$19,Q13&gt;=$AG$6,$Z$19,Q13&gt;=$AG$7,$Y$19,Q13&gt;=$AG$8,$X$19,Q13&gt;=$AG$9,$V$19),L13),"")</f>
        <v>BA</v>
      </c>
      <c r="N13" s="9"/>
      <c r="O13" s="9"/>
      <c r="P13" s="9">
        <f t="shared" si="2"/>
        <v>67</v>
      </c>
      <c r="Q13" s="9">
        <f t="shared" si="3"/>
        <v>67</v>
      </c>
      <c r="R13" s="9">
        <f t="shared" si="4"/>
        <v>1.75</v>
      </c>
    </row>
    <row r="14" spans="1:35" x14ac:dyDescent="0.2">
      <c r="A14" s="3" t="s">
        <v>8</v>
      </c>
      <c r="B14" s="3">
        <v>13</v>
      </c>
      <c r="C14" s="3">
        <v>52</v>
      </c>
      <c r="D14" s="3">
        <v>85</v>
      </c>
      <c r="E14" s="3" t="s">
        <v>34</v>
      </c>
      <c r="F14" s="22">
        <f t="shared" si="5"/>
        <v>85</v>
      </c>
      <c r="G14" s="22">
        <f t="shared" si="6"/>
        <v>52</v>
      </c>
      <c r="H14" s="22">
        <f t="shared" si="7"/>
        <v>85</v>
      </c>
      <c r="I14" s="9">
        <f t="shared" si="8"/>
        <v>71.8</v>
      </c>
      <c r="J14" s="9">
        <f t="shared" si="0"/>
        <v>71.8</v>
      </c>
      <c r="K14" s="10">
        <f t="shared" si="1"/>
        <v>5155.24</v>
      </c>
      <c r="L14" s="9" t="str" cm="1">
        <f t="array" ref="L14">IF(D14&lt;&gt;"",IF(AND(H14&gt;=40,I14&gt;=30),IF(AND($N$2&gt;=$T$2,$N$2&lt;=$U$2),_xlfn.IFS(P14&gt;=$AD$2,$AD$1,P14&gt;=$AC$2,$AC$1,P14&gt;=$AB$2,$AB$1,P14&gt;=$AA$2,$AA$1,P14&gt;=$Z$2,$Z$1,P14&gt;=$Y$2,$Y$1,P14&gt;=$X$2,$X$1,P14&gt;=$W$2,$W$1,P14&lt;$W$2,$V$1),(IF(AND($N$2&gt;=$T$3,$N$2&lt;$U$3),_xlfn.IFS(P14&gt;=$AD$3,$AD$1,P14&gt;=$AC$3,$AC$1,P14&gt;=$AB$3,$AB$1,P14&gt;=$AA$3,$AA$1,P14&gt;=$Z$3,$Z$1,P14&gt;=$Y$3,$Y$1,P14&gt;=$X$3,$X$1,P14&gt;=$W$3,$W$1,P14&lt;$W$2,$V$1),(IF(AND($N$2&gt;=$T$4,$N$2&lt;$U$4),_xlfn.IFS(P14&gt;=$AD$4,$AD$1,P14&gt;=$AC$4,$AC$1,P14&gt;=$AB$4,$AB$1,P14&gt;=$AA$4,$AA$1,P14&gt;=$Z$4,$Z$1,P14&gt;=$Y$4,$Y$1,P14&gt;=$X$4,$X$1,P14&gt;=$W$4,$W$1,P14&lt;$W$2,$V$1),(IF(AND($N$2&gt;=$T$5,$N$2&lt;$U$5),_xlfn.IFS(P14&gt;=$AD$5,$AD$1,P14&gt;=$AC$5,$AC$1,P14&gt;=$AB$5,$AB$1,P14&gt;=$AA$5,$AA$1,P14&gt;=$Z$5,$Z$1,P14&gt;=$Y$5,$Y$1,P14&gt;=$X$5,$X$1,P14&gt;=$W$5,$W$1,P14&lt;$W$2,$V$1),(IF(AND($N$2&gt;=$T$6,$N$2&lt;$U$6),_xlfn.IFS(P14&gt;=$AD$6,$AD$1,P14&gt;=$AC$6,$AC$1,P14&gt;=$AB$6,$AB$1,P14&gt;=$AA$6,$AA$1,P14&gt;=$Z$6,$Z$1,P14&gt;=$Y$6,$Y$1,P14&gt;=$X$6,$X$1,P14&gt;=$W$6,$W$1,P14&lt;$W$2,$V$1),(IF(AND($N$2&gt;=$T$7,$N$2&lt;$U$7),_xlfn.IFS(P14&gt;=$AD$7,$AD$1,P14&gt;=$AC$7,$AC$1,P14&gt;=$AB$7,$AB$1,P14&gt;=$AA$7,$AA$1,P14&gt;=$Z$7,$Z$1,P14&gt;=$Y$7,$Y$1,P14&gt;=$X$7,$X$1,P14&gt;=$W$7,$W$1,P14&lt;$W$2,$V$1),(IF(AND($N$2&gt;=$T$8,$N$2&lt;$U$8),_xlfn.IFS(P14&gt;=$AD$8,$AD$1,P14&gt;=$AC$8,$AC$1,P14&gt;=$AB$8,$AB$1,P14&gt;=$AA$8,$AA$1,P14&gt;=$Z$8,$Z$1,P14&gt;=$Y$8,$Y$1,P14&gt;=$X$8,$X$1,P14&gt;=$W$8,$W$1,P14&lt;$W$2,$V$1),(IF(AND($N$2&gt;=$T$9,$N$2&lt;$U$9),_xlfn.IFS(P14&gt;=$AD$9,$AD$1,P14&gt;=$AC$9,$AC$1,P14&gt;=$AB$9,$AB$1,P14&gt;=$AA$9,$AA$1,P14&gt;=$Z$9,$Z$1,P14&gt;=$Y$9,$Y$1,P14&gt;=$X$9,$X$1,P14&gt;=$W$9,$W$1),$W$1))))))))))))))),IF(AND($N$2&gt;=$T$2,$N$2&lt;=$U$2),IF(P14&gt;=$W$2,$W$1,$V$1),IF(AND($N$2&gt;=$T$3,$N$2&lt;$U$3),IF(P14&gt;=$W$3,$W$1,$V$1),IF(AND($N$2&gt;=$T$4,$N$2&lt;$U$4),IF(P14&gt;=$W$4,$W$1,$V$1),IF(AND($N$2&gt;=$T$5,$N$2&lt;$U$5),IF(P14&gt;=$W$5,$W$1,$V$1),IF(AND($N$2&gt;=$T$6,$N$2&lt;$U$6),IF(P14&gt;=$W$6,$W$1,$V$1),IF(AND($N$2&gt;=$T$7,$N$2&lt;$U$7),IF(P14&gt;=$W$7,$W$1,$V$1),IF(AND($N$2&gt;=$T$8,$N$2&lt;$U$8),IF(P14&gt;=$W$8,$W$1,$V$1),IF(AND($N$2&gt;=$T$9,$N$2&lt;$U$9),IF(P14&gt;=$W$9,$W$1,$V$1),""))))))))),"")</f>
        <v>BA</v>
      </c>
      <c r="M14" s="9" t="str" cm="1">
        <f t="array" ref="M14">IF(E14&lt;&gt;"",IF(AND(E14&lt;&gt;"GR",E14&gt;=40,J14&gt;=30),_xlfn.IFS(Q14&gt;=$AG$2,$AD$19,Q14&gt;=$AG$3,$AC$19,Q14&gt;=$AG$4,$AB$19,Q14&gt;=$AG$5,$AA$19,Q14&gt;=$AG$6,$Z$19,Q14&gt;=$AG$7,$Y$19,Q14&gt;=$AG$8,$X$19,Q14&gt;=$AG$9,$V$19),L14),"")</f>
        <v>BA</v>
      </c>
      <c r="N14" s="9"/>
      <c r="O14" s="9"/>
      <c r="P14" s="9">
        <f t="shared" si="2"/>
        <v>67</v>
      </c>
      <c r="Q14" s="9">
        <f t="shared" si="3"/>
        <v>67</v>
      </c>
      <c r="R14" s="9">
        <f t="shared" si="4"/>
        <v>1.72</v>
      </c>
    </row>
    <row r="15" spans="1:35" x14ac:dyDescent="0.2">
      <c r="A15" s="3" t="s">
        <v>8</v>
      </c>
      <c r="B15" s="3">
        <v>14</v>
      </c>
      <c r="C15" s="3">
        <v>57</v>
      </c>
      <c r="D15" s="3">
        <v>81</v>
      </c>
      <c r="E15" s="3" t="s">
        <v>34</v>
      </c>
      <c r="F15" s="22">
        <f t="shared" si="5"/>
        <v>81</v>
      </c>
      <c r="G15" s="22">
        <f t="shared" si="6"/>
        <v>57</v>
      </c>
      <c r="H15" s="22">
        <f t="shared" si="7"/>
        <v>81</v>
      </c>
      <c r="I15" s="9">
        <f t="shared" si="8"/>
        <v>71.400000000000006</v>
      </c>
      <c r="J15" s="9">
        <f t="shared" si="0"/>
        <v>71.400000000000006</v>
      </c>
      <c r="K15" s="10">
        <f t="shared" si="1"/>
        <v>5097.9600000000009</v>
      </c>
      <c r="L15" s="9" t="str" cm="1">
        <f t="array" ref="L15">IF(D15&lt;&gt;"",IF(AND(H15&gt;=40,I15&gt;=30),IF(AND($N$2&gt;=$T$2,$N$2&lt;=$U$2),_xlfn.IFS(P15&gt;=$AD$2,$AD$1,P15&gt;=$AC$2,$AC$1,P15&gt;=$AB$2,$AB$1,P15&gt;=$AA$2,$AA$1,P15&gt;=$Z$2,$Z$1,P15&gt;=$Y$2,$Y$1,P15&gt;=$X$2,$X$1,P15&gt;=$W$2,$W$1,P15&lt;$W$2,$V$1),(IF(AND($N$2&gt;=$T$3,$N$2&lt;$U$3),_xlfn.IFS(P15&gt;=$AD$3,$AD$1,P15&gt;=$AC$3,$AC$1,P15&gt;=$AB$3,$AB$1,P15&gt;=$AA$3,$AA$1,P15&gt;=$Z$3,$Z$1,P15&gt;=$Y$3,$Y$1,P15&gt;=$X$3,$X$1,P15&gt;=$W$3,$W$1,P15&lt;$W$2,$V$1),(IF(AND($N$2&gt;=$T$4,$N$2&lt;$U$4),_xlfn.IFS(P15&gt;=$AD$4,$AD$1,P15&gt;=$AC$4,$AC$1,P15&gt;=$AB$4,$AB$1,P15&gt;=$AA$4,$AA$1,P15&gt;=$Z$4,$Z$1,P15&gt;=$Y$4,$Y$1,P15&gt;=$X$4,$X$1,P15&gt;=$W$4,$W$1,P15&lt;$W$2,$V$1),(IF(AND($N$2&gt;=$T$5,$N$2&lt;$U$5),_xlfn.IFS(P15&gt;=$AD$5,$AD$1,P15&gt;=$AC$5,$AC$1,P15&gt;=$AB$5,$AB$1,P15&gt;=$AA$5,$AA$1,P15&gt;=$Z$5,$Z$1,P15&gt;=$Y$5,$Y$1,P15&gt;=$X$5,$X$1,P15&gt;=$W$5,$W$1,P15&lt;$W$2,$V$1),(IF(AND($N$2&gt;=$T$6,$N$2&lt;$U$6),_xlfn.IFS(P15&gt;=$AD$6,$AD$1,P15&gt;=$AC$6,$AC$1,P15&gt;=$AB$6,$AB$1,P15&gt;=$AA$6,$AA$1,P15&gt;=$Z$6,$Z$1,P15&gt;=$Y$6,$Y$1,P15&gt;=$X$6,$X$1,P15&gt;=$W$6,$W$1,P15&lt;$W$2,$V$1),(IF(AND($N$2&gt;=$T$7,$N$2&lt;$U$7),_xlfn.IFS(P15&gt;=$AD$7,$AD$1,P15&gt;=$AC$7,$AC$1,P15&gt;=$AB$7,$AB$1,P15&gt;=$AA$7,$AA$1,P15&gt;=$Z$7,$Z$1,P15&gt;=$Y$7,$Y$1,P15&gt;=$X$7,$X$1,P15&gt;=$W$7,$W$1,P15&lt;$W$2,$V$1),(IF(AND($N$2&gt;=$T$8,$N$2&lt;$U$8),_xlfn.IFS(P15&gt;=$AD$8,$AD$1,P15&gt;=$AC$8,$AC$1,P15&gt;=$AB$8,$AB$1,P15&gt;=$AA$8,$AA$1,P15&gt;=$Z$8,$Z$1,P15&gt;=$Y$8,$Y$1,P15&gt;=$X$8,$X$1,P15&gt;=$W$8,$W$1,P15&lt;$W$2,$V$1),(IF(AND($N$2&gt;=$T$9,$N$2&lt;$U$9),_xlfn.IFS(P15&gt;=$AD$9,$AD$1,P15&gt;=$AC$9,$AC$1,P15&gt;=$AB$9,$AB$1,P15&gt;=$AA$9,$AA$1,P15&gt;=$Z$9,$Z$1,P15&gt;=$Y$9,$Y$1,P15&gt;=$X$9,$X$1,P15&gt;=$W$9,$W$1),$W$1))))))))))))))),IF(AND($N$2&gt;=$T$2,$N$2&lt;=$U$2),IF(P15&gt;=$W$2,$W$1,$V$1),IF(AND($N$2&gt;=$T$3,$N$2&lt;$U$3),IF(P15&gt;=$W$3,$W$1,$V$1),IF(AND($N$2&gt;=$T$4,$N$2&lt;$U$4),IF(P15&gt;=$W$4,$W$1,$V$1),IF(AND($N$2&gt;=$T$5,$N$2&lt;$U$5),IF(P15&gt;=$W$5,$W$1,$V$1),IF(AND($N$2&gt;=$T$6,$N$2&lt;$U$6),IF(P15&gt;=$W$6,$W$1,$V$1),IF(AND($N$2&gt;=$T$7,$N$2&lt;$U$7),IF(P15&gt;=$W$7,$W$1,$V$1),IF(AND($N$2&gt;=$T$8,$N$2&lt;$U$8),IF(P15&gt;=$W$8,$W$1,$V$1),IF(AND($N$2&gt;=$T$9,$N$2&lt;$U$9),IF(P15&gt;=$W$9,$W$1,$V$1),""))))))))),"")</f>
        <v>BA</v>
      </c>
      <c r="M15" s="9" t="str" cm="1">
        <f t="array" ref="M15">IF(E15&lt;&gt;"",IF(AND(E15&lt;&gt;"GR",E15&gt;=40,J15&gt;=30),_xlfn.IFS(Q15&gt;=$AG$2,$AD$19,Q15&gt;=$AG$3,$AC$19,Q15&gt;=$AG$4,$AB$19,Q15&gt;=$AG$5,$AA$19,Q15&gt;=$AG$6,$Z$19,Q15&gt;=$AG$7,$Y$19,Q15&gt;=$AG$8,$X$19,Q15&gt;=$AG$9,$V$19),L15),"")</f>
        <v>BA</v>
      </c>
      <c r="N15" s="9"/>
      <c r="O15" s="9"/>
      <c r="P15" s="9">
        <f t="shared" si="2"/>
        <v>67</v>
      </c>
      <c r="Q15" s="9">
        <f t="shared" si="3"/>
        <v>67</v>
      </c>
      <c r="R15" s="9">
        <f t="shared" si="4"/>
        <v>1.69</v>
      </c>
    </row>
    <row r="16" spans="1:35" x14ac:dyDescent="0.2">
      <c r="A16" s="3" t="s">
        <v>8</v>
      </c>
      <c r="B16" s="3">
        <v>15</v>
      </c>
      <c r="C16" s="3">
        <v>52</v>
      </c>
      <c r="D16" s="3">
        <v>84</v>
      </c>
      <c r="E16" s="3" t="s">
        <v>34</v>
      </c>
      <c r="F16" s="22">
        <f t="shared" si="5"/>
        <v>84</v>
      </c>
      <c r="G16" s="22">
        <f t="shared" si="6"/>
        <v>52</v>
      </c>
      <c r="H16" s="22">
        <f t="shared" si="7"/>
        <v>84</v>
      </c>
      <c r="I16" s="9">
        <f t="shared" si="8"/>
        <v>71.2</v>
      </c>
      <c r="J16" s="9">
        <f t="shared" si="0"/>
        <v>71.2</v>
      </c>
      <c r="K16" s="10">
        <f t="shared" si="1"/>
        <v>5069.4400000000005</v>
      </c>
      <c r="L16" s="9" t="str" cm="1">
        <f t="array" ref="L16">IF(D16&lt;&gt;"",IF(AND(H16&gt;=40,I16&gt;=30),IF(AND($N$2&gt;=$T$2,$N$2&lt;=$U$2),_xlfn.IFS(P16&gt;=$AD$2,$AD$1,P16&gt;=$AC$2,$AC$1,P16&gt;=$AB$2,$AB$1,P16&gt;=$AA$2,$AA$1,P16&gt;=$Z$2,$Z$1,P16&gt;=$Y$2,$Y$1,P16&gt;=$X$2,$X$1,P16&gt;=$W$2,$W$1,P16&lt;$W$2,$V$1),(IF(AND($N$2&gt;=$T$3,$N$2&lt;$U$3),_xlfn.IFS(P16&gt;=$AD$3,$AD$1,P16&gt;=$AC$3,$AC$1,P16&gt;=$AB$3,$AB$1,P16&gt;=$AA$3,$AA$1,P16&gt;=$Z$3,$Z$1,P16&gt;=$Y$3,$Y$1,P16&gt;=$X$3,$X$1,P16&gt;=$W$3,$W$1,P16&lt;$W$2,$V$1),(IF(AND($N$2&gt;=$T$4,$N$2&lt;$U$4),_xlfn.IFS(P16&gt;=$AD$4,$AD$1,P16&gt;=$AC$4,$AC$1,P16&gt;=$AB$4,$AB$1,P16&gt;=$AA$4,$AA$1,P16&gt;=$Z$4,$Z$1,P16&gt;=$Y$4,$Y$1,P16&gt;=$X$4,$X$1,P16&gt;=$W$4,$W$1,P16&lt;$W$2,$V$1),(IF(AND($N$2&gt;=$T$5,$N$2&lt;$U$5),_xlfn.IFS(P16&gt;=$AD$5,$AD$1,P16&gt;=$AC$5,$AC$1,P16&gt;=$AB$5,$AB$1,P16&gt;=$AA$5,$AA$1,P16&gt;=$Z$5,$Z$1,P16&gt;=$Y$5,$Y$1,P16&gt;=$X$5,$X$1,P16&gt;=$W$5,$W$1,P16&lt;$W$2,$V$1),(IF(AND($N$2&gt;=$T$6,$N$2&lt;$U$6),_xlfn.IFS(P16&gt;=$AD$6,$AD$1,P16&gt;=$AC$6,$AC$1,P16&gt;=$AB$6,$AB$1,P16&gt;=$AA$6,$AA$1,P16&gt;=$Z$6,$Z$1,P16&gt;=$Y$6,$Y$1,P16&gt;=$X$6,$X$1,P16&gt;=$W$6,$W$1,P16&lt;$W$2,$V$1),(IF(AND($N$2&gt;=$T$7,$N$2&lt;$U$7),_xlfn.IFS(P16&gt;=$AD$7,$AD$1,P16&gt;=$AC$7,$AC$1,P16&gt;=$AB$7,$AB$1,P16&gt;=$AA$7,$AA$1,P16&gt;=$Z$7,$Z$1,P16&gt;=$Y$7,$Y$1,P16&gt;=$X$7,$X$1,P16&gt;=$W$7,$W$1,P16&lt;$W$2,$V$1),(IF(AND($N$2&gt;=$T$8,$N$2&lt;$U$8),_xlfn.IFS(P16&gt;=$AD$8,$AD$1,P16&gt;=$AC$8,$AC$1,P16&gt;=$AB$8,$AB$1,P16&gt;=$AA$8,$AA$1,P16&gt;=$Z$8,$Z$1,P16&gt;=$Y$8,$Y$1,P16&gt;=$X$8,$X$1,P16&gt;=$W$8,$W$1,P16&lt;$W$2,$V$1),(IF(AND($N$2&gt;=$T$9,$N$2&lt;$U$9),_xlfn.IFS(P16&gt;=$AD$9,$AD$1,P16&gt;=$AC$9,$AC$1,P16&gt;=$AB$9,$AB$1,P16&gt;=$AA$9,$AA$1,P16&gt;=$Z$9,$Z$1,P16&gt;=$Y$9,$Y$1,P16&gt;=$X$9,$X$1,P16&gt;=$W$9,$W$1),$W$1))))))))))))))),IF(AND($N$2&gt;=$T$2,$N$2&lt;=$U$2),IF(P16&gt;=$W$2,$W$1,$V$1),IF(AND($N$2&gt;=$T$3,$N$2&lt;$U$3),IF(P16&gt;=$W$3,$W$1,$V$1),IF(AND($N$2&gt;=$T$4,$N$2&lt;$U$4),IF(P16&gt;=$W$4,$W$1,$V$1),IF(AND($N$2&gt;=$T$5,$N$2&lt;$U$5),IF(P16&gt;=$W$5,$W$1,$V$1),IF(AND($N$2&gt;=$T$6,$N$2&lt;$U$6),IF(P16&gt;=$W$6,$W$1,$V$1),IF(AND($N$2&gt;=$T$7,$N$2&lt;$U$7),IF(P16&gt;=$W$7,$W$1,$V$1),IF(AND($N$2&gt;=$T$8,$N$2&lt;$U$8),IF(P16&gt;=$W$8,$W$1,$V$1),IF(AND($N$2&gt;=$T$9,$N$2&lt;$U$9),IF(P16&gt;=$W$9,$W$1,$V$1),""))))))))),"")</f>
        <v>BA</v>
      </c>
      <c r="M16" s="9" t="str" cm="1">
        <f t="array" ref="M16">IF(E16&lt;&gt;"",IF(AND(E16&lt;&gt;"GR",E16&gt;=40,J16&gt;=30),_xlfn.IFS(Q16&gt;=$AG$2,$AD$19,Q16&gt;=$AG$3,$AC$19,Q16&gt;=$AG$4,$AB$19,Q16&gt;=$AG$5,$AA$19,Q16&gt;=$AG$6,$Z$19,Q16&gt;=$AG$7,$Y$19,Q16&gt;=$AG$8,$X$19,Q16&gt;=$AG$9,$V$19),L16),"")</f>
        <v>BA</v>
      </c>
      <c r="N16" s="9"/>
      <c r="O16" s="9"/>
      <c r="P16" s="9">
        <f t="shared" si="2"/>
        <v>67</v>
      </c>
      <c r="Q16" s="9">
        <f t="shared" si="3"/>
        <v>67</v>
      </c>
      <c r="R16" s="9">
        <f t="shared" si="4"/>
        <v>1.68</v>
      </c>
    </row>
    <row r="17" spans="1:34" x14ac:dyDescent="0.2">
      <c r="A17" s="3" t="s">
        <v>8</v>
      </c>
      <c r="B17" s="3">
        <v>16</v>
      </c>
      <c r="C17" s="3">
        <v>50</v>
      </c>
      <c r="D17" s="3">
        <v>83</v>
      </c>
      <c r="E17" s="3" t="s">
        <v>34</v>
      </c>
      <c r="F17" s="22">
        <f t="shared" si="5"/>
        <v>83</v>
      </c>
      <c r="G17" s="22">
        <f t="shared" si="6"/>
        <v>50</v>
      </c>
      <c r="H17" s="22">
        <f t="shared" si="7"/>
        <v>83</v>
      </c>
      <c r="I17" s="9">
        <f t="shared" si="8"/>
        <v>69.8</v>
      </c>
      <c r="J17" s="9">
        <f t="shared" si="0"/>
        <v>69.8</v>
      </c>
      <c r="K17" s="10">
        <f t="shared" si="1"/>
        <v>4872.04</v>
      </c>
      <c r="L17" s="9" t="str" cm="1">
        <f t="array" ref="L17">IF(D17&lt;&gt;"",IF(AND(H17&gt;=40,I17&gt;=30),IF(AND($N$2&gt;=$T$2,$N$2&lt;=$U$2),_xlfn.IFS(P17&gt;=$AD$2,$AD$1,P17&gt;=$AC$2,$AC$1,P17&gt;=$AB$2,$AB$1,P17&gt;=$AA$2,$AA$1,P17&gt;=$Z$2,$Z$1,P17&gt;=$Y$2,$Y$1,P17&gt;=$X$2,$X$1,P17&gt;=$W$2,$W$1,P17&lt;$W$2,$V$1),(IF(AND($N$2&gt;=$T$3,$N$2&lt;$U$3),_xlfn.IFS(P17&gt;=$AD$3,$AD$1,P17&gt;=$AC$3,$AC$1,P17&gt;=$AB$3,$AB$1,P17&gt;=$AA$3,$AA$1,P17&gt;=$Z$3,$Z$1,P17&gt;=$Y$3,$Y$1,P17&gt;=$X$3,$X$1,P17&gt;=$W$3,$W$1,P17&lt;$W$2,$V$1),(IF(AND($N$2&gt;=$T$4,$N$2&lt;$U$4),_xlfn.IFS(P17&gt;=$AD$4,$AD$1,P17&gt;=$AC$4,$AC$1,P17&gt;=$AB$4,$AB$1,P17&gt;=$AA$4,$AA$1,P17&gt;=$Z$4,$Z$1,P17&gt;=$Y$4,$Y$1,P17&gt;=$X$4,$X$1,P17&gt;=$W$4,$W$1,P17&lt;$W$2,$V$1),(IF(AND($N$2&gt;=$T$5,$N$2&lt;$U$5),_xlfn.IFS(P17&gt;=$AD$5,$AD$1,P17&gt;=$AC$5,$AC$1,P17&gt;=$AB$5,$AB$1,P17&gt;=$AA$5,$AA$1,P17&gt;=$Z$5,$Z$1,P17&gt;=$Y$5,$Y$1,P17&gt;=$X$5,$X$1,P17&gt;=$W$5,$W$1,P17&lt;$W$2,$V$1),(IF(AND($N$2&gt;=$T$6,$N$2&lt;$U$6),_xlfn.IFS(P17&gt;=$AD$6,$AD$1,P17&gt;=$AC$6,$AC$1,P17&gt;=$AB$6,$AB$1,P17&gt;=$AA$6,$AA$1,P17&gt;=$Z$6,$Z$1,P17&gt;=$Y$6,$Y$1,P17&gt;=$X$6,$X$1,P17&gt;=$W$6,$W$1,P17&lt;$W$2,$V$1),(IF(AND($N$2&gt;=$T$7,$N$2&lt;$U$7),_xlfn.IFS(P17&gt;=$AD$7,$AD$1,P17&gt;=$AC$7,$AC$1,P17&gt;=$AB$7,$AB$1,P17&gt;=$AA$7,$AA$1,P17&gt;=$Z$7,$Z$1,P17&gt;=$Y$7,$Y$1,P17&gt;=$X$7,$X$1,P17&gt;=$W$7,$W$1,P17&lt;$W$2,$V$1),(IF(AND($N$2&gt;=$T$8,$N$2&lt;$U$8),_xlfn.IFS(P17&gt;=$AD$8,$AD$1,P17&gt;=$AC$8,$AC$1,P17&gt;=$AB$8,$AB$1,P17&gt;=$AA$8,$AA$1,P17&gt;=$Z$8,$Z$1,P17&gt;=$Y$8,$Y$1,P17&gt;=$X$8,$X$1,P17&gt;=$W$8,$W$1,P17&lt;$W$2,$V$1),(IF(AND($N$2&gt;=$T$9,$N$2&lt;$U$9),_xlfn.IFS(P17&gt;=$AD$9,$AD$1,P17&gt;=$AC$9,$AC$1,P17&gt;=$AB$9,$AB$1,P17&gt;=$AA$9,$AA$1,P17&gt;=$Z$9,$Z$1,P17&gt;=$Y$9,$Y$1,P17&gt;=$X$9,$X$1,P17&gt;=$W$9,$W$1),$W$1))))))))))))))),IF(AND($N$2&gt;=$T$2,$N$2&lt;=$U$2),IF(P17&gt;=$W$2,$W$1,$V$1),IF(AND($N$2&gt;=$T$3,$N$2&lt;$U$3),IF(P17&gt;=$W$3,$W$1,$V$1),IF(AND($N$2&gt;=$T$4,$N$2&lt;$U$4),IF(P17&gt;=$W$4,$W$1,$V$1),IF(AND($N$2&gt;=$T$5,$N$2&lt;$U$5),IF(P17&gt;=$W$5,$W$1,$V$1),IF(AND($N$2&gt;=$T$6,$N$2&lt;$U$6),IF(P17&gt;=$W$6,$W$1,$V$1),IF(AND($N$2&gt;=$T$7,$N$2&lt;$U$7),IF(P17&gt;=$W$7,$W$1,$V$1),IF(AND($N$2&gt;=$T$8,$N$2&lt;$U$8),IF(P17&gt;=$W$8,$W$1,$V$1),IF(AND($N$2&gt;=$T$9,$N$2&lt;$U$9),IF(P17&gt;=$W$9,$W$1,$V$1),""))))))))),"")</f>
        <v>BA</v>
      </c>
      <c r="M17" s="9" t="str" cm="1">
        <f t="array" ref="M17">IF(E17&lt;&gt;"",IF(AND(E17&lt;&gt;"GR",E17&gt;=40,J17&gt;=30),_xlfn.IFS(Q17&gt;=$AG$2,$AD$19,Q17&gt;=$AG$3,$AC$19,Q17&gt;=$AG$4,$AB$19,Q17&gt;=$AG$5,$AA$19,Q17&gt;=$AG$6,$Z$19,Q17&gt;=$AG$7,$Y$19,Q17&gt;=$AG$8,$X$19,Q17&gt;=$AG$9,$V$19),L17),"")</f>
        <v>BA</v>
      </c>
      <c r="N17" s="9"/>
      <c r="O17" s="9"/>
      <c r="P17" s="9">
        <f t="shared" si="2"/>
        <v>66</v>
      </c>
      <c r="Q17" s="9">
        <f t="shared" si="3"/>
        <v>66</v>
      </c>
      <c r="R17" s="9">
        <f t="shared" si="4"/>
        <v>1.58</v>
      </c>
    </row>
    <row r="18" spans="1:34" ht="16" x14ac:dyDescent="0.2">
      <c r="A18" s="3" t="s">
        <v>8</v>
      </c>
      <c r="B18" s="3">
        <v>17</v>
      </c>
      <c r="C18" s="3">
        <v>60</v>
      </c>
      <c r="D18" s="3">
        <v>75</v>
      </c>
      <c r="E18" s="3" t="s">
        <v>34</v>
      </c>
      <c r="F18" s="22">
        <f t="shared" si="5"/>
        <v>75</v>
      </c>
      <c r="G18" s="22">
        <f t="shared" si="6"/>
        <v>60</v>
      </c>
      <c r="H18" s="22">
        <f t="shared" si="7"/>
        <v>75</v>
      </c>
      <c r="I18" s="9">
        <f t="shared" si="8"/>
        <v>69</v>
      </c>
      <c r="J18" s="9">
        <f t="shared" si="0"/>
        <v>69</v>
      </c>
      <c r="K18" s="10">
        <f t="shared" si="1"/>
        <v>4761</v>
      </c>
      <c r="L18" s="9" t="str" cm="1">
        <f t="array" ref="L18">IF(D18&lt;&gt;"",IF(AND(H18&gt;=40,I18&gt;=30),IF(AND($N$2&gt;=$T$2,$N$2&lt;=$U$2),_xlfn.IFS(P18&gt;=$AD$2,$AD$1,P18&gt;=$AC$2,$AC$1,P18&gt;=$AB$2,$AB$1,P18&gt;=$AA$2,$AA$1,P18&gt;=$Z$2,$Z$1,P18&gt;=$Y$2,$Y$1,P18&gt;=$X$2,$X$1,P18&gt;=$W$2,$W$1,P18&lt;$W$2,$V$1),(IF(AND($N$2&gt;=$T$3,$N$2&lt;$U$3),_xlfn.IFS(P18&gt;=$AD$3,$AD$1,P18&gt;=$AC$3,$AC$1,P18&gt;=$AB$3,$AB$1,P18&gt;=$AA$3,$AA$1,P18&gt;=$Z$3,$Z$1,P18&gt;=$Y$3,$Y$1,P18&gt;=$X$3,$X$1,P18&gt;=$W$3,$W$1,P18&lt;$W$2,$V$1),(IF(AND($N$2&gt;=$T$4,$N$2&lt;$U$4),_xlfn.IFS(P18&gt;=$AD$4,$AD$1,P18&gt;=$AC$4,$AC$1,P18&gt;=$AB$4,$AB$1,P18&gt;=$AA$4,$AA$1,P18&gt;=$Z$4,$Z$1,P18&gt;=$Y$4,$Y$1,P18&gt;=$X$4,$X$1,P18&gt;=$W$4,$W$1,P18&lt;$W$2,$V$1),(IF(AND($N$2&gt;=$T$5,$N$2&lt;$U$5),_xlfn.IFS(P18&gt;=$AD$5,$AD$1,P18&gt;=$AC$5,$AC$1,P18&gt;=$AB$5,$AB$1,P18&gt;=$AA$5,$AA$1,P18&gt;=$Z$5,$Z$1,P18&gt;=$Y$5,$Y$1,P18&gt;=$X$5,$X$1,P18&gt;=$W$5,$W$1,P18&lt;$W$2,$V$1),(IF(AND($N$2&gt;=$T$6,$N$2&lt;$U$6),_xlfn.IFS(P18&gt;=$AD$6,$AD$1,P18&gt;=$AC$6,$AC$1,P18&gt;=$AB$6,$AB$1,P18&gt;=$AA$6,$AA$1,P18&gt;=$Z$6,$Z$1,P18&gt;=$Y$6,$Y$1,P18&gt;=$X$6,$X$1,P18&gt;=$W$6,$W$1,P18&lt;$W$2,$V$1),(IF(AND($N$2&gt;=$T$7,$N$2&lt;$U$7),_xlfn.IFS(P18&gt;=$AD$7,$AD$1,P18&gt;=$AC$7,$AC$1,P18&gt;=$AB$7,$AB$1,P18&gt;=$AA$7,$AA$1,P18&gt;=$Z$7,$Z$1,P18&gt;=$Y$7,$Y$1,P18&gt;=$X$7,$X$1,P18&gt;=$W$7,$W$1,P18&lt;$W$2,$V$1),(IF(AND($N$2&gt;=$T$8,$N$2&lt;$U$8),_xlfn.IFS(P18&gt;=$AD$8,$AD$1,P18&gt;=$AC$8,$AC$1,P18&gt;=$AB$8,$AB$1,P18&gt;=$AA$8,$AA$1,P18&gt;=$Z$8,$Z$1,P18&gt;=$Y$8,$Y$1,P18&gt;=$X$8,$X$1,P18&gt;=$W$8,$W$1,P18&lt;$W$2,$V$1),(IF(AND($N$2&gt;=$T$9,$N$2&lt;$U$9),_xlfn.IFS(P18&gt;=$AD$9,$AD$1,P18&gt;=$AC$9,$AC$1,P18&gt;=$AB$9,$AB$1,P18&gt;=$AA$9,$AA$1,P18&gt;=$Z$9,$Z$1,P18&gt;=$Y$9,$Y$1,P18&gt;=$X$9,$X$1,P18&gt;=$W$9,$W$1),$W$1))))))))))))))),IF(AND($N$2&gt;=$T$2,$N$2&lt;=$U$2),IF(P18&gt;=$W$2,$W$1,$V$1),IF(AND($N$2&gt;=$T$3,$N$2&lt;$U$3),IF(P18&gt;=$W$3,$W$1,$V$1),IF(AND($N$2&gt;=$T$4,$N$2&lt;$U$4),IF(P18&gt;=$W$4,$W$1,$V$1),IF(AND($N$2&gt;=$T$5,$N$2&lt;$U$5),IF(P18&gt;=$W$5,$W$1,$V$1),IF(AND($N$2&gt;=$T$6,$N$2&lt;$U$6),IF(P18&gt;=$W$6,$W$1,$V$1),IF(AND($N$2&gt;=$T$7,$N$2&lt;$U$7),IF(P18&gt;=$W$7,$W$1,$V$1),IF(AND($N$2&gt;=$T$8,$N$2&lt;$U$8),IF(P18&gt;=$W$8,$W$1,$V$1),IF(AND($N$2&gt;=$T$9,$N$2&lt;$U$9),IF(P18&gt;=$W$9,$W$1,$V$1),""))))))))),"")</f>
        <v>BA</v>
      </c>
      <c r="M18" s="9" t="str" cm="1">
        <f t="array" ref="M18">IF(E18&lt;&gt;"",IF(AND(E18&lt;&gt;"GR",E18&gt;=40,J18&gt;=30),_xlfn.IFS(Q18&gt;=$AG$2,$AD$19,Q18&gt;=$AG$3,$AC$19,Q18&gt;=$AG$4,$AB$19,Q18&gt;=$AG$5,$AA$19,Q18&gt;=$AG$6,$Z$19,Q18&gt;=$AG$7,$Y$19,Q18&gt;=$AG$8,$X$19,Q18&gt;=$AG$9,$V$19),L18),"")</f>
        <v>BA</v>
      </c>
      <c r="N18" s="9"/>
      <c r="O18" s="9"/>
      <c r="P18" s="9">
        <f t="shared" si="2"/>
        <v>65</v>
      </c>
      <c r="Q18" s="9">
        <f t="shared" si="3"/>
        <v>65</v>
      </c>
      <c r="R18" s="9">
        <f t="shared" si="4"/>
        <v>1.53</v>
      </c>
      <c r="S18" s="41" t="s">
        <v>43</v>
      </c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42"/>
      <c r="AH18" s="42"/>
    </row>
    <row r="19" spans="1:34" x14ac:dyDescent="0.2">
      <c r="A19" s="3" t="s">
        <v>8</v>
      </c>
      <c r="B19" s="3">
        <v>18</v>
      </c>
      <c r="C19" s="3">
        <v>51</v>
      </c>
      <c r="D19" s="3">
        <v>79</v>
      </c>
      <c r="E19" s="3" t="s">
        <v>34</v>
      </c>
      <c r="F19" s="22">
        <f t="shared" si="5"/>
        <v>79</v>
      </c>
      <c r="G19" s="22">
        <f t="shared" si="6"/>
        <v>51</v>
      </c>
      <c r="H19" s="22">
        <f t="shared" si="7"/>
        <v>79</v>
      </c>
      <c r="I19" s="9">
        <f t="shared" si="8"/>
        <v>67.8</v>
      </c>
      <c r="J19" s="9">
        <f t="shared" si="0"/>
        <v>67.8</v>
      </c>
      <c r="K19" s="10">
        <f t="shared" si="1"/>
        <v>4596.8399999999992</v>
      </c>
      <c r="L19" s="9" t="str" cm="1">
        <f t="array" ref="L19">IF(D19&lt;&gt;"",IF(AND(H19&gt;=40,I19&gt;=30),IF(AND($N$2&gt;=$T$2,$N$2&lt;=$U$2),_xlfn.IFS(P19&gt;=$AD$2,$AD$1,P19&gt;=$AC$2,$AC$1,P19&gt;=$AB$2,$AB$1,P19&gt;=$AA$2,$AA$1,P19&gt;=$Z$2,$Z$1,P19&gt;=$Y$2,$Y$1,P19&gt;=$X$2,$X$1,P19&gt;=$W$2,$W$1,P19&lt;$W$2,$V$1),(IF(AND($N$2&gt;=$T$3,$N$2&lt;$U$3),_xlfn.IFS(P19&gt;=$AD$3,$AD$1,P19&gt;=$AC$3,$AC$1,P19&gt;=$AB$3,$AB$1,P19&gt;=$AA$3,$AA$1,P19&gt;=$Z$3,$Z$1,P19&gt;=$Y$3,$Y$1,P19&gt;=$X$3,$X$1,P19&gt;=$W$3,$W$1,P19&lt;$W$2,$V$1),(IF(AND($N$2&gt;=$T$4,$N$2&lt;$U$4),_xlfn.IFS(P19&gt;=$AD$4,$AD$1,P19&gt;=$AC$4,$AC$1,P19&gt;=$AB$4,$AB$1,P19&gt;=$AA$4,$AA$1,P19&gt;=$Z$4,$Z$1,P19&gt;=$Y$4,$Y$1,P19&gt;=$X$4,$X$1,P19&gt;=$W$4,$W$1,P19&lt;$W$2,$V$1),(IF(AND($N$2&gt;=$T$5,$N$2&lt;$U$5),_xlfn.IFS(P19&gt;=$AD$5,$AD$1,P19&gt;=$AC$5,$AC$1,P19&gt;=$AB$5,$AB$1,P19&gt;=$AA$5,$AA$1,P19&gt;=$Z$5,$Z$1,P19&gt;=$Y$5,$Y$1,P19&gt;=$X$5,$X$1,P19&gt;=$W$5,$W$1,P19&lt;$W$2,$V$1),(IF(AND($N$2&gt;=$T$6,$N$2&lt;$U$6),_xlfn.IFS(P19&gt;=$AD$6,$AD$1,P19&gt;=$AC$6,$AC$1,P19&gt;=$AB$6,$AB$1,P19&gt;=$AA$6,$AA$1,P19&gt;=$Z$6,$Z$1,P19&gt;=$Y$6,$Y$1,P19&gt;=$X$6,$X$1,P19&gt;=$W$6,$W$1,P19&lt;$W$2,$V$1),(IF(AND($N$2&gt;=$T$7,$N$2&lt;$U$7),_xlfn.IFS(P19&gt;=$AD$7,$AD$1,P19&gt;=$AC$7,$AC$1,P19&gt;=$AB$7,$AB$1,P19&gt;=$AA$7,$AA$1,P19&gt;=$Z$7,$Z$1,P19&gt;=$Y$7,$Y$1,P19&gt;=$X$7,$X$1,P19&gt;=$W$7,$W$1,P19&lt;$W$2,$V$1),(IF(AND($N$2&gt;=$T$8,$N$2&lt;$U$8),_xlfn.IFS(P19&gt;=$AD$8,$AD$1,P19&gt;=$AC$8,$AC$1,P19&gt;=$AB$8,$AB$1,P19&gt;=$AA$8,$AA$1,P19&gt;=$Z$8,$Z$1,P19&gt;=$Y$8,$Y$1,P19&gt;=$X$8,$X$1,P19&gt;=$W$8,$W$1,P19&lt;$W$2,$V$1),(IF(AND($N$2&gt;=$T$9,$N$2&lt;$U$9),_xlfn.IFS(P19&gt;=$AD$9,$AD$1,P19&gt;=$AC$9,$AC$1,P19&gt;=$AB$9,$AB$1,P19&gt;=$AA$9,$AA$1,P19&gt;=$Z$9,$Z$1,P19&gt;=$Y$9,$Y$1,P19&gt;=$X$9,$X$1,P19&gt;=$W$9,$W$1),$W$1))))))))))))))),IF(AND($N$2&gt;=$T$2,$N$2&lt;=$U$2),IF(P19&gt;=$W$2,$W$1,$V$1),IF(AND($N$2&gt;=$T$3,$N$2&lt;$U$3),IF(P19&gt;=$W$3,$W$1,$V$1),IF(AND($N$2&gt;=$T$4,$N$2&lt;$U$4),IF(P19&gt;=$W$4,$W$1,$V$1),IF(AND($N$2&gt;=$T$5,$N$2&lt;$U$5),IF(P19&gt;=$W$5,$W$1,$V$1),IF(AND($N$2&gt;=$T$6,$N$2&lt;$U$6),IF(P19&gt;=$W$6,$W$1,$V$1),IF(AND($N$2&gt;=$T$7,$N$2&lt;$U$7),IF(P19&gt;=$W$7,$W$1,$V$1),IF(AND($N$2&gt;=$T$8,$N$2&lt;$U$8),IF(P19&gt;=$W$8,$W$1,$V$1),IF(AND($N$2&gt;=$T$9,$N$2&lt;$U$9),IF(P19&gt;=$W$9,$W$1,$V$1),""))))))))),"")</f>
        <v>BA</v>
      </c>
      <c r="M19" s="9" t="str" cm="1">
        <f t="array" ref="M19">IF(E19&lt;&gt;"",IF(AND(E19&lt;&gt;"GR",E19&gt;=40,J19&gt;=30),_xlfn.IFS(Q19&gt;=$AG$2,$AD$19,Q19&gt;=$AG$3,$AC$19,Q19&gt;=$AG$4,$AB$19,Q19&gt;=$AG$5,$AA$19,Q19&gt;=$AG$6,$Z$19,Q19&gt;=$AG$7,$Y$19,Q19&gt;=$AG$8,$X$19,Q19&gt;=$AG$9,$V$19),L19),"")</f>
        <v>BA</v>
      </c>
      <c r="N19" s="9"/>
      <c r="O19" s="9"/>
      <c r="P19" s="9">
        <f t="shared" si="2"/>
        <v>64</v>
      </c>
      <c r="Q19" s="9">
        <f t="shared" si="3"/>
        <v>64</v>
      </c>
      <c r="R19" s="9">
        <f t="shared" si="4"/>
        <v>1.45</v>
      </c>
      <c r="S19" s="33"/>
      <c r="T19" s="33"/>
      <c r="U19" s="33"/>
      <c r="V19" s="13" t="s">
        <v>11</v>
      </c>
      <c r="W19" s="13" t="s">
        <v>12</v>
      </c>
      <c r="X19" s="13" t="s">
        <v>6</v>
      </c>
      <c r="Y19" s="13" t="s">
        <v>5</v>
      </c>
      <c r="Z19" s="13" t="s">
        <v>4</v>
      </c>
      <c r="AA19" s="13" t="s">
        <v>3</v>
      </c>
      <c r="AB19" s="13" t="s">
        <v>2</v>
      </c>
      <c r="AC19" s="13" t="s">
        <v>1</v>
      </c>
      <c r="AD19" s="13" t="s">
        <v>0</v>
      </c>
      <c r="AE19" s="13" t="s">
        <v>27</v>
      </c>
      <c r="AF19" s="13" t="s">
        <v>28</v>
      </c>
      <c r="AG19" s="39" t="s">
        <v>29</v>
      </c>
      <c r="AH19" s="40"/>
    </row>
    <row r="20" spans="1:34" x14ac:dyDescent="0.2">
      <c r="A20" s="3" t="s">
        <v>8</v>
      </c>
      <c r="B20" s="3">
        <v>19</v>
      </c>
      <c r="C20" s="3">
        <v>60</v>
      </c>
      <c r="D20" s="3">
        <v>71</v>
      </c>
      <c r="E20" s="3" t="s">
        <v>34</v>
      </c>
      <c r="F20" s="22">
        <f t="shared" si="5"/>
        <v>71</v>
      </c>
      <c r="G20" s="22">
        <f t="shared" si="6"/>
        <v>60</v>
      </c>
      <c r="H20" s="22">
        <f t="shared" si="7"/>
        <v>71</v>
      </c>
      <c r="I20" s="9">
        <f t="shared" si="8"/>
        <v>66.599999999999994</v>
      </c>
      <c r="J20" s="9">
        <f t="shared" si="0"/>
        <v>66.599999999999994</v>
      </c>
      <c r="K20" s="10">
        <f t="shared" si="1"/>
        <v>4435.5599999999995</v>
      </c>
      <c r="L20" s="9" t="str" cm="1">
        <f t="array" ref="L20">IF(D20&lt;&gt;"",IF(AND(H20&gt;=40,I20&gt;=30),IF(AND($N$2&gt;=$T$2,$N$2&lt;=$U$2),_xlfn.IFS(P20&gt;=$AD$2,$AD$1,P20&gt;=$AC$2,$AC$1,P20&gt;=$AB$2,$AB$1,P20&gt;=$AA$2,$AA$1,P20&gt;=$Z$2,$Z$1,P20&gt;=$Y$2,$Y$1,P20&gt;=$X$2,$X$1,P20&gt;=$W$2,$W$1,P20&lt;$W$2,$V$1),(IF(AND($N$2&gt;=$T$3,$N$2&lt;$U$3),_xlfn.IFS(P20&gt;=$AD$3,$AD$1,P20&gt;=$AC$3,$AC$1,P20&gt;=$AB$3,$AB$1,P20&gt;=$AA$3,$AA$1,P20&gt;=$Z$3,$Z$1,P20&gt;=$Y$3,$Y$1,P20&gt;=$X$3,$X$1,P20&gt;=$W$3,$W$1,P20&lt;$W$2,$V$1),(IF(AND($N$2&gt;=$T$4,$N$2&lt;$U$4),_xlfn.IFS(P20&gt;=$AD$4,$AD$1,P20&gt;=$AC$4,$AC$1,P20&gt;=$AB$4,$AB$1,P20&gt;=$AA$4,$AA$1,P20&gt;=$Z$4,$Z$1,P20&gt;=$Y$4,$Y$1,P20&gt;=$X$4,$X$1,P20&gt;=$W$4,$W$1,P20&lt;$W$2,$V$1),(IF(AND($N$2&gt;=$T$5,$N$2&lt;$U$5),_xlfn.IFS(P20&gt;=$AD$5,$AD$1,P20&gt;=$AC$5,$AC$1,P20&gt;=$AB$5,$AB$1,P20&gt;=$AA$5,$AA$1,P20&gt;=$Z$5,$Z$1,P20&gt;=$Y$5,$Y$1,P20&gt;=$X$5,$X$1,P20&gt;=$W$5,$W$1,P20&lt;$W$2,$V$1),(IF(AND($N$2&gt;=$T$6,$N$2&lt;$U$6),_xlfn.IFS(P20&gt;=$AD$6,$AD$1,P20&gt;=$AC$6,$AC$1,P20&gt;=$AB$6,$AB$1,P20&gt;=$AA$6,$AA$1,P20&gt;=$Z$6,$Z$1,P20&gt;=$Y$6,$Y$1,P20&gt;=$X$6,$X$1,P20&gt;=$W$6,$W$1,P20&lt;$W$2,$V$1),(IF(AND($N$2&gt;=$T$7,$N$2&lt;$U$7),_xlfn.IFS(P20&gt;=$AD$7,$AD$1,P20&gt;=$AC$7,$AC$1,P20&gt;=$AB$7,$AB$1,P20&gt;=$AA$7,$AA$1,P20&gt;=$Z$7,$Z$1,P20&gt;=$Y$7,$Y$1,P20&gt;=$X$7,$X$1,P20&gt;=$W$7,$W$1,P20&lt;$W$2,$V$1),(IF(AND($N$2&gt;=$T$8,$N$2&lt;$U$8),_xlfn.IFS(P20&gt;=$AD$8,$AD$1,P20&gt;=$AC$8,$AC$1,P20&gt;=$AB$8,$AB$1,P20&gt;=$AA$8,$AA$1,P20&gt;=$Z$8,$Z$1,P20&gt;=$Y$8,$Y$1,P20&gt;=$X$8,$X$1,P20&gt;=$W$8,$W$1,P20&lt;$W$2,$V$1),(IF(AND($N$2&gt;=$T$9,$N$2&lt;$U$9),_xlfn.IFS(P20&gt;=$AD$9,$AD$1,P20&gt;=$AC$9,$AC$1,P20&gt;=$AB$9,$AB$1,P20&gt;=$AA$9,$AA$1,P20&gt;=$Z$9,$Z$1,P20&gt;=$Y$9,$Y$1,P20&gt;=$X$9,$X$1,P20&gt;=$W$9,$W$1),$W$1))))))))))))))),IF(AND($N$2&gt;=$T$2,$N$2&lt;=$U$2),IF(P20&gt;=$W$2,$W$1,$V$1),IF(AND($N$2&gt;=$T$3,$N$2&lt;$U$3),IF(P20&gt;=$W$3,$W$1,$V$1),IF(AND($N$2&gt;=$T$4,$N$2&lt;$U$4),IF(P20&gt;=$W$4,$W$1,$V$1),IF(AND($N$2&gt;=$T$5,$N$2&lt;$U$5),IF(P20&gt;=$W$5,$W$1,$V$1),IF(AND($N$2&gt;=$T$6,$N$2&lt;$U$6),IF(P20&gt;=$W$6,$W$1,$V$1),IF(AND($N$2&gt;=$T$7,$N$2&lt;$U$7),IF(P20&gt;=$W$7,$W$1,$V$1),IF(AND($N$2&gt;=$T$8,$N$2&lt;$U$8),IF(P20&gt;=$W$8,$W$1,$V$1),IF(AND($N$2&gt;=$T$9,$N$2&lt;$U$9),IF(P20&gt;=$W$9,$W$1,$V$1),""))))))))),"")</f>
        <v>BA</v>
      </c>
      <c r="M20" s="9" t="str" cm="1">
        <f t="array" ref="M20">IF(E20&lt;&gt;"",IF(AND(E20&lt;&gt;"GR",E20&gt;=40,J20&gt;=30),_xlfn.IFS(Q20&gt;=$AG$2,$AD$19,Q20&gt;=$AG$3,$AC$19,Q20&gt;=$AG$4,$AB$19,Q20&gt;=$AG$5,$AA$19,Q20&gt;=$AG$6,$Z$19,Q20&gt;=$AG$7,$Y$19,Q20&gt;=$AG$8,$X$19,Q20&gt;=$AG$9,$V$19),L20),"")</f>
        <v>BA</v>
      </c>
      <c r="N20" s="9"/>
      <c r="O20" s="9"/>
      <c r="P20" s="9">
        <f t="shared" si="2"/>
        <v>64</v>
      </c>
      <c r="Q20" s="9">
        <f t="shared" si="3"/>
        <v>64</v>
      </c>
      <c r="R20" s="9">
        <f t="shared" si="4"/>
        <v>1.36</v>
      </c>
      <c r="S20" s="33" t="s">
        <v>26</v>
      </c>
      <c r="T20" s="33"/>
      <c r="U20" s="33"/>
      <c r="V20" s="14">
        <f>COUNTIFS($J$2:$J$331,"&gt;=0",$M$2:$M$331,"FF")</f>
        <v>79</v>
      </c>
      <c r="W20" s="14">
        <f>COUNTIFS($J$2:$J$331,"&gt;=0",$M$2:$M$331,"FD")</f>
        <v>12</v>
      </c>
      <c r="X20" s="14">
        <f>COUNTIFS($J$2:$J$331,"&gt;=0",$M$2:$M$331,"DD")</f>
        <v>36</v>
      </c>
      <c r="Y20" s="14">
        <f>COUNTIFS($J$2:$J$331,"&gt;=0",$M$2:$M$331,"DC")</f>
        <v>47</v>
      </c>
      <c r="Z20" s="14">
        <f>COUNTIFS($J$2:$J$331,"&gt;=0",$M$2:$M$331,"CC")</f>
        <v>53</v>
      </c>
      <c r="AA20" s="14">
        <f>COUNTIFS($J$2:$J$331,"&gt;=0",$M$2:$M$331,"CB")</f>
        <v>38</v>
      </c>
      <c r="AB20" s="14">
        <f>COUNTIFS($J$2:$J$331,"&gt;=0",$M$2:$M$331,"BB")</f>
        <v>29</v>
      </c>
      <c r="AC20" s="14">
        <f>COUNTIFS($J$2:$J$331,"&gt;=0",$M$2:$M$331,"BA")</f>
        <v>8</v>
      </c>
      <c r="AD20" s="14">
        <f>COUNTIFS($J$2:$J$331,"&gt;=0",$M$2:$M$331,"AA")</f>
        <v>11</v>
      </c>
      <c r="AE20" s="9">
        <f>X20+Y20+Z20+AA20+AB20+AC20+AD20</f>
        <v>222</v>
      </c>
      <c r="AF20" s="9">
        <f>V20+W20</f>
        <v>91</v>
      </c>
      <c r="AG20" s="34">
        <f>AE20+AF20</f>
        <v>313</v>
      </c>
      <c r="AH20" s="34"/>
    </row>
    <row r="21" spans="1:34" x14ac:dyDescent="0.2">
      <c r="A21" s="3" t="s">
        <v>8</v>
      </c>
      <c r="B21" s="3">
        <v>20</v>
      </c>
      <c r="C21" s="3">
        <v>52</v>
      </c>
      <c r="D21" s="3">
        <v>76</v>
      </c>
      <c r="E21" s="3" t="s">
        <v>34</v>
      </c>
      <c r="F21" s="22">
        <f t="shared" si="5"/>
        <v>76</v>
      </c>
      <c r="G21" s="22">
        <f t="shared" si="6"/>
        <v>52</v>
      </c>
      <c r="H21" s="22">
        <f t="shared" si="7"/>
        <v>76</v>
      </c>
      <c r="I21" s="9">
        <f t="shared" si="8"/>
        <v>66.400000000000006</v>
      </c>
      <c r="J21" s="9">
        <f t="shared" si="0"/>
        <v>66.400000000000006</v>
      </c>
      <c r="K21" s="10">
        <f t="shared" si="1"/>
        <v>4408.9600000000009</v>
      </c>
      <c r="L21" s="9" t="str" cm="1">
        <f t="array" ref="L21">IF(D21&lt;&gt;"",IF(AND(H21&gt;=40,I21&gt;=30),IF(AND($N$2&gt;=$T$2,$N$2&lt;=$U$2),_xlfn.IFS(P21&gt;=$AD$2,$AD$1,P21&gt;=$AC$2,$AC$1,P21&gt;=$AB$2,$AB$1,P21&gt;=$AA$2,$AA$1,P21&gt;=$Z$2,$Z$1,P21&gt;=$Y$2,$Y$1,P21&gt;=$X$2,$X$1,P21&gt;=$W$2,$W$1,P21&lt;$W$2,$V$1),(IF(AND($N$2&gt;=$T$3,$N$2&lt;$U$3),_xlfn.IFS(P21&gt;=$AD$3,$AD$1,P21&gt;=$AC$3,$AC$1,P21&gt;=$AB$3,$AB$1,P21&gt;=$AA$3,$AA$1,P21&gt;=$Z$3,$Z$1,P21&gt;=$Y$3,$Y$1,P21&gt;=$X$3,$X$1,P21&gt;=$W$3,$W$1,P21&lt;$W$2,$V$1),(IF(AND($N$2&gt;=$T$4,$N$2&lt;$U$4),_xlfn.IFS(P21&gt;=$AD$4,$AD$1,P21&gt;=$AC$4,$AC$1,P21&gt;=$AB$4,$AB$1,P21&gt;=$AA$4,$AA$1,P21&gt;=$Z$4,$Z$1,P21&gt;=$Y$4,$Y$1,P21&gt;=$X$4,$X$1,P21&gt;=$W$4,$W$1,P21&lt;$W$2,$V$1),(IF(AND($N$2&gt;=$T$5,$N$2&lt;$U$5),_xlfn.IFS(P21&gt;=$AD$5,$AD$1,P21&gt;=$AC$5,$AC$1,P21&gt;=$AB$5,$AB$1,P21&gt;=$AA$5,$AA$1,P21&gt;=$Z$5,$Z$1,P21&gt;=$Y$5,$Y$1,P21&gt;=$X$5,$X$1,P21&gt;=$W$5,$W$1,P21&lt;$W$2,$V$1),(IF(AND($N$2&gt;=$T$6,$N$2&lt;$U$6),_xlfn.IFS(P21&gt;=$AD$6,$AD$1,P21&gt;=$AC$6,$AC$1,P21&gt;=$AB$6,$AB$1,P21&gt;=$AA$6,$AA$1,P21&gt;=$Z$6,$Z$1,P21&gt;=$Y$6,$Y$1,P21&gt;=$X$6,$X$1,P21&gt;=$W$6,$W$1,P21&lt;$W$2,$V$1),(IF(AND($N$2&gt;=$T$7,$N$2&lt;$U$7),_xlfn.IFS(P21&gt;=$AD$7,$AD$1,P21&gt;=$AC$7,$AC$1,P21&gt;=$AB$7,$AB$1,P21&gt;=$AA$7,$AA$1,P21&gt;=$Z$7,$Z$1,P21&gt;=$Y$7,$Y$1,P21&gt;=$X$7,$X$1,P21&gt;=$W$7,$W$1,P21&lt;$W$2,$V$1),(IF(AND($N$2&gt;=$T$8,$N$2&lt;$U$8),_xlfn.IFS(P21&gt;=$AD$8,$AD$1,P21&gt;=$AC$8,$AC$1,P21&gt;=$AB$8,$AB$1,P21&gt;=$AA$8,$AA$1,P21&gt;=$Z$8,$Z$1,P21&gt;=$Y$8,$Y$1,P21&gt;=$X$8,$X$1,P21&gt;=$W$8,$W$1,P21&lt;$W$2,$V$1),(IF(AND($N$2&gt;=$T$9,$N$2&lt;$U$9),_xlfn.IFS(P21&gt;=$AD$9,$AD$1,P21&gt;=$AC$9,$AC$1,P21&gt;=$AB$9,$AB$1,P21&gt;=$AA$9,$AA$1,P21&gt;=$Z$9,$Z$1,P21&gt;=$Y$9,$Y$1,P21&gt;=$X$9,$X$1,P21&gt;=$W$9,$W$1),$W$1))))))))))))))),IF(AND($N$2&gt;=$T$2,$N$2&lt;=$U$2),IF(P21&gt;=$W$2,$W$1,$V$1),IF(AND($N$2&gt;=$T$3,$N$2&lt;$U$3),IF(P21&gt;=$W$3,$W$1,$V$1),IF(AND($N$2&gt;=$T$4,$N$2&lt;$U$4),IF(P21&gt;=$W$4,$W$1,$V$1),IF(AND($N$2&gt;=$T$5,$N$2&lt;$U$5),IF(P21&gt;=$W$5,$W$1,$V$1),IF(AND($N$2&gt;=$T$6,$N$2&lt;$U$6),IF(P21&gt;=$W$6,$W$1,$V$1),IF(AND($N$2&gt;=$T$7,$N$2&lt;$U$7),IF(P21&gt;=$W$7,$W$1,$V$1),IF(AND($N$2&gt;=$T$8,$N$2&lt;$U$8),IF(P21&gt;=$W$8,$W$1,$V$1),IF(AND($N$2&gt;=$T$9,$N$2&lt;$U$9),IF(P21&gt;=$W$9,$W$1,$V$1),""))))))))),"")</f>
        <v>BB</v>
      </c>
      <c r="M21" s="9" t="str" cm="1">
        <f t="array" ref="M21">IF(E21&lt;&gt;"",IF(AND(E21&lt;&gt;"GR",E21&gt;=40,J21&gt;=30),_xlfn.IFS(Q21&gt;=$AG$2,$AD$19,Q21&gt;=$AG$3,$AC$19,Q21&gt;=$AG$4,$AB$19,Q21&gt;=$AG$5,$AA$19,Q21&gt;=$AG$6,$Z$19,Q21&gt;=$AG$7,$Y$19,Q21&gt;=$AG$8,$X$19,Q21&gt;=$AG$9,$V$19),L21),"")</f>
        <v>BB</v>
      </c>
      <c r="N21" s="9"/>
      <c r="O21" s="9"/>
      <c r="P21" s="9">
        <f t="shared" si="2"/>
        <v>63</v>
      </c>
      <c r="Q21" s="9">
        <f t="shared" si="3"/>
        <v>63</v>
      </c>
      <c r="R21" s="9">
        <f t="shared" si="4"/>
        <v>1.35</v>
      </c>
    </row>
    <row r="22" spans="1:34" x14ac:dyDescent="0.2">
      <c r="A22" s="3" t="s">
        <v>8</v>
      </c>
      <c r="B22" s="3">
        <v>21</v>
      </c>
      <c r="C22" s="3">
        <v>43</v>
      </c>
      <c r="D22" s="3">
        <v>82</v>
      </c>
      <c r="E22" s="3" t="s">
        <v>34</v>
      </c>
      <c r="F22" s="22">
        <f t="shared" si="5"/>
        <v>82</v>
      </c>
      <c r="G22" s="22">
        <f t="shared" si="6"/>
        <v>43</v>
      </c>
      <c r="H22" s="22">
        <f t="shared" si="7"/>
        <v>82</v>
      </c>
      <c r="I22" s="9">
        <f t="shared" si="8"/>
        <v>66.399999999999991</v>
      </c>
      <c r="J22" s="9">
        <f t="shared" si="0"/>
        <v>66.400000000000006</v>
      </c>
      <c r="K22" s="10">
        <f t="shared" si="1"/>
        <v>4408.9599999999991</v>
      </c>
      <c r="L22" s="9" t="str" cm="1">
        <f t="array" ref="L22">IF(D22&lt;&gt;"",IF(AND(H22&gt;=40,I22&gt;=30),IF(AND($N$2&gt;=$T$2,$N$2&lt;=$U$2),_xlfn.IFS(P22&gt;=$AD$2,$AD$1,P22&gt;=$AC$2,$AC$1,P22&gt;=$AB$2,$AB$1,P22&gt;=$AA$2,$AA$1,P22&gt;=$Z$2,$Z$1,P22&gt;=$Y$2,$Y$1,P22&gt;=$X$2,$X$1,P22&gt;=$W$2,$W$1,P22&lt;$W$2,$V$1),(IF(AND($N$2&gt;=$T$3,$N$2&lt;$U$3),_xlfn.IFS(P22&gt;=$AD$3,$AD$1,P22&gt;=$AC$3,$AC$1,P22&gt;=$AB$3,$AB$1,P22&gt;=$AA$3,$AA$1,P22&gt;=$Z$3,$Z$1,P22&gt;=$Y$3,$Y$1,P22&gt;=$X$3,$X$1,P22&gt;=$W$3,$W$1,P22&lt;$W$2,$V$1),(IF(AND($N$2&gt;=$T$4,$N$2&lt;$U$4),_xlfn.IFS(P22&gt;=$AD$4,$AD$1,P22&gt;=$AC$4,$AC$1,P22&gt;=$AB$4,$AB$1,P22&gt;=$AA$4,$AA$1,P22&gt;=$Z$4,$Z$1,P22&gt;=$Y$4,$Y$1,P22&gt;=$X$4,$X$1,P22&gt;=$W$4,$W$1,P22&lt;$W$2,$V$1),(IF(AND($N$2&gt;=$T$5,$N$2&lt;$U$5),_xlfn.IFS(P22&gt;=$AD$5,$AD$1,P22&gt;=$AC$5,$AC$1,P22&gt;=$AB$5,$AB$1,P22&gt;=$AA$5,$AA$1,P22&gt;=$Z$5,$Z$1,P22&gt;=$Y$5,$Y$1,P22&gt;=$X$5,$X$1,P22&gt;=$W$5,$W$1,P22&lt;$W$2,$V$1),(IF(AND($N$2&gt;=$T$6,$N$2&lt;$U$6),_xlfn.IFS(P22&gt;=$AD$6,$AD$1,P22&gt;=$AC$6,$AC$1,P22&gt;=$AB$6,$AB$1,P22&gt;=$AA$6,$AA$1,P22&gt;=$Z$6,$Z$1,P22&gt;=$Y$6,$Y$1,P22&gt;=$X$6,$X$1,P22&gt;=$W$6,$W$1,P22&lt;$W$2,$V$1),(IF(AND($N$2&gt;=$T$7,$N$2&lt;$U$7),_xlfn.IFS(P22&gt;=$AD$7,$AD$1,P22&gt;=$AC$7,$AC$1,P22&gt;=$AB$7,$AB$1,P22&gt;=$AA$7,$AA$1,P22&gt;=$Z$7,$Z$1,P22&gt;=$Y$7,$Y$1,P22&gt;=$X$7,$X$1,P22&gt;=$W$7,$W$1,P22&lt;$W$2,$V$1),(IF(AND($N$2&gt;=$T$8,$N$2&lt;$U$8),_xlfn.IFS(P22&gt;=$AD$8,$AD$1,P22&gt;=$AC$8,$AC$1,P22&gt;=$AB$8,$AB$1,P22&gt;=$AA$8,$AA$1,P22&gt;=$Z$8,$Z$1,P22&gt;=$Y$8,$Y$1,P22&gt;=$X$8,$X$1,P22&gt;=$W$8,$W$1,P22&lt;$W$2,$V$1),(IF(AND($N$2&gt;=$T$9,$N$2&lt;$U$9),_xlfn.IFS(P22&gt;=$AD$9,$AD$1,P22&gt;=$AC$9,$AC$1,P22&gt;=$AB$9,$AB$1,P22&gt;=$AA$9,$AA$1,P22&gt;=$Z$9,$Z$1,P22&gt;=$Y$9,$Y$1,P22&gt;=$X$9,$X$1,P22&gt;=$W$9,$W$1),$W$1))))))))))))))),IF(AND($N$2&gt;=$T$2,$N$2&lt;=$U$2),IF(P22&gt;=$W$2,$W$1,$V$1),IF(AND($N$2&gt;=$T$3,$N$2&lt;$U$3),IF(P22&gt;=$W$3,$W$1,$V$1),IF(AND($N$2&gt;=$T$4,$N$2&lt;$U$4),IF(P22&gt;=$W$4,$W$1,$V$1),IF(AND($N$2&gt;=$T$5,$N$2&lt;$U$5),IF(P22&gt;=$W$5,$W$1,$V$1),IF(AND($N$2&gt;=$T$6,$N$2&lt;$U$6),IF(P22&gt;=$W$6,$W$1,$V$1),IF(AND($N$2&gt;=$T$7,$N$2&lt;$U$7),IF(P22&gt;=$W$7,$W$1,$V$1),IF(AND($N$2&gt;=$T$8,$N$2&lt;$U$8),IF(P22&gt;=$W$8,$W$1,$V$1),IF(AND($N$2&gt;=$T$9,$N$2&lt;$U$9),IF(P22&gt;=$W$9,$W$1,$V$1),""))))))))),"")</f>
        <v>BB</v>
      </c>
      <c r="M22" s="9" t="str" cm="1">
        <f t="array" ref="M22">IF(E22&lt;&gt;"",IF(AND(E22&lt;&gt;"GR",E22&gt;=40,J22&gt;=30),_xlfn.IFS(Q22&gt;=$AG$2,$AD$19,Q22&gt;=$AG$3,$AC$19,Q22&gt;=$AG$4,$AB$19,Q22&gt;=$AG$5,$AA$19,Q22&gt;=$AG$6,$Z$19,Q22&gt;=$AG$7,$Y$19,Q22&gt;=$AG$8,$X$19,Q22&gt;=$AG$9,$V$19),L22),"")</f>
        <v>BB</v>
      </c>
      <c r="N22" s="9"/>
      <c r="O22" s="9"/>
      <c r="P22" s="9">
        <f t="shared" si="2"/>
        <v>63</v>
      </c>
      <c r="Q22" s="9">
        <f t="shared" si="3"/>
        <v>63</v>
      </c>
      <c r="R22" s="9">
        <f t="shared" si="4"/>
        <v>1.35</v>
      </c>
    </row>
    <row r="23" spans="1:34" ht="16" x14ac:dyDescent="0.2">
      <c r="A23" s="3" t="s">
        <v>8</v>
      </c>
      <c r="B23" s="3">
        <v>22</v>
      </c>
      <c r="C23" s="3">
        <v>43</v>
      </c>
      <c r="D23" s="3">
        <v>82</v>
      </c>
      <c r="E23" s="3" t="s">
        <v>34</v>
      </c>
      <c r="F23" s="22">
        <f t="shared" si="5"/>
        <v>82</v>
      </c>
      <c r="G23" s="22">
        <f t="shared" si="6"/>
        <v>43</v>
      </c>
      <c r="H23" s="22">
        <f t="shared" si="7"/>
        <v>82</v>
      </c>
      <c r="I23" s="9">
        <f t="shared" si="8"/>
        <v>66.399999999999991</v>
      </c>
      <c r="J23" s="9">
        <f t="shared" si="0"/>
        <v>66.400000000000006</v>
      </c>
      <c r="K23" s="10">
        <f t="shared" si="1"/>
        <v>4408.9599999999991</v>
      </c>
      <c r="L23" s="9" t="str" cm="1">
        <f t="array" ref="L23">IF(D23&lt;&gt;"",IF(AND(H23&gt;=40,I23&gt;=30),IF(AND($N$2&gt;=$T$2,$N$2&lt;=$U$2),_xlfn.IFS(P23&gt;=$AD$2,$AD$1,P23&gt;=$AC$2,$AC$1,P23&gt;=$AB$2,$AB$1,P23&gt;=$AA$2,$AA$1,P23&gt;=$Z$2,$Z$1,P23&gt;=$Y$2,$Y$1,P23&gt;=$X$2,$X$1,P23&gt;=$W$2,$W$1,P23&lt;$W$2,$V$1),(IF(AND($N$2&gt;=$T$3,$N$2&lt;$U$3),_xlfn.IFS(P23&gt;=$AD$3,$AD$1,P23&gt;=$AC$3,$AC$1,P23&gt;=$AB$3,$AB$1,P23&gt;=$AA$3,$AA$1,P23&gt;=$Z$3,$Z$1,P23&gt;=$Y$3,$Y$1,P23&gt;=$X$3,$X$1,P23&gt;=$W$3,$W$1,P23&lt;$W$2,$V$1),(IF(AND($N$2&gt;=$T$4,$N$2&lt;$U$4),_xlfn.IFS(P23&gt;=$AD$4,$AD$1,P23&gt;=$AC$4,$AC$1,P23&gt;=$AB$4,$AB$1,P23&gt;=$AA$4,$AA$1,P23&gt;=$Z$4,$Z$1,P23&gt;=$Y$4,$Y$1,P23&gt;=$X$4,$X$1,P23&gt;=$W$4,$W$1,P23&lt;$W$2,$V$1),(IF(AND($N$2&gt;=$T$5,$N$2&lt;$U$5),_xlfn.IFS(P23&gt;=$AD$5,$AD$1,P23&gt;=$AC$5,$AC$1,P23&gt;=$AB$5,$AB$1,P23&gt;=$AA$5,$AA$1,P23&gt;=$Z$5,$Z$1,P23&gt;=$Y$5,$Y$1,P23&gt;=$X$5,$X$1,P23&gt;=$W$5,$W$1,P23&lt;$W$2,$V$1),(IF(AND($N$2&gt;=$T$6,$N$2&lt;$U$6),_xlfn.IFS(P23&gt;=$AD$6,$AD$1,P23&gt;=$AC$6,$AC$1,P23&gt;=$AB$6,$AB$1,P23&gt;=$AA$6,$AA$1,P23&gt;=$Z$6,$Z$1,P23&gt;=$Y$6,$Y$1,P23&gt;=$X$6,$X$1,P23&gt;=$W$6,$W$1,P23&lt;$W$2,$V$1),(IF(AND($N$2&gt;=$T$7,$N$2&lt;$U$7),_xlfn.IFS(P23&gt;=$AD$7,$AD$1,P23&gt;=$AC$7,$AC$1,P23&gt;=$AB$7,$AB$1,P23&gt;=$AA$7,$AA$1,P23&gt;=$Z$7,$Z$1,P23&gt;=$Y$7,$Y$1,P23&gt;=$X$7,$X$1,P23&gt;=$W$7,$W$1,P23&lt;$W$2,$V$1),(IF(AND($N$2&gt;=$T$8,$N$2&lt;$U$8),_xlfn.IFS(P23&gt;=$AD$8,$AD$1,P23&gt;=$AC$8,$AC$1,P23&gt;=$AB$8,$AB$1,P23&gt;=$AA$8,$AA$1,P23&gt;=$Z$8,$Z$1,P23&gt;=$Y$8,$Y$1,P23&gt;=$X$8,$X$1,P23&gt;=$W$8,$W$1,P23&lt;$W$2,$V$1),(IF(AND($N$2&gt;=$T$9,$N$2&lt;$U$9),_xlfn.IFS(P23&gt;=$AD$9,$AD$1,P23&gt;=$AC$9,$AC$1,P23&gt;=$AB$9,$AB$1,P23&gt;=$AA$9,$AA$1,P23&gt;=$Z$9,$Z$1,P23&gt;=$Y$9,$Y$1,P23&gt;=$X$9,$X$1,P23&gt;=$W$9,$W$1),$W$1))))))))))))))),IF(AND($N$2&gt;=$T$2,$N$2&lt;=$U$2),IF(P23&gt;=$W$2,$W$1,$V$1),IF(AND($N$2&gt;=$T$3,$N$2&lt;$U$3),IF(P23&gt;=$W$3,$W$1,$V$1),IF(AND($N$2&gt;=$T$4,$N$2&lt;$U$4),IF(P23&gt;=$W$4,$W$1,$V$1),IF(AND($N$2&gt;=$T$5,$N$2&lt;$U$5),IF(P23&gt;=$W$5,$W$1,$V$1),IF(AND($N$2&gt;=$T$6,$N$2&lt;$U$6),IF(P23&gt;=$W$6,$W$1,$V$1),IF(AND($N$2&gt;=$T$7,$N$2&lt;$U$7),IF(P23&gt;=$W$7,$W$1,$V$1),IF(AND($N$2&gt;=$T$8,$N$2&lt;$U$8),IF(P23&gt;=$W$8,$W$1,$V$1),IF(AND($N$2&gt;=$T$9,$N$2&lt;$U$9),IF(P23&gt;=$W$9,$W$1,$V$1),""))))))))),"")</f>
        <v>BB</v>
      </c>
      <c r="M23" s="9" t="str" cm="1">
        <f t="array" ref="M23">IF(E23&lt;&gt;"",IF(AND(E23&lt;&gt;"GR",E23&gt;=40,J23&gt;=30),_xlfn.IFS(Q23&gt;=$AG$2,$AD$19,Q23&gt;=$AG$3,$AC$19,Q23&gt;=$AG$4,$AB$19,Q23&gt;=$AG$5,$AA$19,Q23&gt;=$AG$6,$Z$19,Q23&gt;=$AG$7,$Y$19,Q23&gt;=$AG$8,$X$19,Q23&gt;=$AG$9,$V$19),L23),"")</f>
        <v>BB</v>
      </c>
      <c r="N23" s="9"/>
      <c r="O23" s="9"/>
      <c r="P23" s="9">
        <f t="shared" si="2"/>
        <v>63</v>
      </c>
      <c r="Q23" s="9">
        <f t="shared" si="3"/>
        <v>63</v>
      </c>
      <c r="R23" s="9">
        <f t="shared" si="4"/>
        <v>1.35</v>
      </c>
      <c r="S23" s="43" t="s">
        <v>44</v>
      </c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</row>
    <row r="24" spans="1:34" x14ac:dyDescent="0.2">
      <c r="A24" s="3" t="s">
        <v>8</v>
      </c>
      <c r="B24" s="3">
        <v>23</v>
      </c>
      <c r="C24" s="3">
        <v>49</v>
      </c>
      <c r="D24" s="3">
        <v>77</v>
      </c>
      <c r="E24" s="3" t="s">
        <v>34</v>
      </c>
      <c r="F24" s="22">
        <f t="shared" si="5"/>
        <v>77</v>
      </c>
      <c r="G24" s="22">
        <f t="shared" si="6"/>
        <v>49</v>
      </c>
      <c r="H24" s="22">
        <f t="shared" si="7"/>
        <v>77</v>
      </c>
      <c r="I24" s="9">
        <f t="shared" si="8"/>
        <v>65.8</v>
      </c>
      <c r="J24" s="9">
        <f t="shared" si="0"/>
        <v>65.8</v>
      </c>
      <c r="K24" s="10">
        <f t="shared" si="1"/>
        <v>4329.6399999999994</v>
      </c>
      <c r="L24" s="9" t="str" cm="1">
        <f t="array" ref="L24">IF(D24&lt;&gt;"",IF(AND(H24&gt;=40,I24&gt;=30),IF(AND($N$2&gt;=$T$2,$N$2&lt;=$U$2),_xlfn.IFS(P24&gt;=$AD$2,$AD$1,P24&gt;=$AC$2,$AC$1,P24&gt;=$AB$2,$AB$1,P24&gt;=$AA$2,$AA$1,P24&gt;=$Z$2,$Z$1,P24&gt;=$Y$2,$Y$1,P24&gt;=$X$2,$X$1,P24&gt;=$W$2,$W$1,P24&lt;$W$2,$V$1),(IF(AND($N$2&gt;=$T$3,$N$2&lt;$U$3),_xlfn.IFS(P24&gt;=$AD$3,$AD$1,P24&gt;=$AC$3,$AC$1,P24&gt;=$AB$3,$AB$1,P24&gt;=$AA$3,$AA$1,P24&gt;=$Z$3,$Z$1,P24&gt;=$Y$3,$Y$1,P24&gt;=$X$3,$X$1,P24&gt;=$W$3,$W$1,P24&lt;$W$2,$V$1),(IF(AND($N$2&gt;=$T$4,$N$2&lt;$U$4),_xlfn.IFS(P24&gt;=$AD$4,$AD$1,P24&gt;=$AC$4,$AC$1,P24&gt;=$AB$4,$AB$1,P24&gt;=$AA$4,$AA$1,P24&gt;=$Z$4,$Z$1,P24&gt;=$Y$4,$Y$1,P24&gt;=$X$4,$X$1,P24&gt;=$W$4,$W$1,P24&lt;$W$2,$V$1),(IF(AND($N$2&gt;=$T$5,$N$2&lt;$U$5),_xlfn.IFS(P24&gt;=$AD$5,$AD$1,P24&gt;=$AC$5,$AC$1,P24&gt;=$AB$5,$AB$1,P24&gt;=$AA$5,$AA$1,P24&gt;=$Z$5,$Z$1,P24&gt;=$Y$5,$Y$1,P24&gt;=$X$5,$X$1,P24&gt;=$W$5,$W$1,P24&lt;$W$2,$V$1),(IF(AND($N$2&gt;=$T$6,$N$2&lt;$U$6),_xlfn.IFS(P24&gt;=$AD$6,$AD$1,P24&gt;=$AC$6,$AC$1,P24&gt;=$AB$6,$AB$1,P24&gt;=$AA$6,$AA$1,P24&gt;=$Z$6,$Z$1,P24&gt;=$Y$6,$Y$1,P24&gt;=$X$6,$X$1,P24&gt;=$W$6,$W$1,P24&lt;$W$2,$V$1),(IF(AND($N$2&gt;=$T$7,$N$2&lt;$U$7),_xlfn.IFS(P24&gt;=$AD$7,$AD$1,P24&gt;=$AC$7,$AC$1,P24&gt;=$AB$7,$AB$1,P24&gt;=$AA$7,$AA$1,P24&gt;=$Z$7,$Z$1,P24&gt;=$Y$7,$Y$1,P24&gt;=$X$7,$X$1,P24&gt;=$W$7,$W$1,P24&lt;$W$2,$V$1),(IF(AND($N$2&gt;=$T$8,$N$2&lt;$U$8),_xlfn.IFS(P24&gt;=$AD$8,$AD$1,P24&gt;=$AC$8,$AC$1,P24&gt;=$AB$8,$AB$1,P24&gt;=$AA$8,$AA$1,P24&gt;=$Z$8,$Z$1,P24&gt;=$Y$8,$Y$1,P24&gt;=$X$8,$X$1,P24&gt;=$W$8,$W$1,P24&lt;$W$2,$V$1),(IF(AND($N$2&gt;=$T$9,$N$2&lt;$U$9),_xlfn.IFS(P24&gt;=$AD$9,$AD$1,P24&gt;=$AC$9,$AC$1,P24&gt;=$AB$9,$AB$1,P24&gt;=$AA$9,$AA$1,P24&gt;=$Z$9,$Z$1,P24&gt;=$Y$9,$Y$1,P24&gt;=$X$9,$X$1,P24&gt;=$W$9,$W$1),$W$1))))))))))))))),IF(AND($N$2&gt;=$T$2,$N$2&lt;=$U$2),IF(P24&gt;=$W$2,$W$1,$V$1),IF(AND($N$2&gt;=$T$3,$N$2&lt;$U$3),IF(P24&gt;=$W$3,$W$1,$V$1),IF(AND($N$2&gt;=$T$4,$N$2&lt;$U$4),IF(P24&gt;=$W$4,$W$1,$V$1),IF(AND($N$2&gt;=$T$5,$N$2&lt;$U$5),IF(P24&gt;=$W$5,$W$1,$V$1),IF(AND($N$2&gt;=$T$6,$N$2&lt;$U$6),IF(P24&gt;=$W$6,$W$1,$V$1),IF(AND($N$2&gt;=$T$7,$N$2&lt;$U$7),IF(P24&gt;=$W$7,$W$1,$V$1),IF(AND($N$2&gt;=$T$8,$N$2&lt;$U$8),IF(P24&gt;=$W$8,$W$1,$V$1),IF(AND($N$2&gt;=$T$9,$N$2&lt;$U$9),IF(P24&gt;=$W$9,$W$1,$V$1),""))))))))),"")</f>
        <v>BB</v>
      </c>
      <c r="M24" s="9" t="str" cm="1">
        <f t="array" ref="M24">IF(E24&lt;&gt;"",IF(AND(E24&lt;&gt;"GR",E24&gt;=40,J24&gt;=30),_xlfn.IFS(Q24&gt;=$AG$2,$AD$19,Q24&gt;=$AG$3,$AC$19,Q24&gt;=$AG$4,$AB$19,Q24&gt;=$AG$5,$AA$19,Q24&gt;=$AG$6,$Z$19,Q24&gt;=$AG$7,$Y$19,Q24&gt;=$AG$8,$X$19,Q24&gt;=$AG$9,$V$19),L24),"")</f>
        <v>BB</v>
      </c>
      <c r="N24" s="9"/>
      <c r="O24" s="9"/>
      <c r="P24" s="9">
        <f t="shared" si="2"/>
        <v>63</v>
      </c>
      <c r="Q24" s="9">
        <f t="shared" si="3"/>
        <v>63</v>
      </c>
      <c r="R24" s="9">
        <f t="shared" si="4"/>
        <v>1.31</v>
      </c>
      <c r="S24" s="33"/>
      <c r="T24" s="33"/>
      <c r="U24" s="33"/>
      <c r="V24" s="13" t="s">
        <v>11</v>
      </c>
      <c r="W24" s="13" t="s">
        <v>12</v>
      </c>
      <c r="X24" s="13" t="s">
        <v>6</v>
      </c>
      <c r="Y24" s="13" t="s">
        <v>5</v>
      </c>
      <c r="Z24" s="13" t="s">
        <v>4</v>
      </c>
      <c r="AA24" s="13" t="s">
        <v>3</v>
      </c>
      <c r="AB24" s="13" t="s">
        <v>2</v>
      </c>
      <c r="AC24" s="13" t="s">
        <v>1</v>
      </c>
      <c r="AD24" s="13" t="s">
        <v>0</v>
      </c>
      <c r="AE24" s="13" t="s">
        <v>27</v>
      </c>
      <c r="AF24" s="13" t="s">
        <v>28</v>
      </c>
      <c r="AG24" s="39" t="s">
        <v>29</v>
      </c>
      <c r="AH24" s="40"/>
    </row>
    <row r="25" spans="1:34" x14ac:dyDescent="0.2">
      <c r="A25" s="3" t="s">
        <v>8</v>
      </c>
      <c r="B25" s="3">
        <v>24</v>
      </c>
      <c r="C25" s="3">
        <v>52</v>
      </c>
      <c r="D25" s="3">
        <v>74</v>
      </c>
      <c r="E25" s="3" t="s">
        <v>34</v>
      </c>
      <c r="F25" s="22">
        <f t="shared" si="5"/>
        <v>74</v>
      </c>
      <c r="G25" s="22">
        <f t="shared" si="6"/>
        <v>52</v>
      </c>
      <c r="H25" s="22">
        <f t="shared" si="7"/>
        <v>74</v>
      </c>
      <c r="I25" s="9">
        <f t="shared" si="8"/>
        <v>65.2</v>
      </c>
      <c r="J25" s="9">
        <f t="shared" si="0"/>
        <v>65.2</v>
      </c>
      <c r="K25" s="10">
        <f t="shared" si="1"/>
        <v>4251.04</v>
      </c>
      <c r="L25" s="9" t="str" cm="1">
        <f t="array" ref="L25">IF(D25&lt;&gt;"",IF(AND(H25&gt;=40,I25&gt;=30),IF(AND($N$2&gt;=$T$2,$N$2&lt;=$U$2),_xlfn.IFS(P25&gt;=$AD$2,$AD$1,P25&gt;=$AC$2,$AC$1,P25&gt;=$AB$2,$AB$1,P25&gt;=$AA$2,$AA$1,P25&gt;=$Z$2,$Z$1,P25&gt;=$Y$2,$Y$1,P25&gt;=$X$2,$X$1,P25&gt;=$W$2,$W$1,P25&lt;$W$2,$V$1),(IF(AND($N$2&gt;=$T$3,$N$2&lt;$U$3),_xlfn.IFS(P25&gt;=$AD$3,$AD$1,P25&gt;=$AC$3,$AC$1,P25&gt;=$AB$3,$AB$1,P25&gt;=$AA$3,$AA$1,P25&gt;=$Z$3,$Z$1,P25&gt;=$Y$3,$Y$1,P25&gt;=$X$3,$X$1,P25&gt;=$W$3,$W$1,P25&lt;$W$2,$V$1),(IF(AND($N$2&gt;=$T$4,$N$2&lt;$U$4),_xlfn.IFS(P25&gt;=$AD$4,$AD$1,P25&gt;=$AC$4,$AC$1,P25&gt;=$AB$4,$AB$1,P25&gt;=$AA$4,$AA$1,P25&gt;=$Z$4,$Z$1,P25&gt;=$Y$4,$Y$1,P25&gt;=$X$4,$X$1,P25&gt;=$W$4,$W$1,P25&lt;$W$2,$V$1),(IF(AND($N$2&gt;=$T$5,$N$2&lt;$U$5),_xlfn.IFS(P25&gt;=$AD$5,$AD$1,P25&gt;=$AC$5,$AC$1,P25&gt;=$AB$5,$AB$1,P25&gt;=$AA$5,$AA$1,P25&gt;=$Z$5,$Z$1,P25&gt;=$Y$5,$Y$1,P25&gt;=$X$5,$X$1,P25&gt;=$W$5,$W$1,P25&lt;$W$2,$V$1),(IF(AND($N$2&gt;=$T$6,$N$2&lt;$U$6),_xlfn.IFS(P25&gt;=$AD$6,$AD$1,P25&gt;=$AC$6,$AC$1,P25&gt;=$AB$6,$AB$1,P25&gt;=$AA$6,$AA$1,P25&gt;=$Z$6,$Z$1,P25&gt;=$Y$6,$Y$1,P25&gt;=$X$6,$X$1,P25&gt;=$W$6,$W$1,P25&lt;$W$2,$V$1),(IF(AND($N$2&gt;=$T$7,$N$2&lt;$U$7),_xlfn.IFS(P25&gt;=$AD$7,$AD$1,P25&gt;=$AC$7,$AC$1,P25&gt;=$AB$7,$AB$1,P25&gt;=$AA$7,$AA$1,P25&gt;=$Z$7,$Z$1,P25&gt;=$Y$7,$Y$1,P25&gt;=$X$7,$X$1,P25&gt;=$W$7,$W$1,P25&lt;$W$2,$V$1),(IF(AND($N$2&gt;=$T$8,$N$2&lt;$U$8),_xlfn.IFS(P25&gt;=$AD$8,$AD$1,P25&gt;=$AC$8,$AC$1,P25&gt;=$AB$8,$AB$1,P25&gt;=$AA$8,$AA$1,P25&gt;=$Z$8,$Z$1,P25&gt;=$Y$8,$Y$1,P25&gt;=$X$8,$X$1,P25&gt;=$W$8,$W$1,P25&lt;$W$2,$V$1),(IF(AND($N$2&gt;=$T$9,$N$2&lt;$U$9),_xlfn.IFS(P25&gt;=$AD$9,$AD$1,P25&gt;=$AC$9,$AC$1,P25&gt;=$AB$9,$AB$1,P25&gt;=$AA$9,$AA$1,P25&gt;=$Z$9,$Z$1,P25&gt;=$Y$9,$Y$1,P25&gt;=$X$9,$X$1,P25&gt;=$W$9,$W$1),$W$1))))))))))))))),IF(AND($N$2&gt;=$T$2,$N$2&lt;=$U$2),IF(P25&gt;=$W$2,$W$1,$V$1),IF(AND($N$2&gt;=$T$3,$N$2&lt;$U$3),IF(P25&gt;=$W$3,$W$1,$V$1),IF(AND($N$2&gt;=$T$4,$N$2&lt;$U$4),IF(P25&gt;=$W$4,$W$1,$V$1),IF(AND($N$2&gt;=$T$5,$N$2&lt;$U$5),IF(P25&gt;=$W$5,$W$1,$V$1),IF(AND($N$2&gt;=$T$6,$N$2&lt;$U$6),IF(P25&gt;=$W$6,$W$1,$V$1),IF(AND($N$2&gt;=$T$7,$N$2&lt;$U$7),IF(P25&gt;=$W$7,$W$1,$V$1),IF(AND($N$2&gt;=$T$8,$N$2&lt;$U$8),IF(P25&gt;=$W$8,$W$1,$V$1),IF(AND($N$2&gt;=$T$9,$N$2&lt;$U$9),IF(P25&gt;=$W$9,$W$1,$V$1),""))))))))),"")</f>
        <v>BB</v>
      </c>
      <c r="M25" s="9" t="str" cm="1">
        <f t="array" ref="M25">IF(E25&lt;&gt;"",IF(AND(E25&lt;&gt;"GR",E25&gt;=40,J25&gt;=30),_xlfn.IFS(Q25&gt;=$AG$2,$AD$19,Q25&gt;=$AG$3,$AC$19,Q25&gt;=$AG$4,$AB$19,Q25&gt;=$AG$5,$AA$19,Q25&gt;=$AG$6,$Z$19,Q25&gt;=$AG$7,$Y$19,Q25&gt;=$AG$8,$X$19,Q25&gt;=$AG$9,$V$19),L25),"")</f>
        <v>BB</v>
      </c>
      <c r="N25" s="9"/>
      <c r="O25" s="9"/>
      <c r="P25" s="9">
        <f t="shared" si="2"/>
        <v>63</v>
      </c>
      <c r="Q25" s="9">
        <f t="shared" si="3"/>
        <v>63</v>
      </c>
      <c r="R25" s="9">
        <f t="shared" si="4"/>
        <v>1.27</v>
      </c>
      <c r="S25" s="33" t="s">
        <v>26</v>
      </c>
      <c r="T25" s="33"/>
      <c r="U25" s="33"/>
      <c r="V25" s="14">
        <f>COUNTIFS($J$2:$J$331,"&gt;=0",$L$2:$L$331,"FF")</f>
        <v>94</v>
      </c>
      <c r="W25" s="14">
        <f>COUNTIFS($J$2:$J$331,"&gt;=0",$L$2:$L$331,"FD")</f>
        <v>31</v>
      </c>
      <c r="X25" s="14">
        <f>COUNTIFS($I$2:$I$331,"&gt;=0",$L$2:$L$331,"DD")</f>
        <v>27</v>
      </c>
      <c r="Y25" s="14">
        <f>COUNTIFS($J$2:$J$331,"&gt;=0",$L$2:$L$331,"DC")</f>
        <v>32</v>
      </c>
      <c r="Z25" s="14">
        <f>COUNTIFS($J$2:$J$331,"&gt;=0",$L$2:$L$331,"CC")</f>
        <v>46</v>
      </c>
      <c r="AA25" s="14">
        <f>COUNTIFS($J$2:$J$331,"&gt;=0",$L$2:$L$331,"CB")</f>
        <v>35</v>
      </c>
      <c r="AB25" s="14">
        <f>COUNTIFS($J$2:$J$331,"&gt;=0",$L$2:$L$331,"BB")</f>
        <v>29</v>
      </c>
      <c r="AC25" s="14">
        <f>COUNTIFS($J$2:$J$331,"&gt;=0",$L$2:$L$331,"BA")</f>
        <v>8</v>
      </c>
      <c r="AD25" s="14">
        <f>COUNTIFS($J$2:$J$331,"&gt;=0",$L$2:$L$331,"AA")</f>
        <v>11</v>
      </c>
      <c r="AE25" s="9">
        <f>X25+Y25+Z25+AA25+AB25+AC25+AD25</f>
        <v>188</v>
      </c>
      <c r="AF25" s="9">
        <f>V25+W25</f>
        <v>125</v>
      </c>
      <c r="AG25" s="34">
        <f>AE25+AF25</f>
        <v>313</v>
      </c>
      <c r="AH25" s="34"/>
    </row>
    <row r="26" spans="1:34" x14ac:dyDescent="0.2">
      <c r="A26" s="3" t="s">
        <v>8</v>
      </c>
      <c r="B26" s="3">
        <v>25</v>
      </c>
      <c r="C26" s="3">
        <v>41</v>
      </c>
      <c r="D26" s="3">
        <v>81</v>
      </c>
      <c r="E26" s="3" t="s">
        <v>34</v>
      </c>
      <c r="F26" s="22">
        <f t="shared" si="5"/>
        <v>81</v>
      </c>
      <c r="G26" s="22">
        <f t="shared" si="6"/>
        <v>41</v>
      </c>
      <c r="H26" s="22">
        <f t="shared" si="7"/>
        <v>81</v>
      </c>
      <c r="I26" s="9">
        <f t="shared" si="8"/>
        <v>65</v>
      </c>
      <c r="J26" s="9">
        <f t="shared" si="0"/>
        <v>65</v>
      </c>
      <c r="K26" s="10">
        <f t="shared" si="1"/>
        <v>4225</v>
      </c>
      <c r="L26" s="9" t="str" cm="1">
        <f t="array" ref="L26">IF(D26&lt;&gt;"",IF(AND(H26&gt;=40,I26&gt;=30),IF(AND($N$2&gt;=$T$2,$N$2&lt;=$U$2),_xlfn.IFS(P26&gt;=$AD$2,$AD$1,P26&gt;=$AC$2,$AC$1,P26&gt;=$AB$2,$AB$1,P26&gt;=$AA$2,$AA$1,P26&gt;=$Z$2,$Z$1,P26&gt;=$Y$2,$Y$1,P26&gt;=$X$2,$X$1,P26&gt;=$W$2,$W$1,P26&lt;$W$2,$V$1),(IF(AND($N$2&gt;=$T$3,$N$2&lt;$U$3),_xlfn.IFS(P26&gt;=$AD$3,$AD$1,P26&gt;=$AC$3,$AC$1,P26&gt;=$AB$3,$AB$1,P26&gt;=$AA$3,$AA$1,P26&gt;=$Z$3,$Z$1,P26&gt;=$Y$3,$Y$1,P26&gt;=$X$3,$X$1,P26&gt;=$W$3,$W$1,P26&lt;$W$2,$V$1),(IF(AND($N$2&gt;=$T$4,$N$2&lt;$U$4),_xlfn.IFS(P26&gt;=$AD$4,$AD$1,P26&gt;=$AC$4,$AC$1,P26&gt;=$AB$4,$AB$1,P26&gt;=$AA$4,$AA$1,P26&gt;=$Z$4,$Z$1,P26&gt;=$Y$4,$Y$1,P26&gt;=$X$4,$X$1,P26&gt;=$W$4,$W$1,P26&lt;$W$2,$V$1),(IF(AND($N$2&gt;=$T$5,$N$2&lt;$U$5),_xlfn.IFS(P26&gt;=$AD$5,$AD$1,P26&gt;=$AC$5,$AC$1,P26&gt;=$AB$5,$AB$1,P26&gt;=$AA$5,$AA$1,P26&gt;=$Z$5,$Z$1,P26&gt;=$Y$5,$Y$1,P26&gt;=$X$5,$X$1,P26&gt;=$W$5,$W$1,P26&lt;$W$2,$V$1),(IF(AND($N$2&gt;=$T$6,$N$2&lt;$U$6),_xlfn.IFS(P26&gt;=$AD$6,$AD$1,P26&gt;=$AC$6,$AC$1,P26&gt;=$AB$6,$AB$1,P26&gt;=$AA$6,$AA$1,P26&gt;=$Z$6,$Z$1,P26&gt;=$Y$6,$Y$1,P26&gt;=$X$6,$X$1,P26&gt;=$W$6,$W$1,P26&lt;$W$2,$V$1),(IF(AND($N$2&gt;=$T$7,$N$2&lt;$U$7),_xlfn.IFS(P26&gt;=$AD$7,$AD$1,P26&gt;=$AC$7,$AC$1,P26&gt;=$AB$7,$AB$1,P26&gt;=$AA$7,$AA$1,P26&gt;=$Z$7,$Z$1,P26&gt;=$Y$7,$Y$1,P26&gt;=$X$7,$X$1,P26&gt;=$W$7,$W$1,P26&lt;$W$2,$V$1),(IF(AND($N$2&gt;=$T$8,$N$2&lt;$U$8),_xlfn.IFS(P26&gt;=$AD$8,$AD$1,P26&gt;=$AC$8,$AC$1,P26&gt;=$AB$8,$AB$1,P26&gt;=$AA$8,$AA$1,P26&gt;=$Z$8,$Z$1,P26&gt;=$Y$8,$Y$1,P26&gt;=$X$8,$X$1,P26&gt;=$W$8,$W$1,P26&lt;$W$2,$V$1),(IF(AND($N$2&gt;=$T$9,$N$2&lt;$U$9),_xlfn.IFS(P26&gt;=$AD$9,$AD$1,P26&gt;=$AC$9,$AC$1,P26&gt;=$AB$9,$AB$1,P26&gt;=$AA$9,$AA$1,P26&gt;=$Z$9,$Z$1,P26&gt;=$Y$9,$Y$1,P26&gt;=$X$9,$X$1,P26&gt;=$W$9,$W$1),$W$1))))))))))))))),IF(AND($N$2&gt;=$T$2,$N$2&lt;=$U$2),IF(P26&gt;=$W$2,$W$1,$V$1),IF(AND($N$2&gt;=$T$3,$N$2&lt;$U$3),IF(P26&gt;=$W$3,$W$1,$V$1),IF(AND($N$2&gt;=$T$4,$N$2&lt;$U$4),IF(P26&gt;=$W$4,$W$1,$V$1),IF(AND($N$2&gt;=$T$5,$N$2&lt;$U$5),IF(P26&gt;=$W$5,$W$1,$V$1),IF(AND($N$2&gt;=$T$6,$N$2&lt;$U$6),IF(P26&gt;=$W$6,$W$1,$V$1),IF(AND($N$2&gt;=$T$7,$N$2&lt;$U$7),IF(P26&gt;=$W$7,$W$1,$V$1),IF(AND($N$2&gt;=$T$8,$N$2&lt;$U$8),IF(P26&gt;=$W$8,$W$1,$V$1),IF(AND($N$2&gt;=$T$9,$N$2&lt;$U$9),IF(P26&gt;=$W$9,$W$1,$V$1),""))))))))),"")</f>
        <v>BB</v>
      </c>
      <c r="M26" s="9" t="str" cm="1">
        <f t="array" ref="M26">IF(E26&lt;&gt;"",IF(AND(E26&lt;&gt;"GR",E26&gt;=40,J26&gt;=30),_xlfn.IFS(Q26&gt;=$AG$2,$AD$19,Q26&gt;=$AG$3,$AC$19,Q26&gt;=$AG$4,$AB$19,Q26&gt;=$AG$5,$AA$19,Q26&gt;=$AG$6,$Z$19,Q26&gt;=$AG$7,$Y$19,Q26&gt;=$AG$8,$X$19,Q26&gt;=$AG$9,$V$19),L26),"")</f>
        <v>BB</v>
      </c>
      <c r="N26" s="9"/>
      <c r="O26" s="9"/>
      <c r="P26" s="9">
        <f t="shared" si="2"/>
        <v>63</v>
      </c>
      <c r="Q26" s="9">
        <f t="shared" si="3"/>
        <v>63</v>
      </c>
      <c r="R26" s="9">
        <f t="shared" si="4"/>
        <v>1.25</v>
      </c>
    </row>
    <row r="27" spans="1:34" x14ac:dyDescent="0.2">
      <c r="A27" s="3" t="s">
        <v>8</v>
      </c>
      <c r="B27" s="3">
        <v>26</v>
      </c>
      <c r="C27" s="3">
        <v>45</v>
      </c>
      <c r="D27" s="3">
        <v>78</v>
      </c>
      <c r="E27" s="3" t="s">
        <v>34</v>
      </c>
      <c r="F27" s="22">
        <f t="shared" si="5"/>
        <v>78</v>
      </c>
      <c r="G27" s="22">
        <f t="shared" si="6"/>
        <v>45</v>
      </c>
      <c r="H27" s="22">
        <f t="shared" si="7"/>
        <v>78</v>
      </c>
      <c r="I27" s="9">
        <f t="shared" si="8"/>
        <v>64.8</v>
      </c>
      <c r="J27" s="9">
        <f t="shared" si="0"/>
        <v>64.8</v>
      </c>
      <c r="K27" s="10">
        <f t="shared" si="1"/>
        <v>4199.04</v>
      </c>
      <c r="L27" s="9" t="str" cm="1">
        <f t="array" ref="L27">IF(D27&lt;&gt;"",IF(AND(H27&gt;=40,I27&gt;=30),IF(AND($N$2&gt;=$T$2,$N$2&lt;=$U$2),_xlfn.IFS(P27&gt;=$AD$2,$AD$1,P27&gt;=$AC$2,$AC$1,P27&gt;=$AB$2,$AB$1,P27&gt;=$AA$2,$AA$1,P27&gt;=$Z$2,$Z$1,P27&gt;=$Y$2,$Y$1,P27&gt;=$X$2,$X$1,P27&gt;=$W$2,$W$1,P27&lt;$W$2,$V$1),(IF(AND($N$2&gt;=$T$3,$N$2&lt;$U$3),_xlfn.IFS(P27&gt;=$AD$3,$AD$1,P27&gt;=$AC$3,$AC$1,P27&gt;=$AB$3,$AB$1,P27&gt;=$AA$3,$AA$1,P27&gt;=$Z$3,$Z$1,P27&gt;=$Y$3,$Y$1,P27&gt;=$X$3,$X$1,P27&gt;=$W$3,$W$1,P27&lt;$W$2,$V$1),(IF(AND($N$2&gt;=$T$4,$N$2&lt;$U$4),_xlfn.IFS(P27&gt;=$AD$4,$AD$1,P27&gt;=$AC$4,$AC$1,P27&gt;=$AB$4,$AB$1,P27&gt;=$AA$4,$AA$1,P27&gt;=$Z$4,$Z$1,P27&gt;=$Y$4,$Y$1,P27&gt;=$X$4,$X$1,P27&gt;=$W$4,$W$1,P27&lt;$W$2,$V$1),(IF(AND($N$2&gt;=$T$5,$N$2&lt;$U$5),_xlfn.IFS(P27&gt;=$AD$5,$AD$1,P27&gt;=$AC$5,$AC$1,P27&gt;=$AB$5,$AB$1,P27&gt;=$AA$5,$AA$1,P27&gt;=$Z$5,$Z$1,P27&gt;=$Y$5,$Y$1,P27&gt;=$X$5,$X$1,P27&gt;=$W$5,$W$1,P27&lt;$W$2,$V$1),(IF(AND($N$2&gt;=$T$6,$N$2&lt;$U$6),_xlfn.IFS(P27&gt;=$AD$6,$AD$1,P27&gt;=$AC$6,$AC$1,P27&gt;=$AB$6,$AB$1,P27&gt;=$AA$6,$AA$1,P27&gt;=$Z$6,$Z$1,P27&gt;=$Y$6,$Y$1,P27&gt;=$X$6,$X$1,P27&gt;=$W$6,$W$1,P27&lt;$W$2,$V$1),(IF(AND($N$2&gt;=$T$7,$N$2&lt;$U$7),_xlfn.IFS(P27&gt;=$AD$7,$AD$1,P27&gt;=$AC$7,$AC$1,P27&gt;=$AB$7,$AB$1,P27&gt;=$AA$7,$AA$1,P27&gt;=$Z$7,$Z$1,P27&gt;=$Y$7,$Y$1,P27&gt;=$X$7,$X$1,P27&gt;=$W$7,$W$1,P27&lt;$W$2,$V$1),(IF(AND($N$2&gt;=$T$8,$N$2&lt;$U$8),_xlfn.IFS(P27&gt;=$AD$8,$AD$1,P27&gt;=$AC$8,$AC$1,P27&gt;=$AB$8,$AB$1,P27&gt;=$AA$8,$AA$1,P27&gt;=$Z$8,$Z$1,P27&gt;=$Y$8,$Y$1,P27&gt;=$X$8,$X$1,P27&gt;=$W$8,$W$1,P27&lt;$W$2,$V$1),(IF(AND($N$2&gt;=$T$9,$N$2&lt;$U$9),_xlfn.IFS(P27&gt;=$AD$9,$AD$1,P27&gt;=$AC$9,$AC$1,P27&gt;=$AB$9,$AB$1,P27&gt;=$AA$9,$AA$1,P27&gt;=$Z$9,$Z$1,P27&gt;=$Y$9,$Y$1,P27&gt;=$X$9,$X$1,P27&gt;=$W$9,$W$1),$W$1))))))))))))))),IF(AND($N$2&gt;=$T$2,$N$2&lt;=$U$2),IF(P27&gt;=$W$2,$W$1,$V$1),IF(AND($N$2&gt;=$T$3,$N$2&lt;$U$3),IF(P27&gt;=$W$3,$W$1,$V$1),IF(AND($N$2&gt;=$T$4,$N$2&lt;$U$4),IF(P27&gt;=$W$4,$W$1,$V$1),IF(AND($N$2&gt;=$T$5,$N$2&lt;$U$5),IF(P27&gt;=$W$5,$W$1,$V$1),IF(AND($N$2&gt;=$T$6,$N$2&lt;$U$6),IF(P27&gt;=$W$6,$W$1,$V$1),IF(AND($N$2&gt;=$T$7,$N$2&lt;$U$7),IF(P27&gt;=$W$7,$W$1,$V$1),IF(AND($N$2&gt;=$T$8,$N$2&lt;$U$8),IF(P27&gt;=$W$8,$W$1,$V$1),IF(AND($N$2&gt;=$T$9,$N$2&lt;$U$9),IF(P27&gt;=$W$9,$W$1,$V$1),""))))))))),"")</f>
        <v>BB</v>
      </c>
      <c r="M27" s="9" t="str" cm="1">
        <f t="array" ref="M27">IF(E27&lt;&gt;"",IF(AND(E27&lt;&gt;"GR",E27&gt;=40,J27&gt;=30),_xlfn.IFS(Q27&gt;=$AG$2,$AD$19,Q27&gt;=$AG$3,$AC$19,Q27&gt;=$AG$4,$AB$19,Q27&gt;=$AG$5,$AA$19,Q27&gt;=$AG$6,$Z$19,Q27&gt;=$AG$7,$Y$19,Q27&gt;=$AG$8,$X$19,Q27&gt;=$AG$9,$V$19),L27),"")</f>
        <v>BB</v>
      </c>
      <c r="N27" s="9"/>
      <c r="O27" s="9"/>
      <c r="P27" s="9">
        <f t="shared" si="2"/>
        <v>62</v>
      </c>
      <c r="Q27" s="9">
        <f t="shared" si="3"/>
        <v>62</v>
      </c>
      <c r="R27" s="9">
        <f t="shared" si="4"/>
        <v>1.24</v>
      </c>
    </row>
    <row r="28" spans="1:34" x14ac:dyDescent="0.2">
      <c r="A28" s="3" t="s">
        <v>8</v>
      </c>
      <c r="B28" s="3">
        <v>27</v>
      </c>
      <c r="C28" s="3">
        <v>48</v>
      </c>
      <c r="D28" s="3">
        <v>76</v>
      </c>
      <c r="E28" s="3" t="s">
        <v>34</v>
      </c>
      <c r="F28" s="22">
        <f t="shared" si="5"/>
        <v>76</v>
      </c>
      <c r="G28" s="22">
        <f t="shared" si="6"/>
        <v>48</v>
      </c>
      <c r="H28" s="22">
        <f t="shared" si="7"/>
        <v>76</v>
      </c>
      <c r="I28" s="9">
        <f t="shared" si="8"/>
        <v>64.800000000000011</v>
      </c>
      <c r="J28" s="9">
        <f t="shared" si="0"/>
        <v>64.8</v>
      </c>
      <c r="K28" s="10">
        <f t="shared" si="1"/>
        <v>4199.0400000000018</v>
      </c>
      <c r="L28" s="9" t="str" cm="1">
        <f t="array" ref="L28">IF(D28&lt;&gt;"",IF(AND(H28&gt;=40,I28&gt;=30),IF(AND($N$2&gt;=$T$2,$N$2&lt;=$U$2),_xlfn.IFS(P28&gt;=$AD$2,$AD$1,P28&gt;=$AC$2,$AC$1,P28&gt;=$AB$2,$AB$1,P28&gt;=$AA$2,$AA$1,P28&gt;=$Z$2,$Z$1,P28&gt;=$Y$2,$Y$1,P28&gt;=$X$2,$X$1,P28&gt;=$W$2,$W$1,P28&lt;$W$2,$V$1),(IF(AND($N$2&gt;=$T$3,$N$2&lt;$U$3),_xlfn.IFS(P28&gt;=$AD$3,$AD$1,P28&gt;=$AC$3,$AC$1,P28&gt;=$AB$3,$AB$1,P28&gt;=$AA$3,$AA$1,P28&gt;=$Z$3,$Z$1,P28&gt;=$Y$3,$Y$1,P28&gt;=$X$3,$X$1,P28&gt;=$W$3,$W$1,P28&lt;$W$2,$V$1),(IF(AND($N$2&gt;=$T$4,$N$2&lt;$U$4),_xlfn.IFS(P28&gt;=$AD$4,$AD$1,P28&gt;=$AC$4,$AC$1,P28&gt;=$AB$4,$AB$1,P28&gt;=$AA$4,$AA$1,P28&gt;=$Z$4,$Z$1,P28&gt;=$Y$4,$Y$1,P28&gt;=$X$4,$X$1,P28&gt;=$W$4,$W$1,P28&lt;$W$2,$V$1),(IF(AND($N$2&gt;=$T$5,$N$2&lt;$U$5),_xlfn.IFS(P28&gt;=$AD$5,$AD$1,P28&gt;=$AC$5,$AC$1,P28&gt;=$AB$5,$AB$1,P28&gt;=$AA$5,$AA$1,P28&gt;=$Z$5,$Z$1,P28&gt;=$Y$5,$Y$1,P28&gt;=$X$5,$X$1,P28&gt;=$W$5,$W$1,P28&lt;$W$2,$V$1),(IF(AND($N$2&gt;=$T$6,$N$2&lt;$U$6),_xlfn.IFS(P28&gt;=$AD$6,$AD$1,P28&gt;=$AC$6,$AC$1,P28&gt;=$AB$6,$AB$1,P28&gt;=$AA$6,$AA$1,P28&gt;=$Z$6,$Z$1,P28&gt;=$Y$6,$Y$1,P28&gt;=$X$6,$X$1,P28&gt;=$W$6,$W$1,P28&lt;$W$2,$V$1),(IF(AND($N$2&gt;=$T$7,$N$2&lt;$U$7),_xlfn.IFS(P28&gt;=$AD$7,$AD$1,P28&gt;=$AC$7,$AC$1,P28&gt;=$AB$7,$AB$1,P28&gt;=$AA$7,$AA$1,P28&gt;=$Z$7,$Z$1,P28&gt;=$Y$7,$Y$1,P28&gt;=$X$7,$X$1,P28&gt;=$W$7,$W$1,P28&lt;$W$2,$V$1),(IF(AND($N$2&gt;=$T$8,$N$2&lt;$U$8),_xlfn.IFS(P28&gt;=$AD$8,$AD$1,P28&gt;=$AC$8,$AC$1,P28&gt;=$AB$8,$AB$1,P28&gt;=$AA$8,$AA$1,P28&gt;=$Z$8,$Z$1,P28&gt;=$Y$8,$Y$1,P28&gt;=$X$8,$X$1,P28&gt;=$W$8,$W$1,P28&lt;$W$2,$V$1),(IF(AND($N$2&gt;=$T$9,$N$2&lt;$U$9),_xlfn.IFS(P28&gt;=$AD$9,$AD$1,P28&gt;=$AC$9,$AC$1,P28&gt;=$AB$9,$AB$1,P28&gt;=$AA$9,$AA$1,P28&gt;=$Z$9,$Z$1,P28&gt;=$Y$9,$Y$1,P28&gt;=$X$9,$X$1,P28&gt;=$W$9,$W$1),$W$1))))))))))))))),IF(AND($N$2&gt;=$T$2,$N$2&lt;=$U$2),IF(P28&gt;=$W$2,$W$1,$V$1),IF(AND($N$2&gt;=$T$3,$N$2&lt;$U$3),IF(P28&gt;=$W$3,$W$1,$V$1),IF(AND($N$2&gt;=$T$4,$N$2&lt;$U$4),IF(P28&gt;=$W$4,$W$1,$V$1),IF(AND($N$2&gt;=$T$5,$N$2&lt;$U$5),IF(P28&gt;=$W$5,$W$1,$V$1),IF(AND($N$2&gt;=$T$6,$N$2&lt;$U$6),IF(P28&gt;=$W$6,$W$1,$V$1),IF(AND($N$2&gt;=$T$7,$N$2&lt;$U$7),IF(P28&gt;=$W$7,$W$1,$V$1),IF(AND($N$2&gt;=$T$8,$N$2&lt;$U$8),IF(P28&gt;=$W$8,$W$1,$V$1),IF(AND($N$2&gt;=$T$9,$N$2&lt;$U$9),IF(P28&gt;=$W$9,$W$1,$V$1),""))))))))),"")</f>
        <v>BB</v>
      </c>
      <c r="M28" s="9" t="str" cm="1">
        <f t="array" ref="M28">IF(E28&lt;&gt;"",IF(AND(E28&lt;&gt;"GR",E28&gt;=40,J28&gt;=30),_xlfn.IFS(Q28&gt;=$AG$2,$AD$19,Q28&gt;=$AG$3,$AC$19,Q28&gt;=$AG$4,$AB$19,Q28&gt;=$AG$5,$AA$19,Q28&gt;=$AG$6,$Z$19,Q28&gt;=$AG$7,$Y$19,Q28&gt;=$AG$8,$X$19,Q28&gt;=$AG$9,$V$19),L28),"")</f>
        <v>BB</v>
      </c>
      <c r="N28" s="9"/>
      <c r="O28" s="9"/>
      <c r="P28" s="9">
        <f t="shared" si="2"/>
        <v>62</v>
      </c>
      <c r="Q28" s="9">
        <f t="shared" si="3"/>
        <v>62</v>
      </c>
      <c r="R28" s="9">
        <f t="shared" si="4"/>
        <v>1.24</v>
      </c>
    </row>
    <row r="29" spans="1:34" x14ac:dyDescent="0.2">
      <c r="A29" s="3" t="s">
        <v>8</v>
      </c>
      <c r="B29" s="3">
        <v>28</v>
      </c>
      <c r="C29" s="3">
        <v>42</v>
      </c>
      <c r="D29" s="3">
        <v>80</v>
      </c>
      <c r="E29" s="3" t="s">
        <v>34</v>
      </c>
      <c r="F29" s="22">
        <f t="shared" si="5"/>
        <v>80</v>
      </c>
      <c r="G29" s="22">
        <f t="shared" si="6"/>
        <v>42</v>
      </c>
      <c r="H29" s="22">
        <f t="shared" si="7"/>
        <v>80</v>
      </c>
      <c r="I29" s="9">
        <f t="shared" si="8"/>
        <v>64.8</v>
      </c>
      <c r="J29" s="9">
        <f t="shared" si="0"/>
        <v>64.8</v>
      </c>
      <c r="K29" s="10">
        <f t="shared" si="1"/>
        <v>4199.04</v>
      </c>
      <c r="L29" s="9" t="str" cm="1">
        <f t="array" ref="L29">IF(D29&lt;&gt;"",IF(AND(H29&gt;=40,I29&gt;=30),IF(AND($N$2&gt;=$T$2,$N$2&lt;=$U$2),_xlfn.IFS(P29&gt;=$AD$2,$AD$1,P29&gt;=$AC$2,$AC$1,P29&gt;=$AB$2,$AB$1,P29&gt;=$AA$2,$AA$1,P29&gt;=$Z$2,$Z$1,P29&gt;=$Y$2,$Y$1,P29&gt;=$X$2,$X$1,P29&gt;=$W$2,$W$1,P29&lt;$W$2,$V$1),(IF(AND($N$2&gt;=$T$3,$N$2&lt;$U$3),_xlfn.IFS(P29&gt;=$AD$3,$AD$1,P29&gt;=$AC$3,$AC$1,P29&gt;=$AB$3,$AB$1,P29&gt;=$AA$3,$AA$1,P29&gt;=$Z$3,$Z$1,P29&gt;=$Y$3,$Y$1,P29&gt;=$X$3,$X$1,P29&gt;=$W$3,$W$1,P29&lt;$W$2,$V$1),(IF(AND($N$2&gt;=$T$4,$N$2&lt;$U$4),_xlfn.IFS(P29&gt;=$AD$4,$AD$1,P29&gt;=$AC$4,$AC$1,P29&gt;=$AB$4,$AB$1,P29&gt;=$AA$4,$AA$1,P29&gt;=$Z$4,$Z$1,P29&gt;=$Y$4,$Y$1,P29&gt;=$X$4,$X$1,P29&gt;=$W$4,$W$1,P29&lt;$W$2,$V$1),(IF(AND($N$2&gt;=$T$5,$N$2&lt;$U$5),_xlfn.IFS(P29&gt;=$AD$5,$AD$1,P29&gt;=$AC$5,$AC$1,P29&gt;=$AB$5,$AB$1,P29&gt;=$AA$5,$AA$1,P29&gt;=$Z$5,$Z$1,P29&gt;=$Y$5,$Y$1,P29&gt;=$X$5,$X$1,P29&gt;=$W$5,$W$1,P29&lt;$W$2,$V$1),(IF(AND($N$2&gt;=$T$6,$N$2&lt;$U$6),_xlfn.IFS(P29&gt;=$AD$6,$AD$1,P29&gt;=$AC$6,$AC$1,P29&gt;=$AB$6,$AB$1,P29&gt;=$AA$6,$AA$1,P29&gt;=$Z$6,$Z$1,P29&gt;=$Y$6,$Y$1,P29&gt;=$X$6,$X$1,P29&gt;=$W$6,$W$1,P29&lt;$W$2,$V$1),(IF(AND($N$2&gt;=$T$7,$N$2&lt;$U$7),_xlfn.IFS(P29&gt;=$AD$7,$AD$1,P29&gt;=$AC$7,$AC$1,P29&gt;=$AB$7,$AB$1,P29&gt;=$AA$7,$AA$1,P29&gt;=$Z$7,$Z$1,P29&gt;=$Y$7,$Y$1,P29&gt;=$X$7,$X$1,P29&gt;=$W$7,$W$1,P29&lt;$W$2,$V$1),(IF(AND($N$2&gt;=$T$8,$N$2&lt;$U$8),_xlfn.IFS(P29&gt;=$AD$8,$AD$1,P29&gt;=$AC$8,$AC$1,P29&gt;=$AB$8,$AB$1,P29&gt;=$AA$8,$AA$1,P29&gt;=$Z$8,$Z$1,P29&gt;=$Y$8,$Y$1,P29&gt;=$X$8,$X$1,P29&gt;=$W$8,$W$1,P29&lt;$W$2,$V$1),(IF(AND($N$2&gt;=$T$9,$N$2&lt;$U$9),_xlfn.IFS(P29&gt;=$AD$9,$AD$1,P29&gt;=$AC$9,$AC$1,P29&gt;=$AB$9,$AB$1,P29&gt;=$AA$9,$AA$1,P29&gt;=$Z$9,$Z$1,P29&gt;=$Y$9,$Y$1,P29&gt;=$X$9,$X$1,P29&gt;=$W$9,$W$1),$W$1))))))))))))))),IF(AND($N$2&gt;=$T$2,$N$2&lt;=$U$2),IF(P29&gt;=$W$2,$W$1,$V$1),IF(AND($N$2&gt;=$T$3,$N$2&lt;$U$3),IF(P29&gt;=$W$3,$W$1,$V$1),IF(AND($N$2&gt;=$T$4,$N$2&lt;$U$4),IF(P29&gt;=$W$4,$W$1,$V$1),IF(AND($N$2&gt;=$T$5,$N$2&lt;$U$5),IF(P29&gt;=$W$5,$W$1,$V$1),IF(AND($N$2&gt;=$T$6,$N$2&lt;$U$6),IF(P29&gt;=$W$6,$W$1,$V$1),IF(AND($N$2&gt;=$T$7,$N$2&lt;$U$7),IF(P29&gt;=$W$7,$W$1,$V$1),IF(AND($N$2&gt;=$T$8,$N$2&lt;$U$8),IF(P29&gt;=$W$8,$W$1,$V$1),IF(AND($N$2&gt;=$T$9,$N$2&lt;$U$9),IF(P29&gt;=$W$9,$W$1,$V$1),""))))))))),"")</f>
        <v>BB</v>
      </c>
      <c r="M29" s="9" t="str" cm="1">
        <f t="array" ref="M29">IF(E29&lt;&gt;"",IF(AND(E29&lt;&gt;"GR",E29&gt;=40,J29&gt;=30),_xlfn.IFS(Q29&gt;=$AG$2,$AD$19,Q29&gt;=$AG$3,$AC$19,Q29&gt;=$AG$4,$AB$19,Q29&gt;=$AG$5,$AA$19,Q29&gt;=$AG$6,$Z$19,Q29&gt;=$AG$7,$Y$19,Q29&gt;=$AG$8,$X$19,Q29&gt;=$AG$9,$V$19),L29),"")</f>
        <v>BB</v>
      </c>
      <c r="N29" s="9"/>
      <c r="O29" s="9"/>
      <c r="P29" s="9">
        <f t="shared" si="2"/>
        <v>62</v>
      </c>
      <c r="Q29" s="9">
        <f t="shared" si="3"/>
        <v>62</v>
      </c>
      <c r="R29" s="9">
        <f t="shared" si="4"/>
        <v>1.24</v>
      </c>
    </row>
    <row r="30" spans="1:34" x14ac:dyDescent="0.2">
      <c r="A30" s="3" t="s">
        <v>8</v>
      </c>
      <c r="B30" s="3">
        <v>29</v>
      </c>
      <c r="C30" s="3">
        <v>35</v>
      </c>
      <c r="D30" s="3">
        <v>84</v>
      </c>
      <c r="E30" s="3" t="s">
        <v>34</v>
      </c>
      <c r="F30" s="22">
        <f t="shared" si="5"/>
        <v>84</v>
      </c>
      <c r="G30" s="22">
        <f t="shared" si="6"/>
        <v>35</v>
      </c>
      <c r="H30" s="22">
        <f t="shared" si="7"/>
        <v>84</v>
      </c>
      <c r="I30" s="9">
        <f t="shared" si="8"/>
        <v>64.400000000000006</v>
      </c>
      <c r="J30" s="9">
        <f t="shared" si="0"/>
        <v>64.400000000000006</v>
      </c>
      <c r="K30" s="10">
        <f t="shared" si="1"/>
        <v>4147.3600000000006</v>
      </c>
      <c r="L30" s="9" t="str" cm="1">
        <f t="array" ref="L30">IF(D30&lt;&gt;"",IF(AND(H30&gt;=40,I30&gt;=30),IF(AND($N$2&gt;=$T$2,$N$2&lt;=$U$2),_xlfn.IFS(P30&gt;=$AD$2,$AD$1,P30&gt;=$AC$2,$AC$1,P30&gt;=$AB$2,$AB$1,P30&gt;=$AA$2,$AA$1,P30&gt;=$Z$2,$Z$1,P30&gt;=$Y$2,$Y$1,P30&gt;=$X$2,$X$1,P30&gt;=$W$2,$W$1,P30&lt;$W$2,$V$1),(IF(AND($N$2&gt;=$T$3,$N$2&lt;$U$3),_xlfn.IFS(P30&gt;=$AD$3,$AD$1,P30&gt;=$AC$3,$AC$1,P30&gt;=$AB$3,$AB$1,P30&gt;=$AA$3,$AA$1,P30&gt;=$Z$3,$Z$1,P30&gt;=$Y$3,$Y$1,P30&gt;=$X$3,$X$1,P30&gt;=$W$3,$W$1,P30&lt;$W$2,$V$1),(IF(AND($N$2&gt;=$T$4,$N$2&lt;$U$4),_xlfn.IFS(P30&gt;=$AD$4,$AD$1,P30&gt;=$AC$4,$AC$1,P30&gt;=$AB$4,$AB$1,P30&gt;=$AA$4,$AA$1,P30&gt;=$Z$4,$Z$1,P30&gt;=$Y$4,$Y$1,P30&gt;=$X$4,$X$1,P30&gt;=$W$4,$W$1,P30&lt;$W$2,$V$1),(IF(AND($N$2&gt;=$T$5,$N$2&lt;$U$5),_xlfn.IFS(P30&gt;=$AD$5,$AD$1,P30&gt;=$AC$5,$AC$1,P30&gt;=$AB$5,$AB$1,P30&gt;=$AA$5,$AA$1,P30&gt;=$Z$5,$Z$1,P30&gt;=$Y$5,$Y$1,P30&gt;=$X$5,$X$1,P30&gt;=$W$5,$W$1,P30&lt;$W$2,$V$1),(IF(AND($N$2&gt;=$T$6,$N$2&lt;$U$6),_xlfn.IFS(P30&gt;=$AD$6,$AD$1,P30&gt;=$AC$6,$AC$1,P30&gt;=$AB$6,$AB$1,P30&gt;=$AA$6,$AA$1,P30&gt;=$Z$6,$Z$1,P30&gt;=$Y$6,$Y$1,P30&gt;=$X$6,$X$1,P30&gt;=$W$6,$W$1,P30&lt;$W$2,$V$1),(IF(AND($N$2&gt;=$T$7,$N$2&lt;$U$7),_xlfn.IFS(P30&gt;=$AD$7,$AD$1,P30&gt;=$AC$7,$AC$1,P30&gt;=$AB$7,$AB$1,P30&gt;=$AA$7,$AA$1,P30&gt;=$Z$7,$Z$1,P30&gt;=$Y$7,$Y$1,P30&gt;=$X$7,$X$1,P30&gt;=$W$7,$W$1,P30&lt;$W$2,$V$1),(IF(AND($N$2&gt;=$T$8,$N$2&lt;$U$8),_xlfn.IFS(P30&gt;=$AD$8,$AD$1,P30&gt;=$AC$8,$AC$1,P30&gt;=$AB$8,$AB$1,P30&gt;=$AA$8,$AA$1,P30&gt;=$Z$8,$Z$1,P30&gt;=$Y$8,$Y$1,P30&gt;=$X$8,$X$1,P30&gt;=$W$8,$W$1,P30&lt;$W$2,$V$1),(IF(AND($N$2&gt;=$T$9,$N$2&lt;$U$9),_xlfn.IFS(P30&gt;=$AD$9,$AD$1,P30&gt;=$AC$9,$AC$1,P30&gt;=$AB$9,$AB$1,P30&gt;=$AA$9,$AA$1,P30&gt;=$Z$9,$Z$1,P30&gt;=$Y$9,$Y$1,P30&gt;=$X$9,$X$1,P30&gt;=$W$9,$W$1),$W$1))))))))))))))),IF(AND($N$2&gt;=$T$2,$N$2&lt;=$U$2),IF(P30&gt;=$W$2,$W$1,$V$1),IF(AND($N$2&gt;=$T$3,$N$2&lt;$U$3),IF(P30&gt;=$W$3,$W$1,$V$1),IF(AND($N$2&gt;=$T$4,$N$2&lt;$U$4),IF(P30&gt;=$W$4,$W$1,$V$1),IF(AND($N$2&gt;=$T$5,$N$2&lt;$U$5),IF(P30&gt;=$W$5,$W$1,$V$1),IF(AND($N$2&gt;=$T$6,$N$2&lt;$U$6),IF(P30&gt;=$W$6,$W$1,$V$1),IF(AND($N$2&gt;=$T$7,$N$2&lt;$U$7),IF(P30&gt;=$W$7,$W$1,$V$1),IF(AND($N$2&gt;=$T$8,$N$2&lt;$U$8),IF(P30&gt;=$W$8,$W$1,$V$1),IF(AND($N$2&gt;=$T$9,$N$2&lt;$U$9),IF(P30&gt;=$W$9,$W$1,$V$1),""))))))))),"")</f>
        <v>BB</v>
      </c>
      <c r="M30" s="9" t="str" cm="1">
        <f t="array" ref="M30">IF(E30&lt;&gt;"",IF(AND(E30&lt;&gt;"GR",E30&gt;=40,J30&gt;=30),_xlfn.IFS(Q30&gt;=$AG$2,$AD$19,Q30&gt;=$AG$3,$AC$19,Q30&gt;=$AG$4,$AB$19,Q30&gt;=$AG$5,$AA$19,Q30&gt;=$AG$6,$Z$19,Q30&gt;=$AG$7,$Y$19,Q30&gt;=$AG$8,$X$19,Q30&gt;=$AG$9,$V$19),L30),"")</f>
        <v>BB</v>
      </c>
      <c r="N30" s="9"/>
      <c r="O30" s="9"/>
      <c r="P30" s="9">
        <f t="shared" si="2"/>
        <v>62</v>
      </c>
      <c r="Q30" s="9">
        <f t="shared" si="3"/>
        <v>62</v>
      </c>
      <c r="R30" s="9">
        <f t="shared" si="4"/>
        <v>1.21</v>
      </c>
    </row>
    <row r="31" spans="1:34" x14ac:dyDescent="0.2">
      <c r="A31" s="3" t="s">
        <v>8</v>
      </c>
      <c r="B31" s="3">
        <v>30</v>
      </c>
      <c r="C31" s="3">
        <v>36</v>
      </c>
      <c r="D31" s="3">
        <v>83</v>
      </c>
      <c r="E31" s="3" t="s">
        <v>34</v>
      </c>
      <c r="F31" s="22">
        <f t="shared" si="5"/>
        <v>83</v>
      </c>
      <c r="G31" s="22">
        <f t="shared" si="6"/>
        <v>36</v>
      </c>
      <c r="H31" s="22">
        <f t="shared" si="7"/>
        <v>83</v>
      </c>
      <c r="I31" s="9">
        <f t="shared" si="8"/>
        <v>64.2</v>
      </c>
      <c r="J31" s="9">
        <f t="shared" si="0"/>
        <v>64.2</v>
      </c>
      <c r="K31" s="10">
        <f t="shared" si="1"/>
        <v>4121.6400000000003</v>
      </c>
      <c r="L31" s="9" t="str" cm="1">
        <f t="array" ref="L31">IF(D31&lt;&gt;"",IF(AND(H31&gt;=40,I31&gt;=30),IF(AND($N$2&gt;=$T$2,$N$2&lt;=$U$2),_xlfn.IFS(P31&gt;=$AD$2,$AD$1,P31&gt;=$AC$2,$AC$1,P31&gt;=$AB$2,$AB$1,P31&gt;=$AA$2,$AA$1,P31&gt;=$Z$2,$Z$1,P31&gt;=$Y$2,$Y$1,P31&gt;=$X$2,$X$1,P31&gt;=$W$2,$W$1,P31&lt;$W$2,$V$1),(IF(AND($N$2&gt;=$T$3,$N$2&lt;$U$3),_xlfn.IFS(P31&gt;=$AD$3,$AD$1,P31&gt;=$AC$3,$AC$1,P31&gt;=$AB$3,$AB$1,P31&gt;=$AA$3,$AA$1,P31&gt;=$Z$3,$Z$1,P31&gt;=$Y$3,$Y$1,P31&gt;=$X$3,$X$1,P31&gt;=$W$3,$W$1,P31&lt;$W$2,$V$1),(IF(AND($N$2&gt;=$T$4,$N$2&lt;$U$4),_xlfn.IFS(P31&gt;=$AD$4,$AD$1,P31&gt;=$AC$4,$AC$1,P31&gt;=$AB$4,$AB$1,P31&gt;=$AA$4,$AA$1,P31&gt;=$Z$4,$Z$1,P31&gt;=$Y$4,$Y$1,P31&gt;=$X$4,$X$1,P31&gt;=$W$4,$W$1,P31&lt;$W$2,$V$1),(IF(AND($N$2&gt;=$T$5,$N$2&lt;$U$5),_xlfn.IFS(P31&gt;=$AD$5,$AD$1,P31&gt;=$AC$5,$AC$1,P31&gt;=$AB$5,$AB$1,P31&gt;=$AA$5,$AA$1,P31&gt;=$Z$5,$Z$1,P31&gt;=$Y$5,$Y$1,P31&gt;=$X$5,$X$1,P31&gt;=$W$5,$W$1,P31&lt;$W$2,$V$1),(IF(AND($N$2&gt;=$T$6,$N$2&lt;$U$6),_xlfn.IFS(P31&gt;=$AD$6,$AD$1,P31&gt;=$AC$6,$AC$1,P31&gt;=$AB$6,$AB$1,P31&gt;=$AA$6,$AA$1,P31&gt;=$Z$6,$Z$1,P31&gt;=$Y$6,$Y$1,P31&gt;=$X$6,$X$1,P31&gt;=$W$6,$W$1,P31&lt;$W$2,$V$1),(IF(AND($N$2&gt;=$T$7,$N$2&lt;$U$7),_xlfn.IFS(P31&gt;=$AD$7,$AD$1,P31&gt;=$AC$7,$AC$1,P31&gt;=$AB$7,$AB$1,P31&gt;=$AA$7,$AA$1,P31&gt;=$Z$7,$Z$1,P31&gt;=$Y$7,$Y$1,P31&gt;=$X$7,$X$1,P31&gt;=$W$7,$W$1,P31&lt;$W$2,$V$1),(IF(AND($N$2&gt;=$T$8,$N$2&lt;$U$8),_xlfn.IFS(P31&gt;=$AD$8,$AD$1,P31&gt;=$AC$8,$AC$1,P31&gt;=$AB$8,$AB$1,P31&gt;=$AA$8,$AA$1,P31&gt;=$Z$8,$Z$1,P31&gt;=$Y$8,$Y$1,P31&gt;=$X$8,$X$1,P31&gt;=$W$8,$W$1,P31&lt;$W$2,$V$1),(IF(AND($N$2&gt;=$T$9,$N$2&lt;$U$9),_xlfn.IFS(P31&gt;=$AD$9,$AD$1,P31&gt;=$AC$9,$AC$1,P31&gt;=$AB$9,$AB$1,P31&gt;=$AA$9,$AA$1,P31&gt;=$Z$9,$Z$1,P31&gt;=$Y$9,$Y$1,P31&gt;=$X$9,$X$1,P31&gt;=$W$9,$W$1),$W$1))))))))))))))),IF(AND($N$2&gt;=$T$2,$N$2&lt;=$U$2),IF(P31&gt;=$W$2,$W$1,$V$1),IF(AND($N$2&gt;=$T$3,$N$2&lt;$U$3),IF(P31&gt;=$W$3,$W$1,$V$1),IF(AND($N$2&gt;=$T$4,$N$2&lt;$U$4),IF(P31&gt;=$W$4,$W$1,$V$1),IF(AND($N$2&gt;=$T$5,$N$2&lt;$U$5),IF(P31&gt;=$W$5,$W$1,$V$1),IF(AND($N$2&gt;=$T$6,$N$2&lt;$U$6),IF(P31&gt;=$W$6,$W$1,$V$1),IF(AND($N$2&gt;=$T$7,$N$2&lt;$U$7),IF(P31&gt;=$W$7,$W$1,$V$1),IF(AND($N$2&gt;=$T$8,$N$2&lt;$U$8),IF(P31&gt;=$W$8,$W$1,$V$1),IF(AND($N$2&gt;=$T$9,$N$2&lt;$U$9),IF(P31&gt;=$W$9,$W$1,$V$1),""))))))))),"")</f>
        <v>BB</v>
      </c>
      <c r="M31" s="9" t="str" cm="1">
        <f t="array" ref="M31">IF(E31&lt;&gt;"",IF(AND(E31&lt;&gt;"GR",E31&gt;=40,J31&gt;=30),_xlfn.IFS(Q31&gt;=$AG$2,$AD$19,Q31&gt;=$AG$3,$AC$19,Q31&gt;=$AG$4,$AB$19,Q31&gt;=$AG$5,$AA$19,Q31&gt;=$AG$6,$Z$19,Q31&gt;=$AG$7,$Y$19,Q31&gt;=$AG$8,$X$19,Q31&gt;=$AG$9,$V$19),L31),"")</f>
        <v>BB</v>
      </c>
      <c r="N31" s="9"/>
      <c r="O31" s="9"/>
      <c r="P31" s="9">
        <f t="shared" si="2"/>
        <v>62</v>
      </c>
      <c r="Q31" s="9">
        <f t="shared" si="3"/>
        <v>62</v>
      </c>
      <c r="R31" s="9">
        <f t="shared" si="4"/>
        <v>1.2</v>
      </c>
    </row>
    <row r="32" spans="1:34" x14ac:dyDescent="0.2">
      <c r="A32" s="3" t="s">
        <v>8</v>
      </c>
      <c r="B32" s="3">
        <v>31</v>
      </c>
      <c r="C32" s="3">
        <v>38</v>
      </c>
      <c r="D32" s="3">
        <v>81</v>
      </c>
      <c r="E32" s="3" t="s">
        <v>34</v>
      </c>
      <c r="F32" s="22">
        <f t="shared" si="5"/>
        <v>81</v>
      </c>
      <c r="G32" s="22">
        <f t="shared" si="6"/>
        <v>38</v>
      </c>
      <c r="H32" s="22">
        <f t="shared" si="7"/>
        <v>81</v>
      </c>
      <c r="I32" s="9">
        <f t="shared" si="8"/>
        <v>63.800000000000004</v>
      </c>
      <c r="J32" s="9">
        <f t="shared" si="0"/>
        <v>63.8</v>
      </c>
      <c r="K32" s="10">
        <f t="shared" si="1"/>
        <v>4070.4400000000005</v>
      </c>
      <c r="L32" s="9" t="str" cm="1">
        <f t="array" ref="L32">IF(D32&lt;&gt;"",IF(AND(H32&gt;=40,I32&gt;=30),IF(AND($N$2&gt;=$T$2,$N$2&lt;=$U$2),_xlfn.IFS(P32&gt;=$AD$2,$AD$1,P32&gt;=$AC$2,$AC$1,P32&gt;=$AB$2,$AB$1,P32&gt;=$AA$2,$AA$1,P32&gt;=$Z$2,$Z$1,P32&gt;=$Y$2,$Y$1,P32&gt;=$X$2,$X$1,P32&gt;=$W$2,$W$1,P32&lt;$W$2,$V$1),(IF(AND($N$2&gt;=$T$3,$N$2&lt;$U$3),_xlfn.IFS(P32&gt;=$AD$3,$AD$1,P32&gt;=$AC$3,$AC$1,P32&gt;=$AB$3,$AB$1,P32&gt;=$AA$3,$AA$1,P32&gt;=$Z$3,$Z$1,P32&gt;=$Y$3,$Y$1,P32&gt;=$X$3,$X$1,P32&gt;=$W$3,$W$1,P32&lt;$W$2,$V$1),(IF(AND($N$2&gt;=$T$4,$N$2&lt;$U$4),_xlfn.IFS(P32&gt;=$AD$4,$AD$1,P32&gt;=$AC$4,$AC$1,P32&gt;=$AB$4,$AB$1,P32&gt;=$AA$4,$AA$1,P32&gt;=$Z$4,$Z$1,P32&gt;=$Y$4,$Y$1,P32&gt;=$X$4,$X$1,P32&gt;=$W$4,$W$1,P32&lt;$W$2,$V$1),(IF(AND($N$2&gt;=$T$5,$N$2&lt;$U$5),_xlfn.IFS(P32&gt;=$AD$5,$AD$1,P32&gt;=$AC$5,$AC$1,P32&gt;=$AB$5,$AB$1,P32&gt;=$AA$5,$AA$1,P32&gt;=$Z$5,$Z$1,P32&gt;=$Y$5,$Y$1,P32&gt;=$X$5,$X$1,P32&gt;=$W$5,$W$1,P32&lt;$W$2,$V$1),(IF(AND($N$2&gt;=$T$6,$N$2&lt;$U$6),_xlfn.IFS(P32&gt;=$AD$6,$AD$1,P32&gt;=$AC$6,$AC$1,P32&gt;=$AB$6,$AB$1,P32&gt;=$AA$6,$AA$1,P32&gt;=$Z$6,$Z$1,P32&gt;=$Y$6,$Y$1,P32&gt;=$X$6,$X$1,P32&gt;=$W$6,$W$1,P32&lt;$W$2,$V$1),(IF(AND($N$2&gt;=$T$7,$N$2&lt;$U$7),_xlfn.IFS(P32&gt;=$AD$7,$AD$1,P32&gt;=$AC$7,$AC$1,P32&gt;=$AB$7,$AB$1,P32&gt;=$AA$7,$AA$1,P32&gt;=$Z$7,$Z$1,P32&gt;=$Y$7,$Y$1,P32&gt;=$X$7,$X$1,P32&gt;=$W$7,$W$1,P32&lt;$W$2,$V$1),(IF(AND($N$2&gt;=$T$8,$N$2&lt;$U$8),_xlfn.IFS(P32&gt;=$AD$8,$AD$1,P32&gt;=$AC$8,$AC$1,P32&gt;=$AB$8,$AB$1,P32&gt;=$AA$8,$AA$1,P32&gt;=$Z$8,$Z$1,P32&gt;=$Y$8,$Y$1,P32&gt;=$X$8,$X$1,P32&gt;=$W$8,$W$1,P32&lt;$W$2,$V$1),(IF(AND($N$2&gt;=$T$9,$N$2&lt;$U$9),_xlfn.IFS(P32&gt;=$AD$9,$AD$1,P32&gt;=$AC$9,$AC$1,P32&gt;=$AB$9,$AB$1,P32&gt;=$AA$9,$AA$1,P32&gt;=$Z$9,$Z$1,P32&gt;=$Y$9,$Y$1,P32&gt;=$X$9,$X$1,P32&gt;=$W$9,$W$1),$W$1))))))))))))))),IF(AND($N$2&gt;=$T$2,$N$2&lt;=$U$2),IF(P32&gt;=$W$2,$W$1,$V$1),IF(AND($N$2&gt;=$T$3,$N$2&lt;$U$3),IF(P32&gt;=$W$3,$W$1,$V$1),IF(AND($N$2&gt;=$T$4,$N$2&lt;$U$4),IF(P32&gt;=$W$4,$W$1,$V$1),IF(AND($N$2&gt;=$T$5,$N$2&lt;$U$5),IF(P32&gt;=$W$5,$W$1,$V$1),IF(AND($N$2&gt;=$T$6,$N$2&lt;$U$6),IF(P32&gt;=$W$6,$W$1,$V$1),IF(AND($N$2&gt;=$T$7,$N$2&lt;$U$7),IF(P32&gt;=$W$7,$W$1,$V$1),IF(AND($N$2&gt;=$T$8,$N$2&lt;$U$8),IF(P32&gt;=$W$8,$W$1,$V$1),IF(AND($N$2&gt;=$T$9,$N$2&lt;$U$9),IF(P32&gt;=$W$9,$W$1,$V$1),""))))))))),"")</f>
        <v>BB</v>
      </c>
      <c r="M32" s="9" t="str" cm="1">
        <f t="array" ref="M32">IF(E32&lt;&gt;"",IF(AND(E32&lt;&gt;"GR",E32&gt;=40,J32&gt;=30),_xlfn.IFS(Q32&gt;=$AG$2,$AD$19,Q32&gt;=$AG$3,$AC$19,Q32&gt;=$AG$4,$AB$19,Q32&gt;=$AG$5,$AA$19,Q32&gt;=$AG$6,$Z$19,Q32&gt;=$AG$7,$Y$19,Q32&gt;=$AG$8,$X$19,Q32&gt;=$AG$9,$V$19),L32),"")</f>
        <v>BB</v>
      </c>
      <c r="N32" s="9"/>
      <c r="O32" s="9"/>
      <c r="P32" s="9">
        <f t="shared" si="2"/>
        <v>62</v>
      </c>
      <c r="Q32" s="9">
        <f t="shared" si="3"/>
        <v>62</v>
      </c>
      <c r="R32" s="9">
        <f t="shared" si="4"/>
        <v>1.17</v>
      </c>
    </row>
    <row r="33" spans="1:18" x14ac:dyDescent="0.2">
      <c r="A33" s="3" t="s">
        <v>8</v>
      </c>
      <c r="B33" s="3">
        <v>32</v>
      </c>
      <c r="C33" s="3">
        <v>46</v>
      </c>
      <c r="D33" s="3">
        <v>75</v>
      </c>
      <c r="E33" s="3" t="s">
        <v>34</v>
      </c>
      <c r="F33" s="22">
        <f t="shared" si="5"/>
        <v>75</v>
      </c>
      <c r="G33" s="22">
        <f t="shared" si="6"/>
        <v>46</v>
      </c>
      <c r="H33" s="22">
        <f t="shared" si="7"/>
        <v>75</v>
      </c>
      <c r="I33" s="9">
        <f t="shared" si="8"/>
        <v>63.400000000000006</v>
      </c>
      <c r="J33" s="9">
        <f t="shared" si="0"/>
        <v>63.4</v>
      </c>
      <c r="K33" s="10">
        <f t="shared" si="1"/>
        <v>4019.5600000000009</v>
      </c>
      <c r="L33" s="9" t="str" cm="1">
        <f t="array" ref="L33">IF(D33&lt;&gt;"",IF(AND(H33&gt;=40,I33&gt;=30),IF(AND($N$2&gt;=$T$2,$N$2&lt;=$U$2),_xlfn.IFS(P33&gt;=$AD$2,$AD$1,P33&gt;=$AC$2,$AC$1,P33&gt;=$AB$2,$AB$1,P33&gt;=$AA$2,$AA$1,P33&gt;=$Z$2,$Z$1,P33&gt;=$Y$2,$Y$1,P33&gt;=$X$2,$X$1,P33&gt;=$W$2,$W$1,P33&lt;$W$2,$V$1),(IF(AND($N$2&gt;=$T$3,$N$2&lt;$U$3),_xlfn.IFS(P33&gt;=$AD$3,$AD$1,P33&gt;=$AC$3,$AC$1,P33&gt;=$AB$3,$AB$1,P33&gt;=$AA$3,$AA$1,P33&gt;=$Z$3,$Z$1,P33&gt;=$Y$3,$Y$1,P33&gt;=$X$3,$X$1,P33&gt;=$W$3,$W$1,P33&lt;$W$2,$V$1),(IF(AND($N$2&gt;=$T$4,$N$2&lt;$U$4),_xlfn.IFS(P33&gt;=$AD$4,$AD$1,P33&gt;=$AC$4,$AC$1,P33&gt;=$AB$4,$AB$1,P33&gt;=$AA$4,$AA$1,P33&gt;=$Z$4,$Z$1,P33&gt;=$Y$4,$Y$1,P33&gt;=$X$4,$X$1,P33&gt;=$W$4,$W$1,P33&lt;$W$2,$V$1),(IF(AND($N$2&gt;=$T$5,$N$2&lt;$U$5),_xlfn.IFS(P33&gt;=$AD$5,$AD$1,P33&gt;=$AC$5,$AC$1,P33&gt;=$AB$5,$AB$1,P33&gt;=$AA$5,$AA$1,P33&gt;=$Z$5,$Z$1,P33&gt;=$Y$5,$Y$1,P33&gt;=$X$5,$X$1,P33&gt;=$W$5,$W$1,P33&lt;$W$2,$V$1),(IF(AND($N$2&gt;=$T$6,$N$2&lt;$U$6),_xlfn.IFS(P33&gt;=$AD$6,$AD$1,P33&gt;=$AC$6,$AC$1,P33&gt;=$AB$6,$AB$1,P33&gt;=$AA$6,$AA$1,P33&gt;=$Z$6,$Z$1,P33&gt;=$Y$6,$Y$1,P33&gt;=$X$6,$X$1,P33&gt;=$W$6,$W$1,P33&lt;$W$2,$V$1),(IF(AND($N$2&gt;=$T$7,$N$2&lt;$U$7),_xlfn.IFS(P33&gt;=$AD$7,$AD$1,P33&gt;=$AC$7,$AC$1,P33&gt;=$AB$7,$AB$1,P33&gt;=$AA$7,$AA$1,P33&gt;=$Z$7,$Z$1,P33&gt;=$Y$7,$Y$1,P33&gt;=$X$7,$X$1,P33&gt;=$W$7,$W$1,P33&lt;$W$2,$V$1),(IF(AND($N$2&gt;=$T$8,$N$2&lt;$U$8),_xlfn.IFS(P33&gt;=$AD$8,$AD$1,P33&gt;=$AC$8,$AC$1,P33&gt;=$AB$8,$AB$1,P33&gt;=$AA$8,$AA$1,P33&gt;=$Z$8,$Z$1,P33&gt;=$Y$8,$Y$1,P33&gt;=$X$8,$X$1,P33&gt;=$W$8,$W$1,P33&lt;$W$2,$V$1),(IF(AND($N$2&gt;=$T$9,$N$2&lt;$U$9),_xlfn.IFS(P33&gt;=$AD$9,$AD$1,P33&gt;=$AC$9,$AC$1,P33&gt;=$AB$9,$AB$1,P33&gt;=$AA$9,$AA$1,P33&gt;=$Z$9,$Z$1,P33&gt;=$Y$9,$Y$1,P33&gt;=$X$9,$X$1,P33&gt;=$W$9,$W$1),$W$1))))))))))))))),IF(AND($N$2&gt;=$T$2,$N$2&lt;=$U$2),IF(P33&gt;=$W$2,$W$1,$V$1),IF(AND($N$2&gt;=$T$3,$N$2&lt;$U$3),IF(P33&gt;=$W$3,$W$1,$V$1),IF(AND($N$2&gt;=$T$4,$N$2&lt;$U$4),IF(P33&gt;=$W$4,$W$1,$V$1),IF(AND($N$2&gt;=$T$5,$N$2&lt;$U$5),IF(P33&gt;=$W$5,$W$1,$V$1),IF(AND($N$2&gt;=$T$6,$N$2&lt;$U$6),IF(P33&gt;=$W$6,$W$1,$V$1),IF(AND($N$2&gt;=$T$7,$N$2&lt;$U$7),IF(P33&gt;=$W$7,$W$1,$V$1),IF(AND($N$2&gt;=$T$8,$N$2&lt;$U$8),IF(P33&gt;=$W$8,$W$1,$V$1),IF(AND($N$2&gt;=$T$9,$N$2&lt;$U$9),IF(P33&gt;=$W$9,$W$1,$V$1),""))))))))),"")</f>
        <v>BB</v>
      </c>
      <c r="M33" s="9" t="str" cm="1">
        <f t="array" ref="M33">IF(E33&lt;&gt;"",IF(AND(E33&lt;&gt;"GR",E33&gt;=40,J33&gt;=30),_xlfn.IFS(Q33&gt;=$AG$2,$AD$19,Q33&gt;=$AG$3,$AC$19,Q33&gt;=$AG$4,$AB$19,Q33&gt;=$AG$5,$AA$19,Q33&gt;=$AG$6,$Z$19,Q33&gt;=$AG$7,$Y$19,Q33&gt;=$AG$8,$X$19,Q33&gt;=$AG$9,$V$19),L33),"")</f>
        <v>BB</v>
      </c>
      <c r="N33" s="9"/>
      <c r="O33" s="9"/>
      <c r="P33" s="9">
        <f t="shared" si="2"/>
        <v>61</v>
      </c>
      <c r="Q33" s="9">
        <f t="shared" si="3"/>
        <v>61</v>
      </c>
      <c r="R33" s="9">
        <f t="shared" si="4"/>
        <v>1.1399999999999999</v>
      </c>
    </row>
    <row r="34" spans="1:18" x14ac:dyDescent="0.2">
      <c r="A34" s="3" t="s">
        <v>8</v>
      </c>
      <c r="B34" s="3">
        <v>33</v>
      </c>
      <c r="C34" s="3">
        <v>53</v>
      </c>
      <c r="D34" s="3">
        <v>70</v>
      </c>
      <c r="E34" s="3" t="s">
        <v>34</v>
      </c>
      <c r="F34" s="22">
        <f t="shared" si="5"/>
        <v>70</v>
      </c>
      <c r="G34" s="22">
        <f t="shared" si="6"/>
        <v>53</v>
      </c>
      <c r="H34" s="22">
        <f t="shared" si="7"/>
        <v>70</v>
      </c>
      <c r="I34" s="9">
        <f t="shared" si="8"/>
        <v>63.2</v>
      </c>
      <c r="J34" s="9">
        <f t="shared" si="0"/>
        <v>63.2</v>
      </c>
      <c r="K34" s="10">
        <f t="shared" si="1"/>
        <v>3994.2400000000002</v>
      </c>
      <c r="L34" s="9" t="str" cm="1">
        <f t="array" ref="L34">IF(D34&lt;&gt;"",IF(AND(H34&gt;=40,I34&gt;=30),IF(AND($N$2&gt;=$T$2,$N$2&lt;=$U$2),_xlfn.IFS(P34&gt;=$AD$2,$AD$1,P34&gt;=$AC$2,$AC$1,P34&gt;=$AB$2,$AB$1,P34&gt;=$AA$2,$AA$1,P34&gt;=$Z$2,$Z$1,P34&gt;=$Y$2,$Y$1,P34&gt;=$X$2,$X$1,P34&gt;=$W$2,$W$1,P34&lt;$W$2,$V$1),(IF(AND($N$2&gt;=$T$3,$N$2&lt;$U$3),_xlfn.IFS(P34&gt;=$AD$3,$AD$1,P34&gt;=$AC$3,$AC$1,P34&gt;=$AB$3,$AB$1,P34&gt;=$AA$3,$AA$1,P34&gt;=$Z$3,$Z$1,P34&gt;=$Y$3,$Y$1,P34&gt;=$X$3,$X$1,P34&gt;=$W$3,$W$1,P34&lt;$W$2,$V$1),(IF(AND($N$2&gt;=$T$4,$N$2&lt;$U$4),_xlfn.IFS(P34&gt;=$AD$4,$AD$1,P34&gt;=$AC$4,$AC$1,P34&gt;=$AB$4,$AB$1,P34&gt;=$AA$4,$AA$1,P34&gt;=$Z$4,$Z$1,P34&gt;=$Y$4,$Y$1,P34&gt;=$X$4,$X$1,P34&gt;=$W$4,$W$1,P34&lt;$W$2,$V$1),(IF(AND($N$2&gt;=$T$5,$N$2&lt;$U$5),_xlfn.IFS(P34&gt;=$AD$5,$AD$1,P34&gt;=$AC$5,$AC$1,P34&gt;=$AB$5,$AB$1,P34&gt;=$AA$5,$AA$1,P34&gt;=$Z$5,$Z$1,P34&gt;=$Y$5,$Y$1,P34&gt;=$X$5,$X$1,P34&gt;=$W$5,$W$1,P34&lt;$W$2,$V$1),(IF(AND($N$2&gt;=$T$6,$N$2&lt;$U$6),_xlfn.IFS(P34&gt;=$AD$6,$AD$1,P34&gt;=$AC$6,$AC$1,P34&gt;=$AB$6,$AB$1,P34&gt;=$AA$6,$AA$1,P34&gt;=$Z$6,$Z$1,P34&gt;=$Y$6,$Y$1,P34&gt;=$X$6,$X$1,P34&gt;=$W$6,$W$1,P34&lt;$W$2,$V$1),(IF(AND($N$2&gt;=$T$7,$N$2&lt;$U$7),_xlfn.IFS(P34&gt;=$AD$7,$AD$1,P34&gt;=$AC$7,$AC$1,P34&gt;=$AB$7,$AB$1,P34&gt;=$AA$7,$AA$1,P34&gt;=$Z$7,$Z$1,P34&gt;=$Y$7,$Y$1,P34&gt;=$X$7,$X$1,P34&gt;=$W$7,$W$1,P34&lt;$W$2,$V$1),(IF(AND($N$2&gt;=$T$8,$N$2&lt;$U$8),_xlfn.IFS(P34&gt;=$AD$8,$AD$1,P34&gt;=$AC$8,$AC$1,P34&gt;=$AB$8,$AB$1,P34&gt;=$AA$8,$AA$1,P34&gt;=$Z$8,$Z$1,P34&gt;=$Y$8,$Y$1,P34&gt;=$X$8,$X$1,P34&gt;=$W$8,$W$1,P34&lt;$W$2,$V$1),(IF(AND($N$2&gt;=$T$9,$N$2&lt;$U$9),_xlfn.IFS(P34&gt;=$AD$9,$AD$1,P34&gt;=$AC$9,$AC$1,P34&gt;=$AB$9,$AB$1,P34&gt;=$AA$9,$AA$1,P34&gt;=$Z$9,$Z$1,P34&gt;=$Y$9,$Y$1,P34&gt;=$X$9,$X$1,P34&gt;=$W$9,$W$1),$W$1))))))))))))))),IF(AND($N$2&gt;=$T$2,$N$2&lt;=$U$2),IF(P34&gt;=$W$2,$W$1,$V$1),IF(AND($N$2&gt;=$T$3,$N$2&lt;$U$3),IF(P34&gt;=$W$3,$W$1,$V$1),IF(AND($N$2&gt;=$T$4,$N$2&lt;$U$4),IF(P34&gt;=$W$4,$W$1,$V$1),IF(AND($N$2&gt;=$T$5,$N$2&lt;$U$5),IF(P34&gt;=$W$5,$W$1,$V$1),IF(AND($N$2&gt;=$T$6,$N$2&lt;$U$6),IF(P34&gt;=$W$6,$W$1,$V$1),IF(AND($N$2&gt;=$T$7,$N$2&lt;$U$7),IF(P34&gt;=$W$7,$W$1,$V$1),IF(AND($N$2&gt;=$T$8,$N$2&lt;$U$8),IF(P34&gt;=$W$8,$W$1,$V$1),IF(AND($N$2&gt;=$T$9,$N$2&lt;$U$9),IF(P34&gt;=$W$9,$W$1,$V$1),""))))))))),"")</f>
        <v>BB</v>
      </c>
      <c r="M34" s="9" t="str" cm="1">
        <f t="array" ref="M34">IF(E34&lt;&gt;"",IF(AND(E34&lt;&gt;"GR",E34&gt;=40,J34&gt;=30),_xlfn.IFS(Q34&gt;=$AG$2,$AD$19,Q34&gt;=$AG$3,$AC$19,Q34&gt;=$AG$4,$AB$19,Q34&gt;=$AG$5,$AA$19,Q34&gt;=$AG$6,$Z$19,Q34&gt;=$AG$7,$Y$19,Q34&gt;=$AG$8,$X$19,Q34&gt;=$AG$9,$V$19),L34),"")</f>
        <v>BB</v>
      </c>
      <c r="N34" s="9"/>
      <c r="O34" s="9"/>
      <c r="P34" s="9">
        <f t="shared" si="2"/>
        <v>61</v>
      </c>
      <c r="Q34" s="9">
        <f t="shared" si="3"/>
        <v>61</v>
      </c>
      <c r="R34" s="9">
        <f t="shared" si="4"/>
        <v>1.1299999999999999</v>
      </c>
    </row>
    <row r="35" spans="1:18" x14ac:dyDescent="0.2">
      <c r="A35" s="3" t="s">
        <v>8</v>
      </c>
      <c r="B35" s="3">
        <v>34</v>
      </c>
      <c r="C35" s="3">
        <v>63</v>
      </c>
      <c r="D35" s="3">
        <v>63</v>
      </c>
      <c r="E35" s="3" t="s">
        <v>34</v>
      </c>
      <c r="F35" s="22">
        <f t="shared" si="5"/>
        <v>63</v>
      </c>
      <c r="G35" s="22">
        <f t="shared" si="6"/>
        <v>63</v>
      </c>
      <c r="H35" s="22">
        <f t="shared" si="7"/>
        <v>63</v>
      </c>
      <c r="I35" s="9">
        <f t="shared" si="8"/>
        <v>63</v>
      </c>
      <c r="J35" s="9">
        <f t="shared" si="0"/>
        <v>63</v>
      </c>
      <c r="K35" s="10">
        <f t="shared" si="1"/>
        <v>3969</v>
      </c>
      <c r="L35" s="9" t="str" cm="1">
        <f t="array" ref="L35">IF(D35&lt;&gt;"",IF(AND(H35&gt;=40,I35&gt;=30),IF(AND($N$2&gt;=$T$2,$N$2&lt;=$U$2),_xlfn.IFS(P35&gt;=$AD$2,$AD$1,P35&gt;=$AC$2,$AC$1,P35&gt;=$AB$2,$AB$1,P35&gt;=$AA$2,$AA$1,P35&gt;=$Z$2,$Z$1,P35&gt;=$Y$2,$Y$1,P35&gt;=$X$2,$X$1,P35&gt;=$W$2,$W$1,P35&lt;$W$2,$V$1),(IF(AND($N$2&gt;=$T$3,$N$2&lt;$U$3),_xlfn.IFS(P35&gt;=$AD$3,$AD$1,P35&gt;=$AC$3,$AC$1,P35&gt;=$AB$3,$AB$1,P35&gt;=$AA$3,$AA$1,P35&gt;=$Z$3,$Z$1,P35&gt;=$Y$3,$Y$1,P35&gt;=$X$3,$X$1,P35&gt;=$W$3,$W$1,P35&lt;$W$2,$V$1),(IF(AND($N$2&gt;=$T$4,$N$2&lt;$U$4),_xlfn.IFS(P35&gt;=$AD$4,$AD$1,P35&gt;=$AC$4,$AC$1,P35&gt;=$AB$4,$AB$1,P35&gt;=$AA$4,$AA$1,P35&gt;=$Z$4,$Z$1,P35&gt;=$Y$4,$Y$1,P35&gt;=$X$4,$X$1,P35&gt;=$W$4,$W$1,P35&lt;$W$2,$V$1),(IF(AND($N$2&gt;=$T$5,$N$2&lt;$U$5),_xlfn.IFS(P35&gt;=$AD$5,$AD$1,P35&gt;=$AC$5,$AC$1,P35&gt;=$AB$5,$AB$1,P35&gt;=$AA$5,$AA$1,P35&gt;=$Z$5,$Z$1,P35&gt;=$Y$5,$Y$1,P35&gt;=$X$5,$X$1,P35&gt;=$W$5,$W$1,P35&lt;$W$2,$V$1),(IF(AND($N$2&gt;=$T$6,$N$2&lt;$U$6),_xlfn.IFS(P35&gt;=$AD$6,$AD$1,P35&gt;=$AC$6,$AC$1,P35&gt;=$AB$6,$AB$1,P35&gt;=$AA$6,$AA$1,P35&gt;=$Z$6,$Z$1,P35&gt;=$Y$6,$Y$1,P35&gt;=$X$6,$X$1,P35&gt;=$W$6,$W$1,P35&lt;$W$2,$V$1),(IF(AND($N$2&gt;=$T$7,$N$2&lt;$U$7),_xlfn.IFS(P35&gt;=$AD$7,$AD$1,P35&gt;=$AC$7,$AC$1,P35&gt;=$AB$7,$AB$1,P35&gt;=$AA$7,$AA$1,P35&gt;=$Z$7,$Z$1,P35&gt;=$Y$7,$Y$1,P35&gt;=$X$7,$X$1,P35&gt;=$W$7,$W$1,P35&lt;$W$2,$V$1),(IF(AND($N$2&gt;=$T$8,$N$2&lt;$U$8),_xlfn.IFS(P35&gt;=$AD$8,$AD$1,P35&gt;=$AC$8,$AC$1,P35&gt;=$AB$8,$AB$1,P35&gt;=$AA$8,$AA$1,P35&gt;=$Z$8,$Z$1,P35&gt;=$Y$8,$Y$1,P35&gt;=$X$8,$X$1,P35&gt;=$W$8,$W$1,P35&lt;$W$2,$V$1),(IF(AND($N$2&gt;=$T$9,$N$2&lt;$U$9),_xlfn.IFS(P35&gt;=$AD$9,$AD$1,P35&gt;=$AC$9,$AC$1,P35&gt;=$AB$9,$AB$1,P35&gt;=$AA$9,$AA$1,P35&gt;=$Z$9,$Z$1,P35&gt;=$Y$9,$Y$1,P35&gt;=$X$9,$X$1,P35&gt;=$W$9,$W$1),$W$1))))))))))))))),IF(AND($N$2&gt;=$T$2,$N$2&lt;=$U$2),IF(P35&gt;=$W$2,$W$1,$V$1),IF(AND($N$2&gt;=$T$3,$N$2&lt;$U$3),IF(P35&gt;=$W$3,$W$1,$V$1),IF(AND($N$2&gt;=$T$4,$N$2&lt;$U$4),IF(P35&gt;=$W$4,$W$1,$V$1),IF(AND($N$2&gt;=$T$5,$N$2&lt;$U$5),IF(P35&gt;=$W$5,$W$1,$V$1),IF(AND($N$2&gt;=$T$6,$N$2&lt;$U$6),IF(P35&gt;=$W$6,$W$1,$V$1),IF(AND($N$2&gt;=$T$7,$N$2&lt;$U$7),IF(P35&gt;=$W$7,$W$1,$V$1),IF(AND($N$2&gt;=$T$8,$N$2&lt;$U$8),IF(P35&gt;=$W$8,$W$1,$V$1),IF(AND($N$2&gt;=$T$9,$N$2&lt;$U$9),IF(P35&gt;=$W$9,$W$1,$V$1),""))))))))),"")</f>
        <v>BB</v>
      </c>
      <c r="M35" s="9" t="str" cm="1">
        <f t="array" ref="M35">IF(E35&lt;&gt;"",IF(AND(E35&lt;&gt;"GR",E35&gt;=40,J35&gt;=30),_xlfn.IFS(Q35&gt;=$AG$2,$AD$19,Q35&gt;=$AG$3,$AC$19,Q35&gt;=$AG$4,$AB$19,Q35&gt;=$AG$5,$AA$19,Q35&gt;=$AG$6,$Z$19,Q35&gt;=$AG$7,$Y$19,Q35&gt;=$AG$8,$X$19,Q35&gt;=$AG$9,$V$19),L35),"")</f>
        <v>BB</v>
      </c>
      <c r="N35" s="9"/>
      <c r="O35" s="9"/>
      <c r="P35" s="9">
        <f t="shared" si="2"/>
        <v>61</v>
      </c>
      <c r="Q35" s="9">
        <f t="shared" si="3"/>
        <v>61</v>
      </c>
      <c r="R35" s="9">
        <f t="shared" si="4"/>
        <v>1.1200000000000001</v>
      </c>
    </row>
    <row r="36" spans="1:18" x14ac:dyDescent="0.2">
      <c r="A36" s="3" t="s">
        <v>8</v>
      </c>
      <c r="B36" s="3">
        <v>35</v>
      </c>
      <c r="C36" s="3">
        <v>32</v>
      </c>
      <c r="D36" s="3">
        <v>82</v>
      </c>
      <c r="E36" s="3" t="s">
        <v>34</v>
      </c>
      <c r="F36" s="22">
        <f t="shared" si="5"/>
        <v>82</v>
      </c>
      <c r="G36" s="22">
        <f t="shared" si="6"/>
        <v>32</v>
      </c>
      <c r="H36" s="22">
        <f t="shared" si="7"/>
        <v>82</v>
      </c>
      <c r="I36" s="9">
        <f t="shared" si="8"/>
        <v>62</v>
      </c>
      <c r="J36" s="9">
        <f t="shared" si="0"/>
        <v>62</v>
      </c>
      <c r="K36" s="10">
        <f t="shared" si="1"/>
        <v>3844</v>
      </c>
      <c r="L36" s="9" t="str" cm="1">
        <f t="array" ref="L36">IF(D36&lt;&gt;"",IF(AND(H36&gt;=40,I36&gt;=30),IF(AND($N$2&gt;=$T$2,$N$2&lt;=$U$2),_xlfn.IFS(P36&gt;=$AD$2,$AD$1,P36&gt;=$AC$2,$AC$1,P36&gt;=$AB$2,$AB$1,P36&gt;=$AA$2,$AA$1,P36&gt;=$Z$2,$Z$1,P36&gt;=$Y$2,$Y$1,P36&gt;=$X$2,$X$1,P36&gt;=$W$2,$W$1,P36&lt;$W$2,$V$1),(IF(AND($N$2&gt;=$T$3,$N$2&lt;$U$3),_xlfn.IFS(P36&gt;=$AD$3,$AD$1,P36&gt;=$AC$3,$AC$1,P36&gt;=$AB$3,$AB$1,P36&gt;=$AA$3,$AA$1,P36&gt;=$Z$3,$Z$1,P36&gt;=$Y$3,$Y$1,P36&gt;=$X$3,$X$1,P36&gt;=$W$3,$W$1,P36&lt;$W$2,$V$1),(IF(AND($N$2&gt;=$T$4,$N$2&lt;$U$4),_xlfn.IFS(P36&gt;=$AD$4,$AD$1,P36&gt;=$AC$4,$AC$1,P36&gt;=$AB$4,$AB$1,P36&gt;=$AA$4,$AA$1,P36&gt;=$Z$4,$Z$1,P36&gt;=$Y$4,$Y$1,P36&gt;=$X$4,$X$1,P36&gt;=$W$4,$W$1,P36&lt;$W$2,$V$1),(IF(AND($N$2&gt;=$T$5,$N$2&lt;$U$5),_xlfn.IFS(P36&gt;=$AD$5,$AD$1,P36&gt;=$AC$5,$AC$1,P36&gt;=$AB$5,$AB$1,P36&gt;=$AA$5,$AA$1,P36&gt;=$Z$5,$Z$1,P36&gt;=$Y$5,$Y$1,P36&gt;=$X$5,$X$1,P36&gt;=$W$5,$W$1,P36&lt;$W$2,$V$1),(IF(AND($N$2&gt;=$T$6,$N$2&lt;$U$6),_xlfn.IFS(P36&gt;=$AD$6,$AD$1,P36&gt;=$AC$6,$AC$1,P36&gt;=$AB$6,$AB$1,P36&gt;=$AA$6,$AA$1,P36&gt;=$Z$6,$Z$1,P36&gt;=$Y$6,$Y$1,P36&gt;=$X$6,$X$1,P36&gt;=$W$6,$W$1,P36&lt;$W$2,$V$1),(IF(AND($N$2&gt;=$T$7,$N$2&lt;$U$7),_xlfn.IFS(P36&gt;=$AD$7,$AD$1,P36&gt;=$AC$7,$AC$1,P36&gt;=$AB$7,$AB$1,P36&gt;=$AA$7,$AA$1,P36&gt;=$Z$7,$Z$1,P36&gt;=$Y$7,$Y$1,P36&gt;=$X$7,$X$1,P36&gt;=$W$7,$W$1,P36&lt;$W$2,$V$1),(IF(AND($N$2&gt;=$T$8,$N$2&lt;$U$8),_xlfn.IFS(P36&gt;=$AD$8,$AD$1,P36&gt;=$AC$8,$AC$1,P36&gt;=$AB$8,$AB$1,P36&gt;=$AA$8,$AA$1,P36&gt;=$Z$8,$Z$1,P36&gt;=$Y$8,$Y$1,P36&gt;=$X$8,$X$1,P36&gt;=$W$8,$W$1,P36&lt;$W$2,$V$1),(IF(AND($N$2&gt;=$T$9,$N$2&lt;$U$9),_xlfn.IFS(P36&gt;=$AD$9,$AD$1,P36&gt;=$AC$9,$AC$1,P36&gt;=$AB$9,$AB$1,P36&gt;=$AA$9,$AA$1,P36&gt;=$Z$9,$Z$1,P36&gt;=$Y$9,$Y$1,P36&gt;=$X$9,$X$1,P36&gt;=$W$9,$W$1),$W$1))))))))))))))),IF(AND($N$2&gt;=$T$2,$N$2&lt;=$U$2),IF(P36&gt;=$W$2,$W$1,$V$1),IF(AND($N$2&gt;=$T$3,$N$2&lt;$U$3),IF(P36&gt;=$W$3,$W$1,$V$1),IF(AND($N$2&gt;=$T$4,$N$2&lt;$U$4),IF(P36&gt;=$W$4,$W$1,$V$1),IF(AND($N$2&gt;=$T$5,$N$2&lt;$U$5),IF(P36&gt;=$W$5,$W$1,$V$1),IF(AND($N$2&gt;=$T$6,$N$2&lt;$U$6),IF(P36&gt;=$W$6,$W$1,$V$1),IF(AND($N$2&gt;=$T$7,$N$2&lt;$U$7),IF(P36&gt;=$W$7,$W$1,$V$1),IF(AND($N$2&gt;=$T$8,$N$2&lt;$U$8),IF(P36&gt;=$W$8,$W$1,$V$1),IF(AND($N$2&gt;=$T$9,$N$2&lt;$U$9),IF(P36&gt;=$W$9,$W$1,$V$1),""))))))))),"")</f>
        <v>BB</v>
      </c>
      <c r="M36" s="9" t="str" cm="1">
        <f t="array" ref="M36">IF(E36&lt;&gt;"",IF(AND(E36&lt;&gt;"GR",E36&gt;=40,J36&gt;=30),_xlfn.IFS(Q36&gt;=$AG$2,$AD$19,Q36&gt;=$AG$3,$AC$19,Q36&gt;=$AG$4,$AB$19,Q36&gt;=$AG$5,$AA$19,Q36&gt;=$AG$6,$Z$19,Q36&gt;=$AG$7,$Y$19,Q36&gt;=$AG$8,$X$19,Q36&gt;=$AG$9,$V$19),L36),"")</f>
        <v>BB</v>
      </c>
      <c r="N36" s="9"/>
      <c r="O36" s="9"/>
      <c r="P36" s="9">
        <f t="shared" si="2"/>
        <v>60</v>
      </c>
      <c r="Q36" s="9">
        <f t="shared" si="3"/>
        <v>60</v>
      </c>
      <c r="R36" s="9">
        <f t="shared" si="4"/>
        <v>1.05</v>
      </c>
    </row>
    <row r="37" spans="1:18" x14ac:dyDescent="0.2">
      <c r="A37" s="3" t="s">
        <v>8</v>
      </c>
      <c r="B37" s="3">
        <v>36</v>
      </c>
      <c r="C37" s="3">
        <v>33</v>
      </c>
      <c r="D37" s="3">
        <v>81</v>
      </c>
      <c r="E37" s="3" t="s">
        <v>34</v>
      </c>
      <c r="F37" s="22">
        <f t="shared" si="5"/>
        <v>81</v>
      </c>
      <c r="G37" s="22">
        <f t="shared" si="6"/>
        <v>33</v>
      </c>
      <c r="H37" s="22">
        <f t="shared" si="7"/>
        <v>81</v>
      </c>
      <c r="I37" s="9">
        <f t="shared" si="8"/>
        <v>61.800000000000004</v>
      </c>
      <c r="J37" s="9">
        <f t="shared" si="0"/>
        <v>61.8</v>
      </c>
      <c r="K37" s="10">
        <f t="shared" si="1"/>
        <v>3819.2400000000007</v>
      </c>
      <c r="L37" s="9" t="str" cm="1">
        <f t="array" ref="L37">IF(D37&lt;&gt;"",IF(AND(H37&gt;=40,I37&gt;=30),IF(AND($N$2&gt;=$T$2,$N$2&lt;=$U$2),_xlfn.IFS(P37&gt;=$AD$2,$AD$1,P37&gt;=$AC$2,$AC$1,P37&gt;=$AB$2,$AB$1,P37&gt;=$AA$2,$AA$1,P37&gt;=$Z$2,$Z$1,P37&gt;=$Y$2,$Y$1,P37&gt;=$X$2,$X$1,P37&gt;=$W$2,$W$1,P37&lt;$W$2,$V$1),(IF(AND($N$2&gt;=$T$3,$N$2&lt;$U$3),_xlfn.IFS(P37&gt;=$AD$3,$AD$1,P37&gt;=$AC$3,$AC$1,P37&gt;=$AB$3,$AB$1,P37&gt;=$AA$3,$AA$1,P37&gt;=$Z$3,$Z$1,P37&gt;=$Y$3,$Y$1,P37&gt;=$X$3,$X$1,P37&gt;=$W$3,$W$1,P37&lt;$W$2,$V$1),(IF(AND($N$2&gt;=$T$4,$N$2&lt;$U$4),_xlfn.IFS(P37&gt;=$AD$4,$AD$1,P37&gt;=$AC$4,$AC$1,P37&gt;=$AB$4,$AB$1,P37&gt;=$AA$4,$AA$1,P37&gt;=$Z$4,$Z$1,P37&gt;=$Y$4,$Y$1,P37&gt;=$X$4,$X$1,P37&gt;=$W$4,$W$1,P37&lt;$W$2,$V$1),(IF(AND($N$2&gt;=$T$5,$N$2&lt;$U$5),_xlfn.IFS(P37&gt;=$AD$5,$AD$1,P37&gt;=$AC$5,$AC$1,P37&gt;=$AB$5,$AB$1,P37&gt;=$AA$5,$AA$1,P37&gt;=$Z$5,$Z$1,P37&gt;=$Y$5,$Y$1,P37&gt;=$X$5,$X$1,P37&gt;=$W$5,$W$1,P37&lt;$W$2,$V$1),(IF(AND($N$2&gt;=$T$6,$N$2&lt;$U$6),_xlfn.IFS(P37&gt;=$AD$6,$AD$1,P37&gt;=$AC$6,$AC$1,P37&gt;=$AB$6,$AB$1,P37&gt;=$AA$6,$AA$1,P37&gt;=$Z$6,$Z$1,P37&gt;=$Y$6,$Y$1,P37&gt;=$X$6,$X$1,P37&gt;=$W$6,$W$1,P37&lt;$W$2,$V$1),(IF(AND($N$2&gt;=$T$7,$N$2&lt;$U$7),_xlfn.IFS(P37&gt;=$AD$7,$AD$1,P37&gt;=$AC$7,$AC$1,P37&gt;=$AB$7,$AB$1,P37&gt;=$AA$7,$AA$1,P37&gt;=$Z$7,$Z$1,P37&gt;=$Y$7,$Y$1,P37&gt;=$X$7,$X$1,P37&gt;=$W$7,$W$1,P37&lt;$W$2,$V$1),(IF(AND($N$2&gt;=$T$8,$N$2&lt;$U$8),_xlfn.IFS(P37&gt;=$AD$8,$AD$1,P37&gt;=$AC$8,$AC$1,P37&gt;=$AB$8,$AB$1,P37&gt;=$AA$8,$AA$1,P37&gt;=$Z$8,$Z$1,P37&gt;=$Y$8,$Y$1,P37&gt;=$X$8,$X$1,P37&gt;=$W$8,$W$1,P37&lt;$W$2,$V$1),(IF(AND($N$2&gt;=$T$9,$N$2&lt;$U$9),_xlfn.IFS(P37&gt;=$AD$9,$AD$1,P37&gt;=$AC$9,$AC$1,P37&gt;=$AB$9,$AB$1,P37&gt;=$AA$9,$AA$1,P37&gt;=$Z$9,$Z$1,P37&gt;=$Y$9,$Y$1,P37&gt;=$X$9,$X$1,P37&gt;=$W$9,$W$1),$W$1))))))))))))))),IF(AND($N$2&gt;=$T$2,$N$2&lt;=$U$2),IF(P37&gt;=$W$2,$W$1,$V$1),IF(AND($N$2&gt;=$T$3,$N$2&lt;$U$3),IF(P37&gt;=$W$3,$W$1,$V$1),IF(AND($N$2&gt;=$T$4,$N$2&lt;$U$4),IF(P37&gt;=$W$4,$W$1,$V$1),IF(AND($N$2&gt;=$T$5,$N$2&lt;$U$5),IF(P37&gt;=$W$5,$W$1,$V$1),IF(AND($N$2&gt;=$T$6,$N$2&lt;$U$6),IF(P37&gt;=$W$6,$W$1,$V$1),IF(AND($N$2&gt;=$T$7,$N$2&lt;$U$7),IF(P37&gt;=$W$7,$W$1,$V$1),IF(AND($N$2&gt;=$T$8,$N$2&lt;$U$8),IF(P37&gt;=$W$8,$W$1,$V$1),IF(AND($N$2&gt;=$T$9,$N$2&lt;$U$9),IF(P37&gt;=$W$9,$W$1,$V$1),""))))))))),"")</f>
        <v>BB</v>
      </c>
      <c r="M37" s="9" t="str" cm="1">
        <f t="array" ref="M37">IF(E37&lt;&gt;"",IF(AND(E37&lt;&gt;"GR",E37&gt;=40,J37&gt;=30),_xlfn.IFS(Q37&gt;=$AG$2,$AD$19,Q37&gt;=$AG$3,$AC$19,Q37&gt;=$AG$4,$AB$19,Q37&gt;=$AG$5,$AA$19,Q37&gt;=$AG$6,$Z$19,Q37&gt;=$AG$7,$Y$19,Q37&gt;=$AG$8,$X$19,Q37&gt;=$AG$9,$V$19),L37),"")</f>
        <v>BB</v>
      </c>
      <c r="N37" s="9"/>
      <c r="O37" s="9"/>
      <c r="P37" s="9">
        <f t="shared" si="2"/>
        <v>60</v>
      </c>
      <c r="Q37" s="9">
        <f t="shared" si="3"/>
        <v>60</v>
      </c>
      <c r="R37" s="9">
        <f t="shared" si="4"/>
        <v>1.03</v>
      </c>
    </row>
    <row r="38" spans="1:18" x14ac:dyDescent="0.2">
      <c r="A38" s="3" t="s">
        <v>8</v>
      </c>
      <c r="B38" s="3">
        <v>37</v>
      </c>
      <c r="C38" s="3">
        <v>57</v>
      </c>
      <c r="D38" s="3">
        <v>65</v>
      </c>
      <c r="E38" s="3" t="s">
        <v>34</v>
      </c>
      <c r="F38" s="22">
        <f t="shared" si="5"/>
        <v>65</v>
      </c>
      <c r="G38" s="22">
        <f t="shared" si="6"/>
        <v>57</v>
      </c>
      <c r="H38" s="22">
        <f t="shared" si="7"/>
        <v>65</v>
      </c>
      <c r="I38" s="9">
        <f t="shared" si="8"/>
        <v>61.8</v>
      </c>
      <c r="J38" s="9">
        <f t="shared" si="0"/>
        <v>61.8</v>
      </c>
      <c r="K38" s="10">
        <f t="shared" si="1"/>
        <v>3819.24</v>
      </c>
      <c r="L38" s="9" t="str" cm="1">
        <f t="array" ref="L38">IF(D38&lt;&gt;"",IF(AND(H38&gt;=40,I38&gt;=30),IF(AND($N$2&gt;=$T$2,$N$2&lt;=$U$2),_xlfn.IFS(P38&gt;=$AD$2,$AD$1,P38&gt;=$AC$2,$AC$1,P38&gt;=$AB$2,$AB$1,P38&gt;=$AA$2,$AA$1,P38&gt;=$Z$2,$Z$1,P38&gt;=$Y$2,$Y$1,P38&gt;=$X$2,$X$1,P38&gt;=$W$2,$W$1,P38&lt;$W$2,$V$1),(IF(AND($N$2&gt;=$T$3,$N$2&lt;$U$3),_xlfn.IFS(P38&gt;=$AD$3,$AD$1,P38&gt;=$AC$3,$AC$1,P38&gt;=$AB$3,$AB$1,P38&gt;=$AA$3,$AA$1,P38&gt;=$Z$3,$Z$1,P38&gt;=$Y$3,$Y$1,P38&gt;=$X$3,$X$1,P38&gt;=$W$3,$W$1,P38&lt;$W$2,$V$1),(IF(AND($N$2&gt;=$T$4,$N$2&lt;$U$4),_xlfn.IFS(P38&gt;=$AD$4,$AD$1,P38&gt;=$AC$4,$AC$1,P38&gt;=$AB$4,$AB$1,P38&gt;=$AA$4,$AA$1,P38&gt;=$Z$4,$Z$1,P38&gt;=$Y$4,$Y$1,P38&gt;=$X$4,$X$1,P38&gt;=$W$4,$W$1,P38&lt;$W$2,$V$1),(IF(AND($N$2&gt;=$T$5,$N$2&lt;$U$5),_xlfn.IFS(P38&gt;=$AD$5,$AD$1,P38&gt;=$AC$5,$AC$1,P38&gt;=$AB$5,$AB$1,P38&gt;=$AA$5,$AA$1,P38&gt;=$Z$5,$Z$1,P38&gt;=$Y$5,$Y$1,P38&gt;=$X$5,$X$1,P38&gt;=$W$5,$W$1,P38&lt;$W$2,$V$1),(IF(AND($N$2&gt;=$T$6,$N$2&lt;$U$6),_xlfn.IFS(P38&gt;=$AD$6,$AD$1,P38&gt;=$AC$6,$AC$1,P38&gt;=$AB$6,$AB$1,P38&gt;=$AA$6,$AA$1,P38&gt;=$Z$6,$Z$1,P38&gt;=$Y$6,$Y$1,P38&gt;=$X$6,$X$1,P38&gt;=$W$6,$W$1,P38&lt;$W$2,$V$1),(IF(AND($N$2&gt;=$T$7,$N$2&lt;$U$7),_xlfn.IFS(P38&gt;=$AD$7,$AD$1,P38&gt;=$AC$7,$AC$1,P38&gt;=$AB$7,$AB$1,P38&gt;=$AA$7,$AA$1,P38&gt;=$Z$7,$Z$1,P38&gt;=$Y$7,$Y$1,P38&gt;=$X$7,$X$1,P38&gt;=$W$7,$W$1,P38&lt;$W$2,$V$1),(IF(AND($N$2&gt;=$T$8,$N$2&lt;$U$8),_xlfn.IFS(P38&gt;=$AD$8,$AD$1,P38&gt;=$AC$8,$AC$1,P38&gt;=$AB$8,$AB$1,P38&gt;=$AA$8,$AA$1,P38&gt;=$Z$8,$Z$1,P38&gt;=$Y$8,$Y$1,P38&gt;=$X$8,$X$1,P38&gt;=$W$8,$W$1,P38&lt;$W$2,$V$1),(IF(AND($N$2&gt;=$T$9,$N$2&lt;$U$9),_xlfn.IFS(P38&gt;=$AD$9,$AD$1,P38&gt;=$AC$9,$AC$1,P38&gt;=$AB$9,$AB$1,P38&gt;=$AA$9,$AA$1,P38&gt;=$Z$9,$Z$1,P38&gt;=$Y$9,$Y$1,P38&gt;=$X$9,$X$1,P38&gt;=$W$9,$W$1),$W$1))))))))))))))),IF(AND($N$2&gt;=$T$2,$N$2&lt;=$U$2),IF(P38&gt;=$W$2,$W$1,$V$1),IF(AND($N$2&gt;=$T$3,$N$2&lt;$U$3),IF(P38&gt;=$W$3,$W$1,$V$1),IF(AND($N$2&gt;=$T$4,$N$2&lt;$U$4),IF(P38&gt;=$W$4,$W$1,$V$1),IF(AND($N$2&gt;=$T$5,$N$2&lt;$U$5),IF(P38&gt;=$W$5,$W$1,$V$1),IF(AND($N$2&gt;=$T$6,$N$2&lt;$U$6),IF(P38&gt;=$W$6,$W$1,$V$1),IF(AND($N$2&gt;=$T$7,$N$2&lt;$U$7),IF(P38&gt;=$W$7,$W$1,$V$1),IF(AND($N$2&gt;=$T$8,$N$2&lt;$U$8),IF(P38&gt;=$W$8,$W$1,$V$1),IF(AND($N$2&gt;=$T$9,$N$2&lt;$U$9),IF(P38&gt;=$W$9,$W$1,$V$1),""))))))))),"")</f>
        <v>BB</v>
      </c>
      <c r="M38" s="9" t="str" cm="1">
        <f t="array" ref="M38">IF(E38&lt;&gt;"",IF(AND(E38&lt;&gt;"GR",E38&gt;=40,J38&gt;=30),_xlfn.IFS(Q38&gt;=$AG$2,$AD$19,Q38&gt;=$AG$3,$AC$19,Q38&gt;=$AG$4,$AB$19,Q38&gt;=$AG$5,$AA$19,Q38&gt;=$AG$6,$Z$19,Q38&gt;=$AG$7,$Y$19,Q38&gt;=$AG$8,$X$19,Q38&gt;=$AG$9,$V$19),L38),"")</f>
        <v>BB</v>
      </c>
      <c r="N38" s="9"/>
      <c r="O38" s="9"/>
      <c r="P38" s="9">
        <f t="shared" si="2"/>
        <v>60</v>
      </c>
      <c r="Q38" s="9">
        <f t="shared" si="3"/>
        <v>60</v>
      </c>
      <c r="R38" s="9">
        <f t="shared" si="4"/>
        <v>1.03</v>
      </c>
    </row>
    <row r="39" spans="1:18" x14ac:dyDescent="0.2">
      <c r="A39" s="3" t="s">
        <v>8</v>
      </c>
      <c r="B39" s="3">
        <v>38</v>
      </c>
      <c r="C39" s="3">
        <v>33</v>
      </c>
      <c r="D39" s="3">
        <v>81</v>
      </c>
      <c r="E39" s="3" t="s">
        <v>34</v>
      </c>
      <c r="F39" s="22">
        <f>IF(E39="GR",D39,E39)</f>
        <v>81</v>
      </c>
      <c r="G39" s="22">
        <f>IF(C39="GR",0,C39)</f>
        <v>33</v>
      </c>
      <c r="H39" s="22">
        <f>IF(D39="GR",0,D39)</f>
        <v>81</v>
      </c>
      <c r="I39" s="9">
        <f t="shared" si="8"/>
        <v>61.800000000000004</v>
      </c>
      <c r="J39" s="9">
        <f>IF(E39&lt;&gt;"",ROUND(IF(E39&lt;&gt;"GR",((G39*0.4)+(E39*0.6)),I39),2),"")</f>
        <v>61.8</v>
      </c>
      <c r="K39" s="10">
        <f t="shared" si="1"/>
        <v>3819.2400000000007</v>
      </c>
      <c r="L39" s="9" t="str" cm="1">
        <f t="array" ref="L39">IF(D39&lt;&gt;"",IF(AND(H39&gt;=40,I39&gt;=30),IF(AND($N$2&gt;=$T$2,$N$2&lt;=$U$2),_xlfn.IFS(P39&gt;=$AD$2,$AD$1,P39&gt;=$AC$2,$AC$1,P39&gt;=$AB$2,$AB$1,P39&gt;=$AA$2,$AA$1,P39&gt;=$Z$2,$Z$1,P39&gt;=$Y$2,$Y$1,P39&gt;=$X$2,$X$1,P39&gt;=$W$2,$W$1,P39&lt;$W$2,$V$1),(IF(AND($N$2&gt;=$T$3,$N$2&lt;$U$3),_xlfn.IFS(P39&gt;=$AD$3,$AD$1,P39&gt;=$AC$3,$AC$1,P39&gt;=$AB$3,$AB$1,P39&gt;=$AA$3,$AA$1,P39&gt;=$Z$3,$Z$1,P39&gt;=$Y$3,$Y$1,P39&gt;=$X$3,$X$1,P39&gt;=$W$3,$W$1,P39&lt;$W$2,$V$1),(IF(AND($N$2&gt;=$T$4,$N$2&lt;$U$4),_xlfn.IFS(P39&gt;=$AD$4,$AD$1,P39&gt;=$AC$4,$AC$1,P39&gt;=$AB$4,$AB$1,P39&gt;=$AA$4,$AA$1,P39&gt;=$Z$4,$Z$1,P39&gt;=$Y$4,$Y$1,P39&gt;=$X$4,$X$1,P39&gt;=$W$4,$W$1,P39&lt;$W$2,$V$1),(IF(AND($N$2&gt;=$T$5,$N$2&lt;$U$5),_xlfn.IFS(P39&gt;=$AD$5,$AD$1,P39&gt;=$AC$5,$AC$1,P39&gt;=$AB$5,$AB$1,P39&gt;=$AA$5,$AA$1,P39&gt;=$Z$5,$Z$1,P39&gt;=$Y$5,$Y$1,P39&gt;=$X$5,$X$1,P39&gt;=$W$5,$W$1,P39&lt;$W$2,$V$1),(IF(AND($N$2&gt;=$T$6,$N$2&lt;$U$6),_xlfn.IFS(P39&gt;=$AD$6,$AD$1,P39&gt;=$AC$6,$AC$1,P39&gt;=$AB$6,$AB$1,P39&gt;=$AA$6,$AA$1,P39&gt;=$Z$6,$Z$1,P39&gt;=$Y$6,$Y$1,P39&gt;=$X$6,$X$1,P39&gt;=$W$6,$W$1,P39&lt;$W$2,$V$1),(IF(AND($N$2&gt;=$T$7,$N$2&lt;$U$7),_xlfn.IFS(P39&gt;=$AD$7,$AD$1,P39&gt;=$AC$7,$AC$1,P39&gt;=$AB$7,$AB$1,P39&gt;=$AA$7,$AA$1,P39&gt;=$Z$7,$Z$1,P39&gt;=$Y$7,$Y$1,P39&gt;=$X$7,$X$1,P39&gt;=$W$7,$W$1,P39&lt;$W$2,$V$1),(IF(AND($N$2&gt;=$T$8,$N$2&lt;$U$8),_xlfn.IFS(P39&gt;=$AD$8,$AD$1,P39&gt;=$AC$8,$AC$1,P39&gt;=$AB$8,$AB$1,P39&gt;=$AA$8,$AA$1,P39&gt;=$Z$8,$Z$1,P39&gt;=$Y$8,$Y$1,P39&gt;=$X$8,$X$1,P39&gt;=$W$8,$W$1,P39&lt;$W$2,$V$1),(IF(AND($N$2&gt;=$T$9,$N$2&lt;$U$9),_xlfn.IFS(P39&gt;=$AD$9,$AD$1,P39&gt;=$AC$9,$AC$1,P39&gt;=$AB$9,$AB$1,P39&gt;=$AA$9,$AA$1,P39&gt;=$Z$9,$Z$1,P39&gt;=$Y$9,$Y$1,P39&gt;=$X$9,$X$1,P39&gt;=$W$9,$W$1),$W$1))))))))))))))),IF(AND($N$2&gt;=$T$2,$N$2&lt;=$U$2),IF(P39&gt;=$W$2,$W$1,$V$1),IF(AND($N$2&gt;=$T$3,$N$2&lt;$U$3),IF(P39&gt;=$W$3,$W$1,$V$1),IF(AND($N$2&gt;=$T$4,$N$2&lt;$U$4),IF(P39&gt;=$W$4,$W$1,$V$1),IF(AND($N$2&gt;=$T$5,$N$2&lt;$U$5),IF(P39&gt;=$W$5,$W$1,$V$1),IF(AND($N$2&gt;=$T$6,$N$2&lt;$U$6),IF(P39&gt;=$W$6,$W$1,$V$1),IF(AND($N$2&gt;=$T$7,$N$2&lt;$U$7),IF(P39&gt;=$W$7,$W$1,$V$1),IF(AND($N$2&gt;=$T$8,$N$2&lt;$U$8),IF(P39&gt;=$W$8,$W$1,$V$1),IF(AND($N$2&gt;=$T$9,$N$2&lt;$U$9),IF(P39&gt;=$W$9,$W$1,$V$1),""))))))))),"")</f>
        <v>BB</v>
      </c>
      <c r="M39" s="9" t="str" cm="1">
        <f t="array" ref="M39">IF(E39&lt;&gt;"",IF(AND(E39&lt;&gt;"GR",E39&gt;=40,J39&gt;=30),_xlfn.IFS(Q39&gt;=$AG$2,$AD$19,Q39&gt;=$AG$3,$AC$19,Q39&gt;=$AG$4,$AB$19,Q39&gt;=$AG$5,$AA$19,Q39&gt;=$AG$6,$Z$19,Q39&gt;=$AG$7,$Y$19,Q39&gt;=$AG$8,$X$19,Q39&gt;=$AG$9,$V$19),L39),"")</f>
        <v>BB</v>
      </c>
      <c r="N39" s="9"/>
      <c r="O39" s="9"/>
      <c r="P39" s="9">
        <f t="shared" si="2"/>
        <v>60</v>
      </c>
      <c r="Q39" s="9">
        <f t="shared" si="3"/>
        <v>60</v>
      </c>
      <c r="R39" s="9">
        <f t="shared" si="4"/>
        <v>1.03</v>
      </c>
    </row>
    <row r="40" spans="1:18" x14ac:dyDescent="0.2">
      <c r="A40" s="3" t="s">
        <v>8</v>
      </c>
      <c r="B40" s="3">
        <v>39</v>
      </c>
      <c r="C40" s="3">
        <v>17</v>
      </c>
      <c r="D40" s="3">
        <v>91</v>
      </c>
      <c r="E40" s="3" t="s">
        <v>34</v>
      </c>
      <c r="F40" s="22">
        <f t="shared" si="5"/>
        <v>91</v>
      </c>
      <c r="G40" s="22">
        <f t="shared" si="6"/>
        <v>17</v>
      </c>
      <c r="H40" s="22">
        <f t="shared" si="7"/>
        <v>91</v>
      </c>
      <c r="I40" s="9">
        <f t="shared" si="8"/>
        <v>61.400000000000006</v>
      </c>
      <c r="J40" s="9">
        <f t="shared" si="0"/>
        <v>61.4</v>
      </c>
      <c r="K40" s="10">
        <f t="shared" si="1"/>
        <v>3769.9600000000005</v>
      </c>
      <c r="L40" s="9" t="str" cm="1">
        <f t="array" ref="L40">IF(D40&lt;&gt;"",IF(AND(H40&gt;=40,I40&gt;=30),IF(AND($N$2&gt;=$T$2,$N$2&lt;=$U$2),_xlfn.IFS(P40&gt;=$AD$2,$AD$1,P40&gt;=$AC$2,$AC$1,P40&gt;=$AB$2,$AB$1,P40&gt;=$AA$2,$AA$1,P40&gt;=$Z$2,$Z$1,P40&gt;=$Y$2,$Y$1,P40&gt;=$X$2,$X$1,P40&gt;=$W$2,$W$1,P40&lt;$W$2,$V$1),(IF(AND($N$2&gt;=$T$3,$N$2&lt;$U$3),_xlfn.IFS(P40&gt;=$AD$3,$AD$1,P40&gt;=$AC$3,$AC$1,P40&gt;=$AB$3,$AB$1,P40&gt;=$AA$3,$AA$1,P40&gt;=$Z$3,$Z$1,P40&gt;=$Y$3,$Y$1,P40&gt;=$X$3,$X$1,P40&gt;=$W$3,$W$1,P40&lt;$W$2,$V$1),(IF(AND($N$2&gt;=$T$4,$N$2&lt;$U$4),_xlfn.IFS(P40&gt;=$AD$4,$AD$1,P40&gt;=$AC$4,$AC$1,P40&gt;=$AB$4,$AB$1,P40&gt;=$AA$4,$AA$1,P40&gt;=$Z$4,$Z$1,P40&gt;=$Y$4,$Y$1,P40&gt;=$X$4,$X$1,P40&gt;=$W$4,$W$1,P40&lt;$W$2,$V$1),(IF(AND($N$2&gt;=$T$5,$N$2&lt;$U$5),_xlfn.IFS(P40&gt;=$AD$5,$AD$1,P40&gt;=$AC$5,$AC$1,P40&gt;=$AB$5,$AB$1,P40&gt;=$AA$5,$AA$1,P40&gt;=$Z$5,$Z$1,P40&gt;=$Y$5,$Y$1,P40&gt;=$X$5,$X$1,P40&gt;=$W$5,$W$1,P40&lt;$W$2,$V$1),(IF(AND($N$2&gt;=$T$6,$N$2&lt;$U$6),_xlfn.IFS(P40&gt;=$AD$6,$AD$1,P40&gt;=$AC$6,$AC$1,P40&gt;=$AB$6,$AB$1,P40&gt;=$AA$6,$AA$1,P40&gt;=$Z$6,$Z$1,P40&gt;=$Y$6,$Y$1,P40&gt;=$X$6,$X$1,P40&gt;=$W$6,$W$1,P40&lt;$W$2,$V$1),(IF(AND($N$2&gt;=$T$7,$N$2&lt;$U$7),_xlfn.IFS(P40&gt;=$AD$7,$AD$1,P40&gt;=$AC$7,$AC$1,P40&gt;=$AB$7,$AB$1,P40&gt;=$AA$7,$AA$1,P40&gt;=$Z$7,$Z$1,P40&gt;=$Y$7,$Y$1,P40&gt;=$X$7,$X$1,P40&gt;=$W$7,$W$1,P40&lt;$W$2,$V$1),(IF(AND($N$2&gt;=$T$8,$N$2&lt;$U$8),_xlfn.IFS(P40&gt;=$AD$8,$AD$1,P40&gt;=$AC$8,$AC$1,P40&gt;=$AB$8,$AB$1,P40&gt;=$AA$8,$AA$1,P40&gt;=$Z$8,$Z$1,P40&gt;=$Y$8,$Y$1,P40&gt;=$X$8,$X$1,P40&gt;=$W$8,$W$1,P40&lt;$W$2,$V$1),(IF(AND($N$2&gt;=$T$9,$N$2&lt;$U$9),_xlfn.IFS(P40&gt;=$AD$9,$AD$1,P40&gt;=$AC$9,$AC$1,P40&gt;=$AB$9,$AB$1,P40&gt;=$AA$9,$AA$1,P40&gt;=$Z$9,$Z$1,P40&gt;=$Y$9,$Y$1,P40&gt;=$X$9,$X$1,P40&gt;=$W$9,$W$1),$W$1))))))))))))))),IF(AND($N$2&gt;=$T$2,$N$2&lt;=$U$2),IF(P40&gt;=$W$2,$W$1,$V$1),IF(AND($N$2&gt;=$T$3,$N$2&lt;$U$3),IF(P40&gt;=$W$3,$W$1,$V$1),IF(AND($N$2&gt;=$T$4,$N$2&lt;$U$4),IF(P40&gt;=$W$4,$W$1,$V$1),IF(AND($N$2&gt;=$T$5,$N$2&lt;$U$5),IF(P40&gt;=$W$5,$W$1,$V$1),IF(AND($N$2&gt;=$T$6,$N$2&lt;$U$6),IF(P40&gt;=$W$6,$W$1,$V$1),IF(AND($N$2&gt;=$T$7,$N$2&lt;$U$7),IF(P40&gt;=$W$7,$W$1,$V$1),IF(AND($N$2&gt;=$T$8,$N$2&lt;$U$8),IF(P40&gt;=$W$8,$W$1,$V$1),IF(AND($N$2&gt;=$T$9,$N$2&lt;$U$9),IF(P40&gt;=$W$9,$W$1,$V$1),""))))))))),"")</f>
        <v>BB</v>
      </c>
      <c r="M40" s="9" t="str" cm="1">
        <f t="array" ref="M40">IF(E40&lt;&gt;"",IF(AND(E40&lt;&gt;"GR",E40&gt;=40,J40&gt;=30),_xlfn.IFS(Q40&gt;=$AG$2,$AD$19,Q40&gt;=$AG$3,$AC$19,Q40&gt;=$AG$4,$AB$19,Q40&gt;=$AG$5,$AA$19,Q40&gt;=$AG$6,$Z$19,Q40&gt;=$AG$7,$Y$19,Q40&gt;=$AG$8,$X$19,Q40&gt;=$AG$9,$V$19),L40),"")</f>
        <v>BB</v>
      </c>
      <c r="N40" s="9"/>
      <c r="O40" s="9"/>
      <c r="P40" s="9">
        <f t="shared" si="2"/>
        <v>60</v>
      </c>
      <c r="Q40" s="9">
        <f t="shared" si="3"/>
        <v>60</v>
      </c>
      <c r="R40" s="9">
        <f t="shared" si="4"/>
        <v>1.01</v>
      </c>
    </row>
    <row r="41" spans="1:18" x14ac:dyDescent="0.2">
      <c r="A41" s="3" t="s">
        <v>8</v>
      </c>
      <c r="B41" s="3">
        <v>40</v>
      </c>
      <c r="C41" s="3">
        <v>30</v>
      </c>
      <c r="D41" s="3">
        <v>82</v>
      </c>
      <c r="E41" s="3" t="s">
        <v>34</v>
      </c>
      <c r="F41" s="22">
        <f t="shared" si="5"/>
        <v>82</v>
      </c>
      <c r="G41" s="22">
        <f t="shared" si="6"/>
        <v>30</v>
      </c>
      <c r="H41" s="22">
        <f t="shared" si="7"/>
        <v>82</v>
      </c>
      <c r="I41" s="9">
        <f t="shared" si="8"/>
        <v>61.199999999999996</v>
      </c>
      <c r="J41" s="9">
        <f t="shared" si="0"/>
        <v>61.2</v>
      </c>
      <c r="K41" s="10">
        <f t="shared" si="1"/>
        <v>3745.4399999999996</v>
      </c>
      <c r="L41" s="9" t="str" cm="1">
        <f t="array" ref="L41">IF(D41&lt;&gt;"",IF(AND(H41&gt;=40,I41&gt;=30),IF(AND($N$2&gt;=$T$2,$N$2&lt;=$U$2),_xlfn.IFS(P41&gt;=$AD$2,$AD$1,P41&gt;=$AC$2,$AC$1,P41&gt;=$AB$2,$AB$1,P41&gt;=$AA$2,$AA$1,P41&gt;=$Z$2,$Z$1,P41&gt;=$Y$2,$Y$1,P41&gt;=$X$2,$X$1,P41&gt;=$W$2,$W$1,P41&lt;$W$2,$V$1),(IF(AND($N$2&gt;=$T$3,$N$2&lt;$U$3),_xlfn.IFS(P41&gt;=$AD$3,$AD$1,P41&gt;=$AC$3,$AC$1,P41&gt;=$AB$3,$AB$1,P41&gt;=$AA$3,$AA$1,P41&gt;=$Z$3,$Z$1,P41&gt;=$Y$3,$Y$1,P41&gt;=$X$3,$X$1,P41&gt;=$W$3,$W$1,P41&lt;$W$2,$V$1),(IF(AND($N$2&gt;=$T$4,$N$2&lt;$U$4),_xlfn.IFS(P41&gt;=$AD$4,$AD$1,P41&gt;=$AC$4,$AC$1,P41&gt;=$AB$4,$AB$1,P41&gt;=$AA$4,$AA$1,P41&gt;=$Z$4,$Z$1,P41&gt;=$Y$4,$Y$1,P41&gt;=$X$4,$X$1,P41&gt;=$W$4,$W$1,P41&lt;$W$2,$V$1),(IF(AND($N$2&gt;=$T$5,$N$2&lt;$U$5),_xlfn.IFS(P41&gt;=$AD$5,$AD$1,P41&gt;=$AC$5,$AC$1,P41&gt;=$AB$5,$AB$1,P41&gt;=$AA$5,$AA$1,P41&gt;=$Z$5,$Z$1,P41&gt;=$Y$5,$Y$1,P41&gt;=$X$5,$X$1,P41&gt;=$W$5,$W$1,P41&lt;$W$2,$V$1),(IF(AND($N$2&gt;=$T$6,$N$2&lt;$U$6),_xlfn.IFS(P41&gt;=$AD$6,$AD$1,P41&gt;=$AC$6,$AC$1,P41&gt;=$AB$6,$AB$1,P41&gt;=$AA$6,$AA$1,P41&gt;=$Z$6,$Z$1,P41&gt;=$Y$6,$Y$1,P41&gt;=$X$6,$X$1,P41&gt;=$W$6,$W$1,P41&lt;$W$2,$V$1),(IF(AND($N$2&gt;=$T$7,$N$2&lt;$U$7),_xlfn.IFS(P41&gt;=$AD$7,$AD$1,P41&gt;=$AC$7,$AC$1,P41&gt;=$AB$7,$AB$1,P41&gt;=$AA$7,$AA$1,P41&gt;=$Z$7,$Z$1,P41&gt;=$Y$7,$Y$1,P41&gt;=$X$7,$X$1,P41&gt;=$W$7,$W$1,P41&lt;$W$2,$V$1),(IF(AND($N$2&gt;=$T$8,$N$2&lt;$U$8),_xlfn.IFS(P41&gt;=$AD$8,$AD$1,P41&gt;=$AC$8,$AC$1,P41&gt;=$AB$8,$AB$1,P41&gt;=$AA$8,$AA$1,P41&gt;=$Z$8,$Z$1,P41&gt;=$Y$8,$Y$1,P41&gt;=$X$8,$X$1,P41&gt;=$W$8,$W$1,P41&lt;$W$2,$V$1),(IF(AND($N$2&gt;=$T$9,$N$2&lt;$U$9),_xlfn.IFS(P41&gt;=$AD$9,$AD$1,P41&gt;=$AC$9,$AC$1,P41&gt;=$AB$9,$AB$1,P41&gt;=$AA$9,$AA$1,P41&gt;=$Z$9,$Z$1,P41&gt;=$Y$9,$Y$1,P41&gt;=$X$9,$X$1,P41&gt;=$W$9,$W$1),$W$1))))))))))))))),IF(AND($N$2&gt;=$T$2,$N$2&lt;=$U$2),IF(P41&gt;=$W$2,$W$1,$V$1),IF(AND($N$2&gt;=$T$3,$N$2&lt;$U$3),IF(P41&gt;=$W$3,$W$1,$V$1),IF(AND($N$2&gt;=$T$4,$N$2&lt;$U$4),IF(P41&gt;=$W$4,$W$1,$V$1),IF(AND($N$2&gt;=$T$5,$N$2&lt;$U$5),IF(P41&gt;=$W$5,$W$1,$V$1),IF(AND($N$2&gt;=$T$6,$N$2&lt;$U$6),IF(P41&gt;=$W$6,$W$1,$V$1),IF(AND($N$2&gt;=$T$7,$N$2&lt;$U$7),IF(P41&gt;=$W$7,$W$1,$V$1),IF(AND($N$2&gt;=$T$8,$N$2&lt;$U$8),IF(P41&gt;=$W$8,$W$1,$V$1),IF(AND($N$2&gt;=$T$9,$N$2&lt;$U$9),IF(P41&gt;=$W$9,$W$1,$V$1),""))))))))),"")</f>
        <v>BB</v>
      </c>
      <c r="M41" s="9" t="str" cm="1">
        <f t="array" ref="M41">IF(E41&lt;&gt;"",IF(AND(E41&lt;&gt;"GR",E41&gt;=40,J41&gt;=30),_xlfn.IFS(Q41&gt;=$AG$2,$AD$19,Q41&gt;=$AG$3,$AC$19,Q41&gt;=$AG$4,$AB$19,Q41&gt;=$AG$5,$AA$19,Q41&gt;=$AG$6,$Z$19,Q41&gt;=$AG$7,$Y$19,Q41&gt;=$AG$8,$X$19,Q41&gt;=$AG$9,$V$19),L41),"")</f>
        <v>BB</v>
      </c>
      <c r="N41" s="9"/>
      <c r="O41" s="9"/>
      <c r="P41" s="9">
        <f t="shared" si="2"/>
        <v>60</v>
      </c>
      <c r="Q41" s="9">
        <f t="shared" si="3"/>
        <v>60</v>
      </c>
      <c r="R41" s="9">
        <f t="shared" si="4"/>
        <v>0.99</v>
      </c>
    </row>
    <row r="42" spans="1:18" x14ac:dyDescent="0.2">
      <c r="A42" s="3" t="s">
        <v>8</v>
      </c>
      <c r="B42" s="3">
        <v>41</v>
      </c>
      <c r="C42" s="3">
        <v>55</v>
      </c>
      <c r="D42" s="3">
        <v>65</v>
      </c>
      <c r="E42" s="3" t="s">
        <v>34</v>
      </c>
      <c r="F42" s="22">
        <f t="shared" si="5"/>
        <v>65</v>
      </c>
      <c r="G42" s="22">
        <f t="shared" si="6"/>
        <v>55</v>
      </c>
      <c r="H42" s="22">
        <f t="shared" si="7"/>
        <v>65</v>
      </c>
      <c r="I42" s="9">
        <f t="shared" si="8"/>
        <v>61</v>
      </c>
      <c r="J42" s="9">
        <f t="shared" si="0"/>
        <v>61</v>
      </c>
      <c r="K42" s="10">
        <f t="shared" si="1"/>
        <v>3721</v>
      </c>
      <c r="L42" s="9" t="str" cm="1">
        <f t="array" ref="L42">IF(D42&lt;&gt;"",IF(AND(H42&gt;=40,I42&gt;=30),IF(AND($N$2&gt;=$T$2,$N$2&lt;=$U$2),_xlfn.IFS(P42&gt;=$AD$2,$AD$1,P42&gt;=$AC$2,$AC$1,P42&gt;=$AB$2,$AB$1,P42&gt;=$AA$2,$AA$1,P42&gt;=$Z$2,$Z$1,P42&gt;=$Y$2,$Y$1,P42&gt;=$X$2,$X$1,P42&gt;=$W$2,$W$1,P42&lt;$W$2,$V$1),(IF(AND($N$2&gt;=$T$3,$N$2&lt;$U$3),_xlfn.IFS(P42&gt;=$AD$3,$AD$1,P42&gt;=$AC$3,$AC$1,P42&gt;=$AB$3,$AB$1,P42&gt;=$AA$3,$AA$1,P42&gt;=$Z$3,$Z$1,P42&gt;=$Y$3,$Y$1,P42&gt;=$X$3,$X$1,P42&gt;=$W$3,$W$1,P42&lt;$W$2,$V$1),(IF(AND($N$2&gt;=$T$4,$N$2&lt;$U$4),_xlfn.IFS(P42&gt;=$AD$4,$AD$1,P42&gt;=$AC$4,$AC$1,P42&gt;=$AB$4,$AB$1,P42&gt;=$AA$4,$AA$1,P42&gt;=$Z$4,$Z$1,P42&gt;=$Y$4,$Y$1,P42&gt;=$X$4,$X$1,P42&gt;=$W$4,$W$1,P42&lt;$W$2,$V$1),(IF(AND($N$2&gt;=$T$5,$N$2&lt;$U$5),_xlfn.IFS(P42&gt;=$AD$5,$AD$1,P42&gt;=$AC$5,$AC$1,P42&gt;=$AB$5,$AB$1,P42&gt;=$AA$5,$AA$1,P42&gt;=$Z$5,$Z$1,P42&gt;=$Y$5,$Y$1,P42&gt;=$X$5,$X$1,P42&gt;=$W$5,$W$1,P42&lt;$W$2,$V$1),(IF(AND($N$2&gt;=$T$6,$N$2&lt;$U$6),_xlfn.IFS(P42&gt;=$AD$6,$AD$1,P42&gt;=$AC$6,$AC$1,P42&gt;=$AB$6,$AB$1,P42&gt;=$AA$6,$AA$1,P42&gt;=$Z$6,$Z$1,P42&gt;=$Y$6,$Y$1,P42&gt;=$X$6,$X$1,P42&gt;=$W$6,$W$1,P42&lt;$W$2,$V$1),(IF(AND($N$2&gt;=$T$7,$N$2&lt;$U$7),_xlfn.IFS(P42&gt;=$AD$7,$AD$1,P42&gt;=$AC$7,$AC$1,P42&gt;=$AB$7,$AB$1,P42&gt;=$AA$7,$AA$1,P42&gt;=$Z$7,$Z$1,P42&gt;=$Y$7,$Y$1,P42&gt;=$X$7,$X$1,P42&gt;=$W$7,$W$1,P42&lt;$W$2,$V$1),(IF(AND($N$2&gt;=$T$8,$N$2&lt;$U$8),_xlfn.IFS(P42&gt;=$AD$8,$AD$1,P42&gt;=$AC$8,$AC$1,P42&gt;=$AB$8,$AB$1,P42&gt;=$AA$8,$AA$1,P42&gt;=$Z$8,$Z$1,P42&gt;=$Y$8,$Y$1,P42&gt;=$X$8,$X$1,P42&gt;=$W$8,$W$1,P42&lt;$W$2,$V$1),(IF(AND($N$2&gt;=$T$9,$N$2&lt;$U$9),_xlfn.IFS(P42&gt;=$AD$9,$AD$1,P42&gt;=$AC$9,$AC$1,P42&gt;=$AB$9,$AB$1,P42&gt;=$AA$9,$AA$1,P42&gt;=$Z$9,$Z$1,P42&gt;=$Y$9,$Y$1,P42&gt;=$X$9,$X$1,P42&gt;=$W$9,$W$1),$W$1))))))))))))))),IF(AND($N$2&gt;=$T$2,$N$2&lt;=$U$2),IF(P42&gt;=$W$2,$W$1,$V$1),IF(AND($N$2&gt;=$T$3,$N$2&lt;$U$3),IF(P42&gt;=$W$3,$W$1,$V$1),IF(AND($N$2&gt;=$T$4,$N$2&lt;$U$4),IF(P42&gt;=$W$4,$W$1,$V$1),IF(AND($N$2&gt;=$T$5,$N$2&lt;$U$5),IF(P42&gt;=$W$5,$W$1,$V$1),IF(AND($N$2&gt;=$T$6,$N$2&lt;$U$6),IF(P42&gt;=$W$6,$W$1,$V$1),IF(AND($N$2&gt;=$T$7,$N$2&lt;$U$7),IF(P42&gt;=$W$7,$W$1,$V$1),IF(AND($N$2&gt;=$T$8,$N$2&lt;$U$8),IF(P42&gt;=$W$8,$W$1,$V$1),IF(AND($N$2&gt;=$T$9,$N$2&lt;$U$9),IF(P42&gt;=$W$9,$W$1,$V$1),""))))))))),"")</f>
        <v>BB</v>
      </c>
      <c r="M42" s="9" t="str" cm="1">
        <f t="array" ref="M42">IF(E42&lt;&gt;"",IF(AND(E42&lt;&gt;"GR",E42&gt;=40,J42&gt;=30),_xlfn.IFS(Q42&gt;=$AG$2,$AD$19,Q42&gt;=$AG$3,$AC$19,Q42&gt;=$AG$4,$AB$19,Q42&gt;=$AG$5,$AA$19,Q42&gt;=$AG$6,$Z$19,Q42&gt;=$AG$7,$Y$19,Q42&gt;=$AG$8,$X$19,Q42&gt;=$AG$9,$V$19),L42),"")</f>
        <v>BB</v>
      </c>
      <c r="N42" s="9"/>
      <c r="O42" s="9"/>
      <c r="P42" s="9">
        <f t="shared" si="2"/>
        <v>60</v>
      </c>
      <c r="Q42" s="9">
        <f t="shared" si="3"/>
        <v>60</v>
      </c>
      <c r="R42" s="9">
        <f t="shared" si="4"/>
        <v>0.98</v>
      </c>
    </row>
    <row r="43" spans="1:18" x14ac:dyDescent="0.2">
      <c r="A43" s="3" t="s">
        <v>8</v>
      </c>
      <c r="B43" s="3">
        <v>42</v>
      </c>
      <c r="C43" s="3">
        <v>31</v>
      </c>
      <c r="D43" s="3">
        <v>81</v>
      </c>
      <c r="E43" s="3" t="s">
        <v>34</v>
      </c>
      <c r="F43" s="22">
        <f t="shared" si="5"/>
        <v>81</v>
      </c>
      <c r="G43" s="22">
        <f t="shared" si="6"/>
        <v>31</v>
      </c>
      <c r="H43" s="22">
        <f t="shared" si="7"/>
        <v>81</v>
      </c>
      <c r="I43" s="9">
        <f t="shared" si="8"/>
        <v>61</v>
      </c>
      <c r="J43" s="9">
        <f t="shared" si="0"/>
        <v>61</v>
      </c>
      <c r="K43" s="10">
        <f t="shared" si="1"/>
        <v>3721</v>
      </c>
      <c r="L43" s="9" t="str" cm="1">
        <f t="array" ref="L43">IF(D43&lt;&gt;"",IF(AND(H43&gt;=40,I43&gt;=30),IF(AND($N$2&gt;=$T$2,$N$2&lt;=$U$2),_xlfn.IFS(P43&gt;=$AD$2,$AD$1,P43&gt;=$AC$2,$AC$1,P43&gt;=$AB$2,$AB$1,P43&gt;=$AA$2,$AA$1,P43&gt;=$Z$2,$Z$1,P43&gt;=$Y$2,$Y$1,P43&gt;=$X$2,$X$1,P43&gt;=$W$2,$W$1,P43&lt;$W$2,$V$1),(IF(AND($N$2&gt;=$T$3,$N$2&lt;$U$3),_xlfn.IFS(P43&gt;=$AD$3,$AD$1,P43&gt;=$AC$3,$AC$1,P43&gt;=$AB$3,$AB$1,P43&gt;=$AA$3,$AA$1,P43&gt;=$Z$3,$Z$1,P43&gt;=$Y$3,$Y$1,P43&gt;=$X$3,$X$1,P43&gt;=$W$3,$W$1,P43&lt;$W$2,$V$1),(IF(AND($N$2&gt;=$T$4,$N$2&lt;$U$4),_xlfn.IFS(P43&gt;=$AD$4,$AD$1,P43&gt;=$AC$4,$AC$1,P43&gt;=$AB$4,$AB$1,P43&gt;=$AA$4,$AA$1,P43&gt;=$Z$4,$Z$1,P43&gt;=$Y$4,$Y$1,P43&gt;=$X$4,$X$1,P43&gt;=$W$4,$W$1,P43&lt;$W$2,$V$1),(IF(AND($N$2&gt;=$T$5,$N$2&lt;$U$5),_xlfn.IFS(P43&gt;=$AD$5,$AD$1,P43&gt;=$AC$5,$AC$1,P43&gt;=$AB$5,$AB$1,P43&gt;=$AA$5,$AA$1,P43&gt;=$Z$5,$Z$1,P43&gt;=$Y$5,$Y$1,P43&gt;=$X$5,$X$1,P43&gt;=$W$5,$W$1,P43&lt;$W$2,$V$1),(IF(AND($N$2&gt;=$T$6,$N$2&lt;$U$6),_xlfn.IFS(P43&gt;=$AD$6,$AD$1,P43&gt;=$AC$6,$AC$1,P43&gt;=$AB$6,$AB$1,P43&gt;=$AA$6,$AA$1,P43&gt;=$Z$6,$Z$1,P43&gt;=$Y$6,$Y$1,P43&gt;=$X$6,$X$1,P43&gt;=$W$6,$W$1,P43&lt;$W$2,$V$1),(IF(AND($N$2&gt;=$T$7,$N$2&lt;$U$7),_xlfn.IFS(P43&gt;=$AD$7,$AD$1,P43&gt;=$AC$7,$AC$1,P43&gt;=$AB$7,$AB$1,P43&gt;=$AA$7,$AA$1,P43&gt;=$Z$7,$Z$1,P43&gt;=$Y$7,$Y$1,P43&gt;=$X$7,$X$1,P43&gt;=$W$7,$W$1,P43&lt;$W$2,$V$1),(IF(AND($N$2&gt;=$T$8,$N$2&lt;$U$8),_xlfn.IFS(P43&gt;=$AD$8,$AD$1,P43&gt;=$AC$8,$AC$1,P43&gt;=$AB$8,$AB$1,P43&gt;=$AA$8,$AA$1,P43&gt;=$Z$8,$Z$1,P43&gt;=$Y$8,$Y$1,P43&gt;=$X$8,$X$1,P43&gt;=$W$8,$W$1,P43&lt;$W$2,$V$1),(IF(AND($N$2&gt;=$T$9,$N$2&lt;$U$9),_xlfn.IFS(P43&gt;=$AD$9,$AD$1,P43&gt;=$AC$9,$AC$1,P43&gt;=$AB$9,$AB$1,P43&gt;=$AA$9,$AA$1,P43&gt;=$Z$9,$Z$1,P43&gt;=$Y$9,$Y$1,P43&gt;=$X$9,$X$1,P43&gt;=$W$9,$W$1),$W$1))))))))))))))),IF(AND($N$2&gt;=$T$2,$N$2&lt;=$U$2),IF(P43&gt;=$W$2,$W$1,$V$1),IF(AND($N$2&gt;=$T$3,$N$2&lt;$U$3),IF(P43&gt;=$W$3,$W$1,$V$1),IF(AND($N$2&gt;=$T$4,$N$2&lt;$U$4),IF(P43&gt;=$W$4,$W$1,$V$1),IF(AND($N$2&gt;=$T$5,$N$2&lt;$U$5),IF(P43&gt;=$W$5,$W$1,$V$1),IF(AND($N$2&gt;=$T$6,$N$2&lt;$U$6),IF(P43&gt;=$W$6,$W$1,$V$1),IF(AND($N$2&gt;=$T$7,$N$2&lt;$U$7),IF(P43&gt;=$W$7,$W$1,$V$1),IF(AND($N$2&gt;=$T$8,$N$2&lt;$U$8),IF(P43&gt;=$W$8,$W$1,$V$1),IF(AND($N$2&gt;=$T$9,$N$2&lt;$U$9),IF(P43&gt;=$W$9,$W$1,$V$1),""))))))))),"")</f>
        <v>BB</v>
      </c>
      <c r="M43" s="9" t="str" cm="1">
        <f t="array" ref="M43">IF(E43&lt;&gt;"",IF(AND(E43&lt;&gt;"GR",E43&gt;=40,J43&gt;=30),_xlfn.IFS(Q43&gt;=$AG$2,$AD$19,Q43&gt;=$AG$3,$AC$19,Q43&gt;=$AG$4,$AB$19,Q43&gt;=$AG$5,$AA$19,Q43&gt;=$AG$6,$Z$19,Q43&gt;=$AG$7,$Y$19,Q43&gt;=$AG$8,$X$19,Q43&gt;=$AG$9,$V$19),L43),"")</f>
        <v>BB</v>
      </c>
      <c r="N43" s="9"/>
      <c r="O43" s="9"/>
      <c r="P43" s="9">
        <f t="shared" si="2"/>
        <v>60</v>
      </c>
      <c r="Q43" s="9">
        <f t="shared" si="3"/>
        <v>60</v>
      </c>
      <c r="R43" s="9">
        <f t="shared" si="4"/>
        <v>0.98</v>
      </c>
    </row>
    <row r="44" spans="1:18" x14ac:dyDescent="0.2">
      <c r="A44" s="3" t="s">
        <v>8</v>
      </c>
      <c r="B44" s="3">
        <v>43</v>
      </c>
      <c r="C44" s="3">
        <v>53</v>
      </c>
      <c r="D44" s="3">
        <v>66</v>
      </c>
      <c r="E44" s="3" t="s">
        <v>34</v>
      </c>
      <c r="F44" s="22">
        <f t="shared" si="5"/>
        <v>66</v>
      </c>
      <c r="G44" s="22">
        <f t="shared" si="6"/>
        <v>53</v>
      </c>
      <c r="H44" s="22">
        <f t="shared" si="7"/>
        <v>66</v>
      </c>
      <c r="I44" s="9">
        <f t="shared" si="8"/>
        <v>60.800000000000004</v>
      </c>
      <c r="J44" s="9">
        <f t="shared" si="0"/>
        <v>60.8</v>
      </c>
      <c r="K44" s="10">
        <f t="shared" si="1"/>
        <v>3696.6400000000003</v>
      </c>
      <c r="L44" s="9" t="str" cm="1">
        <f t="array" ref="L44">IF(D44&lt;&gt;"",IF(AND(H44&gt;=40,I44&gt;=30),IF(AND($N$2&gt;=$T$2,$N$2&lt;=$U$2),_xlfn.IFS(P44&gt;=$AD$2,$AD$1,P44&gt;=$AC$2,$AC$1,P44&gt;=$AB$2,$AB$1,P44&gt;=$AA$2,$AA$1,P44&gt;=$Z$2,$Z$1,P44&gt;=$Y$2,$Y$1,P44&gt;=$X$2,$X$1,P44&gt;=$W$2,$W$1,P44&lt;$W$2,$V$1),(IF(AND($N$2&gt;=$T$3,$N$2&lt;$U$3),_xlfn.IFS(P44&gt;=$AD$3,$AD$1,P44&gt;=$AC$3,$AC$1,P44&gt;=$AB$3,$AB$1,P44&gt;=$AA$3,$AA$1,P44&gt;=$Z$3,$Z$1,P44&gt;=$Y$3,$Y$1,P44&gt;=$X$3,$X$1,P44&gt;=$W$3,$W$1,P44&lt;$W$2,$V$1),(IF(AND($N$2&gt;=$T$4,$N$2&lt;$U$4),_xlfn.IFS(P44&gt;=$AD$4,$AD$1,P44&gt;=$AC$4,$AC$1,P44&gt;=$AB$4,$AB$1,P44&gt;=$AA$4,$AA$1,P44&gt;=$Z$4,$Z$1,P44&gt;=$Y$4,$Y$1,P44&gt;=$X$4,$X$1,P44&gt;=$W$4,$W$1,P44&lt;$W$2,$V$1),(IF(AND($N$2&gt;=$T$5,$N$2&lt;$U$5),_xlfn.IFS(P44&gt;=$AD$5,$AD$1,P44&gt;=$AC$5,$AC$1,P44&gt;=$AB$5,$AB$1,P44&gt;=$AA$5,$AA$1,P44&gt;=$Z$5,$Z$1,P44&gt;=$Y$5,$Y$1,P44&gt;=$X$5,$X$1,P44&gt;=$W$5,$W$1,P44&lt;$W$2,$V$1),(IF(AND($N$2&gt;=$T$6,$N$2&lt;$U$6),_xlfn.IFS(P44&gt;=$AD$6,$AD$1,P44&gt;=$AC$6,$AC$1,P44&gt;=$AB$6,$AB$1,P44&gt;=$AA$6,$AA$1,P44&gt;=$Z$6,$Z$1,P44&gt;=$Y$6,$Y$1,P44&gt;=$X$6,$X$1,P44&gt;=$W$6,$W$1,P44&lt;$W$2,$V$1),(IF(AND($N$2&gt;=$T$7,$N$2&lt;$U$7),_xlfn.IFS(P44&gt;=$AD$7,$AD$1,P44&gt;=$AC$7,$AC$1,P44&gt;=$AB$7,$AB$1,P44&gt;=$AA$7,$AA$1,P44&gt;=$Z$7,$Z$1,P44&gt;=$Y$7,$Y$1,P44&gt;=$X$7,$X$1,P44&gt;=$W$7,$W$1,P44&lt;$W$2,$V$1),(IF(AND($N$2&gt;=$T$8,$N$2&lt;$U$8),_xlfn.IFS(P44&gt;=$AD$8,$AD$1,P44&gt;=$AC$8,$AC$1,P44&gt;=$AB$8,$AB$1,P44&gt;=$AA$8,$AA$1,P44&gt;=$Z$8,$Z$1,P44&gt;=$Y$8,$Y$1,P44&gt;=$X$8,$X$1,P44&gt;=$W$8,$W$1,P44&lt;$W$2,$V$1),(IF(AND($N$2&gt;=$T$9,$N$2&lt;$U$9),_xlfn.IFS(P44&gt;=$AD$9,$AD$1,P44&gt;=$AC$9,$AC$1,P44&gt;=$AB$9,$AB$1,P44&gt;=$AA$9,$AA$1,P44&gt;=$Z$9,$Z$1,P44&gt;=$Y$9,$Y$1,P44&gt;=$X$9,$X$1,P44&gt;=$W$9,$W$1),$W$1))))))))))))))),IF(AND($N$2&gt;=$T$2,$N$2&lt;=$U$2),IF(P44&gt;=$W$2,$W$1,$V$1),IF(AND($N$2&gt;=$T$3,$N$2&lt;$U$3),IF(P44&gt;=$W$3,$W$1,$V$1),IF(AND($N$2&gt;=$T$4,$N$2&lt;$U$4),IF(P44&gt;=$W$4,$W$1,$V$1),IF(AND($N$2&gt;=$T$5,$N$2&lt;$U$5),IF(P44&gt;=$W$5,$W$1,$V$1),IF(AND($N$2&gt;=$T$6,$N$2&lt;$U$6),IF(P44&gt;=$W$6,$W$1,$V$1),IF(AND($N$2&gt;=$T$7,$N$2&lt;$U$7),IF(P44&gt;=$W$7,$W$1,$V$1),IF(AND($N$2&gt;=$T$8,$N$2&lt;$U$8),IF(P44&gt;=$W$8,$W$1,$V$1),IF(AND($N$2&gt;=$T$9,$N$2&lt;$U$9),IF(P44&gt;=$W$9,$W$1,$V$1),""))))))))),"")</f>
        <v>BB</v>
      </c>
      <c r="M44" s="9" t="str" cm="1">
        <f t="array" ref="M44">IF(E44&lt;&gt;"",IF(AND(E44&lt;&gt;"GR",E44&gt;=40,J44&gt;=30),_xlfn.IFS(Q44&gt;=$AG$2,$AD$19,Q44&gt;=$AG$3,$AC$19,Q44&gt;=$AG$4,$AB$19,Q44&gt;=$AG$5,$AA$19,Q44&gt;=$AG$6,$Z$19,Q44&gt;=$AG$7,$Y$19,Q44&gt;=$AG$8,$X$19,Q44&gt;=$AG$9,$V$19),L44),"")</f>
        <v>BB</v>
      </c>
      <c r="N44" s="9"/>
      <c r="O44" s="9"/>
      <c r="P44" s="9">
        <f t="shared" si="2"/>
        <v>60</v>
      </c>
      <c r="Q44" s="9">
        <f t="shared" si="3"/>
        <v>60</v>
      </c>
      <c r="R44" s="9">
        <f t="shared" si="4"/>
        <v>0.97</v>
      </c>
    </row>
    <row r="45" spans="1:18" x14ac:dyDescent="0.2">
      <c r="A45" s="3" t="s">
        <v>8</v>
      </c>
      <c r="B45" s="3">
        <v>44</v>
      </c>
      <c r="C45" s="3">
        <v>67</v>
      </c>
      <c r="D45" s="3">
        <v>56</v>
      </c>
      <c r="E45" s="3" t="s">
        <v>34</v>
      </c>
      <c r="F45" s="22">
        <f t="shared" si="5"/>
        <v>56</v>
      </c>
      <c r="G45" s="22">
        <f t="shared" si="6"/>
        <v>67</v>
      </c>
      <c r="H45" s="22">
        <f t="shared" si="7"/>
        <v>56</v>
      </c>
      <c r="I45" s="9">
        <f t="shared" si="8"/>
        <v>60.400000000000006</v>
      </c>
      <c r="J45" s="9">
        <f t="shared" si="0"/>
        <v>60.4</v>
      </c>
      <c r="K45" s="10">
        <f t="shared" si="1"/>
        <v>3648.1600000000008</v>
      </c>
      <c r="L45" s="9" t="str" cm="1">
        <f t="array" ref="L45">IF(D45&lt;&gt;"",IF(AND(H45&gt;=40,I45&gt;=30),IF(AND($N$2&gt;=$T$2,$N$2&lt;=$U$2),_xlfn.IFS(P45&gt;=$AD$2,$AD$1,P45&gt;=$AC$2,$AC$1,P45&gt;=$AB$2,$AB$1,P45&gt;=$AA$2,$AA$1,P45&gt;=$Z$2,$Z$1,P45&gt;=$Y$2,$Y$1,P45&gt;=$X$2,$X$1,P45&gt;=$W$2,$W$1,P45&lt;$W$2,$V$1),(IF(AND($N$2&gt;=$T$3,$N$2&lt;$U$3),_xlfn.IFS(P45&gt;=$AD$3,$AD$1,P45&gt;=$AC$3,$AC$1,P45&gt;=$AB$3,$AB$1,P45&gt;=$AA$3,$AA$1,P45&gt;=$Z$3,$Z$1,P45&gt;=$Y$3,$Y$1,P45&gt;=$X$3,$X$1,P45&gt;=$W$3,$W$1,P45&lt;$W$2,$V$1),(IF(AND($N$2&gt;=$T$4,$N$2&lt;$U$4),_xlfn.IFS(P45&gt;=$AD$4,$AD$1,P45&gt;=$AC$4,$AC$1,P45&gt;=$AB$4,$AB$1,P45&gt;=$AA$4,$AA$1,P45&gt;=$Z$4,$Z$1,P45&gt;=$Y$4,$Y$1,P45&gt;=$X$4,$X$1,P45&gt;=$W$4,$W$1,P45&lt;$W$2,$V$1),(IF(AND($N$2&gt;=$T$5,$N$2&lt;$U$5),_xlfn.IFS(P45&gt;=$AD$5,$AD$1,P45&gt;=$AC$5,$AC$1,P45&gt;=$AB$5,$AB$1,P45&gt;=$AA$5,$AA$1,P45&gt;=$Z$5,$Z$1,P45&gt;=$Y$5,$Y$1,P45&gt;=$X$5,$X$1,P45&gt;=$W$5,$W$1,P45&lt;$W$2,$V$1),(IF(AND($N$2&gt;=$T$6,$N$2&lt;$U$6),_xlfn.IFS(P45&gt;=$AD$6,$AD$1,P45&gt;=$AC$6,$AC$1,P45&gt;=$AB$6,$AB$1,P45&gt;=$AA$6,$AA$1,P45&gt;=$Z$6,$Z$1,P45&gt;=$Y$6,$Y$1,P45&gt;=$X$6,$X$1,P45&gt;=$W$6,$W$1,P45&lt;$W$2,$V$1),(IF(AND($N$2&gt;=$T$7,$N$2&lt;$U$7),_xlfn.IFS(P45&gt;=$AD$7,$AD$1,P45&gt;=$AC$7,$AC$1,P45&gt;=$AB$7,$AB$1,P45&gt;=$AA$7,$AA$1,P45&gt;=$Z$7,$Z$1,P45&gt;=$Y$7,$Y$1,P45&gt;=$X$7,$X$1,P45&gt;=$W$7,$W$1,P45&lt;$W$2,$V$1),(IF(AND($N$2&gt;=$T$8,$N$2&lt;$U$8),_xlfn.IFS(P45&gt;=$AD$8,$AD$1,P45&gt;=$AC$8,$AC$1,P45&gt;=$AB$8,$AB$1,P45&gt;=$AA$8,$AA$1,P45&gt;=$Z$8,$Z$1,P45&gt;=$Y$8,$Y$1,P45&gt;=$X$8,$X$1,P45&gt;=$W$8,$W$1,P45&lt;$W$2,$V$1),(IF(AND($N$2&gt;=$T$9,$N$2&lt;$U$9),_xlfn.IFS(P45&gt;=$AD$9,$AD$1,P45&gt;=$AC$9,$AC$1,P45&gt;=$AB$9,$AB$1,P45&gt;=$AA$9,$AA$1,P45&gt;=$Z$9,$Z$1,P45&gt;=$Y$9,$Y$1,P45&gt;=$X$9,$X$1,P45&gt;=$W$9,$W$1),$W$1))))))))))))))),IF(AND($N$2&gt;=$T$2,$N$2&lt;=$U$2),IF(P45&gt;=$W$2,$W$1,$V$1),IF(AND($N$2&gt;=$T$3,$N$2&lt;$U$3),IF(P45&gt;=$W$3,$W$1,$V$1),IF(AND($N$2&gt;=$T$4,$N$2&lt;$U$4),IF(P45&gt;=$W$4,$W$1,$V$1),IF(AND($N$2&gt;=$T$5,$N$2&lt;$U$5),IF(P45&gt;=$W$5,$W$1,$V$1),IF(AND($N$2&gt;=$T$6,$N$2&lt;$U$6),IF(P45&gt;=$W$6,$W$1,$V$1),IF(AND($N$2&gt;=$T$7,$N$2&lt;$U$7),IF(P45&gt;=$W$7,$W$1,$V$1),IF(AND($N$2&gt;=$T$8,$N$2&lt;$U$8),IF(P45&gt;=$W$8,$W$1,$V$1),IF(AND($N$2&gt;=$T$9,$N$2&lt;$U$9),IF(P45&gt;=$W$9,$W$1,$V$1),""))))))))),"")</f>
        <v>BB</v>
      </c>
      <c r="M45" s="9" t="str" cm="1">
        <f t="array" ref="M45">IF(E45&lt;&gt;"",IF(AND(E45&lt;&gt;"GR",E45&gt;=40,J45&gt;=30),_xlfn.IFS(Q45&gt;=$AG$2,$AD$19,Q45&gt;=$AG$3,$AC$19,Q45&gt;=$AG$4,$AB$19,Q45&gt;=$AG$5,$AA$19,Q45&gt;=$AG$6,$Z$19,Q45&gt;=$AG$7,$Y$19,Q45&gt;=$AG$8,$X$19,Q45&gt;=$AG$9,$V$19),L45),"")</f>
        <v>BB</v>
      </c>
      <c r="N45" s="9"/>
      <c r="O45" s="9"/>
      <c r="P45" s="9">
        <f t="shared" si="2"/>
        <v>59</v>
      </c>
      <c r="Q45" s="9">
        <f t="shared" si="3"/>
        <v>59</v>
      </c>
      <c r="R45" s="9">
        <f t="shared" si="4"/>
        <v>0.94</v>
      </c>
    </row>
    <row r="46" spans="1:18" x14ac:dyDescent="0.2">
      <c r="A46" s="3" t="s">
        <v>8</v>
      </c>
      <c r="B46" s="3">
        <v>45</v>
      </c>
      <c r="C46" s="3">
        <v>53</v>
      </c>
      <c r="D46" s="3">
        <v>65</v>
      </c>
      <c r="E46" s="3" t="s">
        <v>34</v>
      </c>
      <c r="F46" s="22">
        <f t="shared" si="5"/>
        <v>65</v>
      </c>
      <c r="G46" s="22">
        <f t="shared" si="6"/>
        <v>53</v>
      </c>
      <c r="H46" s="22">
        <f t="shared" si="7"/>
        <v>65</v>
      </c>
      <c r="I46" s="9">
        <f t="shared" si="8"/>
        <v>60.2</v>
      </c>
      <c r="J46" s="9">
        <f t="shared" si="0"/>
        <v>60.2</v>
      </c>
      <c r="K46" s="10">
        <f t="shared" si="1"/>
        <v>3624.0400000000004</v>
      </c>
      <c r="L46" s="9" t="str" cm="1">
        <f t="array" ref="L46">IF(D46&lt;&gt;"",IF(AND(H46&gt;=40,I46&gt;=30),IF(AND($N$2&gt;=$T$2,$N$2&lt;=$U$2),_xlfn.IFS(P46&gt;=$AD$2,$AD$1,P46&gt;=$AC$2,$AC$1,P46&gt;=$AB$2,$AB$1,P46&gt;=$AA$2,$AA$1,P46&gt;=$Z$2,$Z$1,P46&gt;=$Y$2,$Y$1,P46&gt;=$X$2,$X$1,P46&gt;=$W$2,$W$1,P46&lt;$W$2,$V$1),(IF(AND($N$2&gt;=$T$3,$N$2&lt;$U$3),_xlfn.IFS(P46&gt;=$AD$3,$AD$1,P46&gt;=$AC$3,$AC$1,P46&gt;=$AB$3,$AB$1,P46&gt;=$AA$3,$AA$1,P46&gt;=$Z$3,$Z$1,P46&gt;=$Y$3,$Y$1,P46&gt;=$X$3,$X$1,P46&gt;=$W$3,$W$1,P46&lt;$W$2,$V$1),(IF(AND($N$2&gt;=$T$4,$N$2&lt;$U$4),_xlfn.IFS(P46&gt;=$AD$4,$AD$1,P46&gt;=$AC$4,$AC$1,P46&gt;=$AB$4,$AB$1,P46&gt;=$AA$4,$AA$1,P46&gt;=$Z$4,$Z$1,P46&gt;=$Y$4,$Y$1,P46&gt;=$X$4,$X$1,P46&gt;=$W$4,$W$1,P46&lt;$W$2,$V$1),(IF(AND($N$2&gt;=$T$5,$N$2&lt;$U$5),_xlfn.IFS(P46&gt;=$AD$5,$AD$1,P46&gt;=$AC$5,$AC$1,P46&gt;=$AB$5,$AB$1,P46&gt;=$AA$5,$AA$1,P46&gt;=$Z$5,$Z$1,P46&gt;=$Y$5,$Y$1,P46&gt;=$X$5,$X$1,P46&gt;=$W$5,$W$1,P46&lt;$W$2,$V$1),(IF(AND($N$2&gt;=$T$6,$N$2&lt;$U$6),_xlfn.IFS(P46&gt;=$AD$6,$AD$1,P46&gt;=$AC$6,$AC$1,P46&gt;=$AB$6,$AB$1,P46&gt;=$AA$6,$AA$1,P46&gt;=$Z$6,$Z$1,P46&gt;=$Y$6,$Y$1,P46&gt;=$X$6,$X$1,P46&gt;=$W$6,$W$1,P46&lt;$W$2,$V$1),(IF(AND($N$2&gt;=$T$7,$N$2&lt;$U$7),_xlfn.IFS(P46&gt;=$AD$7,$AD$1,P46&gt;=$AC$7,$AC$1,P46&gt;=$AB$7,$AB$1,P46&gt;=$AA$7,$AA$1,P46&gt;=$Z$7,$Z$1,P46&gt;=$Y$7,$Y$1,P46&gt;=$X$7,$X$1,P46&gt;=$W$7,$W$1,P46&lt;$W$2,$V$1),(IF(AND($N$2&gt;=$T$8,$N$2&lt;$U$8),_xlfn.IFS(P46&gt;=$AD$8,$AD$1,P46&gt;=$AC$8,$AC$1,P46&gt;=$AB$8,$AB$1,P46&gt;=$AA$8,$AA$1,P46&gt;=$Z$8,$Z$1,P46&gt;=$Y$8,$Y$1,P46&gt;=$X$8,$X$1,P46&gt;=$W$8,$W$1,P46&lt;$W$2,$V$1),(IF(AND($N$2&gt;=$T$9,$N$2&lt;$U$9),_xlfn.IFS(P46&gt;=$AD$9,$AD$1,P46&gt;=$AC$9,$AC$1,P46&gt;=$AB$9,$AB$1,P46&gt;=$AA$9,$AA$1,P46&gt;=$Z$9,$Z$1,P46&gt;=$Y$9,$Y$1,P46&gt;=$X$9,$X$1,P46&gt;=$W$9,$W$1),$W$1))))))))))))))),IF(AND($N$2&gt;=$T$2,$N$2&lt;=$U$2),IF(P46&gt;=$W$2,$W$1,$V$1),IF(AND($N$2&gt;=$T$3,$N$2&lt;$U$3),IF(P46&gt;=$W$3,$W$1,$V$1),IF(AND($N$2&gt;=$T$4,$N$2&lt;$U$4),IF(P46&gt;=$W$4,$W$1,$V$1),IF(AND($N$2&gt;=$T$5,$N$2&lt;$U$5),IF(P46&gt;=$W$5,$W$1,$V$1),IF(AND($N$2&gt;=$T$6,$N$2&lt;$U$6),IF(P46&gt;=$W$6,$W$1,$V$1),IF(AND($N$2&gt;=$T$7,$N$2&lt;$U$7),IF(P46&gt;=$W$7,$W$1,$V$1),IF(AND($N$2&gt;=$T$8,$N$2&lt;$U$8),IF(P46&gt;=$W$8,$W$1,$V$1),IF(AND($N$2&gt;=$T$9,$N$2&lt;$U$9),IF(P46&gt;=$W$9,$W$1,$V$1),""))))))))),"")</f>
        <v>BB</v>
      </c>
      <c r="M46" s="9" t="str" cm="1">
        <f t="array" ref="M46">IF(E46&lt;&gt;"",IF(AND(E46&lt;&gt;"GR",E46&gt;=40,J46&gt;=30),_xlfn.IFS(Q46&gt;=$AG$2,$AD$19,Q46&gt;=$AG$3,$AC$19,Q46&gt;=$AG$4,$AB$19,Q46&gt;=$AG$5,$AA$19,Q46&gt;=$AG$6,$Z$19,Q46&gt;=$AG$7,$Y$19,Q46&gt;=$AG$8,$X$19,Q46&gt;=$AG$9,$V$19),L46),"")</f>
        <v>BB</v>
      </c>
      <c r="N46" s="9"/>
      <c r="O46" s="9"/>
      <c r="P46" s="9">
        <f t="shared" si="2"/>
        <v>59</v>
      </c>
      <c r="Q46" s="9">
        <f t="shared" si="3"/>
        <v>59</v>
      </c>
      <c r="R46" s="9">
        <f t="shared" si="4"/>
        <v>0.92</v>
      </c>
    </row>
    <row r="47" spans="1:18" x14ac:dyDescent="0.2">
      <c r="A47" s="3" t="s">
        <v>8</v>
      </c>
      <c r="B47" s="3">
        <v>46</v>
      </c>
      <c r="C47" s="3">
        <v>47</v>
      </c>
      <c r="D47" s="3">
        <v>69</v>
      </c>
      <c r="E47" s="3" t="s">
        <v>34</v>
      </c>
      <c r="F47" s="22">
        <f t="shared" si="5"/>
        <v>69</v>
      </c>
      <c r="G47" s="22">
        <f t="shared" si="6"/>
        <v>47</v>
      </c>
      <c r="H47" s="22">
        <f t="shared" si="7"/>
        <v>69</v>
      </c>
      <c r="I47" s="9">
        <f t="shared" si="8"/>
        <v>60.2</v>
      </c>
      <c r="J47" s="9">
        <f t="shared" si="0"/>
        <v>60.2</v>
      </c>
      <c r="K47" s="10">
        <f t="shared" si="1"/>
        <v>3624.0400000000004</v>
      </c>
      <c r="L47" s="9" t="str" cm="1">
        <f t="array" ref="L47">IF(D47&lt;&gt;"",IF(AND(H47&gt;=40,I47&gt;=30),IF(AND($N$2&gt;=$T$2,$N$2&lt;=$U$2),_xlfn.IFS(P47&gt;=$AD$2,$AD$1,P47&gt;=$AC$2,$AC$1,P47&gt;=$AB$2,$AB$1,P47&gt;=$AA$2,$AA$1,P47&gt;=$Z$2,$Z$1,P47&gt;=$Y$2,$Y$1,P47&gt;=$X$2,$X$1,P47&gt;=$W$2,$W$1,P47&lt;$W$2,$V$1),(IF(AND($N$2&gt;=$T$3,$N$2&lt;$U$3),_xlfn.IFS(P47&gt;=$AD$3,$AD$1,P47&gt;=$AC$3,$AC$1,P47&gt;=$AB$3,$AB$1,P47&gt;=$AA$3,$AA$1,P47&gt;=$Z$3,$Z$1,P47&gt;=$Y$3,$Y$1,P47&gt;=$X$3,$X$1,P47&gt;=$W$3,$W$1,P47&lt;$W$2,$V$1),(IF(AND($N$2&gt;=$T$4,$N$2&lt;$U$4),_xlfn.IFS(P47&gt;=$AD$4,$AD$1,P47&gt;=$AC$4,$AC$1,P47&gt;=$AB$4,$AB$1,P47&gt;=$AA$4,$AA$1,P47&gt;=$Z$4,$Z$1,P47&gt;=$Y$4,$Y$1,P47&gt;=$X$4,$X$1,P47&gt;=$W$4,$W$1,P47&lt;$W$2,$V$1),(IF(AND($N$2&gt;=$T$5,$N$2&lt;$U$5),_xlfn.IFS(P47&gt;=$AD$5,$AD$1,P47&gt;=$AC$5,$AC$1,P47&gt;=$AB$5,$AB$1,P47&gt;=$AA$5,$AA$1,P47&gt;=$Z$5,$Z$1,P47&gt;=$Y$5,$Y$1,P47&gt;=$X$5,$X$1,P47&gt;=$W$5,$W$1,P47&lt;$W$2,$V$1),(IF(AND($N$2&gt;=$T$6,$N$2&lt;$U$6),_xlfn.IFS(P47&gt;=$AD$6,$AD$1,P47&gt;=$AC$6,$AC$1,P47&gt;=$AB$6,$AB$1,P47&gt;=$AA$6,$AA$1,P47&gt;=$Z$6,$Z$1,P47&gt;=$Y$6,$Y$1,P47&gt;=$X$6,$X$1,P47&gt;=$W$6,$W$1,P47&lt;$W$2,$V$1),(IF(AND($N$2&gt;=$T$7,$N$2&lt;$U$7),_xlfn.IFS(P47&gt;=$AD$7,$AD$1,P47&gt;=$AC$7,$AC$1,P47&gt;=$AB$7,$AB$1,P47&gt;=$AA$7,$AA$1,P47&gt;=$Z$7,$Z$1,P47&gt;=$Y$7,$Y$1,P47&gt;=$X$7,$X$1,P47&gt;=$W$7,$W$1,P47&lt;$W$2,$V$1),(IF(AND($N$2&gt;=$T$8,$N$2&lt;$U$8),_xlfn.IFS(P47&gt;=$AD$8,$AD$1,P47&gt;=$AC$8,$AC$1,P47&gt;=$AB$8,$AB$1,P47&gt;=$AA$8,$AA$1,P47&gt;=$Z$8,$Z$1,P47&gt;=$Y$8,$Y$1,P47&gt;=$X$8,$X$1,P47&gt;=$W$8,$W$1,P47&lt;$W$2,$V$1),(IF(AND($N$2&gt;=$T$9,$N$2&lt;$U$9),_xlfn.IFS(P47&gt;=$AD$9,$AD$1,P47&gt;=$AC$9,$AC$1,P47&gt;=$AB$9,$AB$1,P47&gt;=$AA$9,$AA$1,P47&gt;=$Z$9,$Z$1,P47&gt;=$Y$9,$Y$1,P47&gt;=$X$9,$X$1,P47&gt;=$W$9,$W$1),$W$1))))))))))))))),IF(AND($N$2&gt;=$T$2,$N$2&lt;=$U$2),IF(P47&gt;=$W$2,$W$1,$V$1),IF(AND($N$2&gt;=$T$3,$N$2&lt;$U$3),IF(P47&gt;=$W$3,$W$1,$V$1),IF(AND($N$2&gt;=$T$4,$N$2&lt;$U$4),IF(P47&gt;=$W$4,$W$1,$V$1),IF(AND($N$2&gt;=$T$5,$N$2&lt;$U$5),IF(P47&gt;=$W$5,$W$1,$V$1),IF(AND($N$2&gt;=$T$6,$N$2&lt;$U$6),IF(P47&gt;=$W$6,$W$1,$V$1),IF(AND($N$2&gt;=$T$7,$N$2&lt;$U$7),IF(P47&gt;=$W$7,$W$1,$V$1),IF(AND($N$2&gt;=$T$8,$N$2&lt;$U$8),IF(P47&gt;=$W$8,$W$1,$V$1),IF(AND($N$2&gt;=$T$9,$N$2&lt;$U$9),IF(P47&gt;=$W$9,$W$1,$V$1),""))))))))),"")</f>
        <v>BB</v>
      </c>
      <c r="M47" s="9" t="str" cm="1">
        <f t="array" ref="M47">IF(E47&lt;&gt;"",IF(AND(E47&lt;&gt;"GR",E47&gt;=40,J47&gt;=30),_xlfn.IFS(Q47&gt;=$AG$2,$AD$19,Q47&gt;=$AG$3,$AC$19,Q47&gt;=$AG$4,$AB$19,Q47&gt;=$AG$5,$AA$19,Q47&gt;=$AG$6,$Z$19,Q47&gt;=$AG$7,$Y$19,Q47&gt;=$AG$8,$X$19,Q47&gt;=$AG$9,$V$19),L47),"")</f>
        <v>BB</v>
      </c>
      <c r="N47" s="9"/>
      <c r="O47" s="9"/>
      <c r="P47" s="9">
        <f t="shared" si="2"/>
        <v>59</v>
      </c>
      <c r="Q47" s="9">
        <f t="shared" si="3"/>
        <v>59</v>
      </c>
      <c r="R47" s="9">
        <f t="shared" si="4"/>
        <v>0.92</v>
      </c>
    </row>
    <row r="48" spans="1:18" x14ac:dyDescent="0.2">
      <c r="A48" s="3" t="s">
        <v>8</v>
      </c>
      <c r="B48" s="3">
        <v>47</v>
      </c>
      <c r="C48" s="3">
        <v>48</v>
      </c>
      <c r="D48" s="3">
        <v>68</v>
      </c>
      <c r="E48" s="3" t="s">
        <v>34</v>
      </c>
      <c r="F48" s="22">
        <f t="shared" si="5"/>
        <v>68</v>
      </c>
      <c r="G48" s="22">
        <f t="shared" si="6"/>
        <v>48</v>
      </c>
      <c r="H48" s="22">
        <f t="shared" si="7"/>
        <v>68</v>
      </c>
      <c r="I48" s="9">
        <f t="shared" si="8"/>
        <v>60</v>
      </c>
      <c r="J48" s="9">
        <f t="shared" si="0"/>
        <v>60</v>
      </c>
      <c r="K48" s="10">
        <f t="shared" si="1"/>
        <v>3600</v>
      </c>
      <c r="L48" s="9" t="str" cm="1">
        <f t="array" ref="L48">IF(D48&lt;&gt;"",IF(AND(H48&gt;=40,I48&gt;=30),IF(AND($N$2&gt;=$T$2,$N$2&lt;=$U$2),_xlfn.IFS(P48&gt;=$AD$2,$AD$1,P48&gt;=$AC$2,$AC$1,P48&gt;=$AB$2,$AB$1,P48&gt;=$AA$2,$AA$1,P48&gt;=$Z$2,$Z$1,P48&gt;=$Y$2,$Y$1,P48&gt;=$X$2,$X$1,P48&gt;=$W$2,$W$1,P48&lt;$W$2,$V$1),(IF(AND($N$2&gt;=$T$3,$N$2&lt;$U$3),_xlfn.IFS(P48&gt;=$AD$3,$AD$1,P48&gt;=$AC$3,$AC$1,P48&gt;=$AB$3,$AB$1,P48&gt;=$AA$3,$AA$1,P48&gt;=$Z$3,$Z$1,P48&gt;=$Y$3,$Y$1,P48&gt;=$X$3,$X$1,P48&gt;=$W$3,$W$1,P48&lt;$W$2,$V$1),(IF(AND($N$2&gt;=$T$4,$N$2&lt;$U$4),_xlfn.IFS(P48&gt;=$AD$4,$AD$1,P48&gt;=$AC$4,$AC$1,P48&gt;=$AB$4,$AB$1,P48&gt;=$AA$4,$AA$1,P48&gt;=$Z$4,$Z$1,P48&gt;=$Y$4,$Y$1,P48&gt;=$X$4,$X$1,P48&gt;=$W$4,$W$1,P48&lt;$W$2,$V$1),(IF(AND($N$2&gt;=$T$5,$N$2&lt;$U$5),_xlfn.IFS(P48&gt;=$AD$5,$AD$1,P48&gt;=$AC$5,$AC$1,P48&gt;=$AB$5,$AB$1,P48&gt;=$AA$5,$AA$1,P48&gt;=$Z$5,$Z$1,P48&gt;=$Y$5,$Y$1,P48&gt;=$X$5,$X$1,P48&gt;=$W$5,$W$1,P48&lt;$W$2,$V$1),(IF(AND($N$2&gt;=$T$6,$N$2&lt;$U$6),_xlfn.IFS(P48&gt;=$AD$6,$AD$1,P48&gt;=$AC$6,$AC$1,P48&gt;=$AB$6,$AB$1,P48&gt;=$AA$6,$AA$1,P48&gt;=$Z$6,$Z$1,P48&gt;=$Y$6,$Y$1,P48&gt;=$X$6,$X$1,P48&gt;=$W$6,$W$1,P48&lt;$W$2,$V$1),(IF(AND($N$2&gt;=$T$7,$N$2&lt;$U$7),_xlfn.IFS(P48&gt;=$AD$7,$AD$1,P48&gt;=$AC$7,$AC$1,P48&gt;=$AB$7,$AB$1,P48&gt;=$AA$7,$AA$1,P48&gt;=$Z$7,$Z$1,P48&gt;=$Y$7,$Y$1,P48&gt;=$X$7,$X$1,P48&gt;=$W$7,$W$1,P48&lt;$W$2,$V$1),(IF(AND($N$2&gt;=$T$8,$N$2&lt;$U$8),_xlfn.IFS(P48&gt;=$AD$8,$AD$1,P48&gt;=$AC$8,$AC$1,P48&gt;=$AB$8,$AB$1,P48&gt;=$AA$8,$AA$1,P48&gt;=$Z$8,$Z$1,P48&gt;=$Y$8,$Y$1,P48&gt;=$X$8,$X$1,P48&gt;=$W$8,$W$1,P48&lt;$W$2,$V$1),(IF(AND($N$2&gt;=$T$9,$N$2&lt;$U$9),_xlfn.IFS(P48&gt;=$AD$9,$AD$1,P48&gt;=$AC$9,$AC$1,P48&gt;=$AB$9,$AB$1,P48&gt;=$AA$9,$AA$1,P48&gt;=$Z$9,$Z$1,P48&gt;=$Y$9,$Y$1,P48&gt;=$X$9,$X$1,P48&gt;=$W$9,$W$1),$W$1))))))))))))))),IF(AND($N$2&gt;=$T$2,$N$2&lt;=$U$2),IF(P48&gt;=$W$2,$W$1,$V$1),IF(AND($N$2&gt;=$T$3,$N$2&lt;$U$3),IF(P48&gt;=$W$3,$W$1,$V$1),IF(AND($N$2&gt;=$T$4,$N$2&lt;$U$4),IF(P48&gt;=$W$4,$W$1,$V$1),IF(AND($N$2&gt;=$T$5,$N$2&lt;$U$5),IF(P48&gt;=$W$5,$W$1,$V$1),IF(AND($N$2&gt;=$T$6,$N$2&lt;$U$6),IF(P48&gt;=$W$6,$W$1,$V$1),IF(AND($N$2&gt;=$T$7,$N$2&lt;$U$7),IF(P48&gt;=$W$7,$W$1,$V$1),IF(AND($N$2&gt;=$T$8,$N$2&lt;$U$8),IF(P48&gt;=$W$8,$W$1,$V$1),IF(AND($N$2&gt;=$T$9,$N$2&lt;$U$9),IF(P48&gt;=$W$9,$W$1,$V$1),""))))))))),"")</f>
        <v>BB</v>
      </c>
      <c r="M48" s="9" t="str" cm="1">
        <f t="array" ref="M48">IF(E48&lt;&gt;"",IF(AND(E48&lt;&gt;"GR",E48&gt;=40,J48&gt;=30),_xlfn.IFS(Q48&gt;=$AG$2,$AD$19,Q48&gt;=$AG$3,$AC$19,Q48&gt;=$AG$4,$AB$19,Q48&gt;=$AG$5,$AA$19,Q48&gt;=$AG$6,$Z$19,Q48&gt;=$AG$7,$Y$19,Q48&gt;=$AG$8,$X$19,Q48&gt;=$AG$9,$V$19),L48),"")</f>
        <v>BB</v>
      </c>
      <c r="N48" s="9"/>
      <c r="O48" s="9"/>
      <c r="P48" s="9">
        <f t="shared" si="2"/>
        <v>59</v>
      </c>
      <c r="Q48" s="9">
        <f t="shared" si="3"/>
        <v>59</v>
      </c>
      <c r="R48" s="9">
        <f t="shared" si="4"/>
        <v>0.91</v>
      </c>
    </row>
    <row r="49" spans="1:18" x14ac:dyDescent="0.2">
      <c r="A49" s="3" t="s">
        <v>8</v>
      </c>
      <c r="B49" s="3">
        <v>48</v>
      </c>
      <c r="C49" s="3">
        <v>40</v>
      </c>
      <c r="D49" s="3">
        <v>72</v>
      </c>
      <c r="E49" s="3" t="s">
        <v>34</v>
      </c>
      <c r="F49" s="22">
        <f t="shared" si="5"/>
        <v>72</v>
      </c>
      <c r="G49" s="22">
        <f t="shared" si="6"/>
        <v>40</v>
      </c>
      <c r="H49" s="22">
        <f t="shared" si="7"/>
        <v>72</v>
      </c>
      <c r="I49" s="9">
        <f t="shared" si="8"/>
        <v>59.199999999999996</v>
      </c>
      <c r="J49" s="9">
        <f t="shared" si="0"/>
        <v>59.2</v>
      </c>
      <c r="K49" s="10">
        <f t="shared" si="1"/>
        <v>3504.6399999999994</v>
      </c>
      <c r="L49" s="9" t="str" cm="1">
        <f t="array" ref="L49">IF(D49&lt;&gt;"",IF(AND(H49&gt;=40,I49&gt;=30),IF(AND($N$2&gt;=$T$2,$N$2&lt;=$U$2),_xlfn.IFS(P49&gt;=$AD$2,$AD$1,P49&gt;=$AC$2,$AC$1,P49&gt;=$AB$2,$AB$1,P49&gt;=$AA$2,$AA$1,P49&gt;=$Z$2,$Z$1,P49&gt;=$Y$2,$Y$1,P49&gt;=$X$2,$X$1,P49&gt;=$W$2,$W$1,P49&lt;$W$2,$V$1),(IF(AND($N$2&gt;=$T$3,$N$2&lt;$U$3),_xlfn.IFS(P49&gt;=$AD$3,$AD$1,P49&gt;=$AC$3,$AC$1,P49&gt;=$AB$3,$AB$1,P49&gt;=$AA$3,$AA$1,P49&gt;=$Z$3,$Z$1,P49&gt;=$Y$3,$Y$1,P49&gt;=$X$3,$X$1,P49&gt;=$W$3,$W$1,P49&lt;$W$2,$V$1),(IF(AND($N$2&gt;=$T$4,$N$2&lt;$U$4),_xlfn.IFS(P49&gt;=$AD$4,$AD$1,P49&gt;=$AC$4,$AC$1,P49&gt;=$AB$4,$AB$1,P49&gt;=$AA$4,$AA$1,P49&gt;=$Z$4,$Z$1,P49&gt;=$Y$4,$Y$1,P49&gt;=$X$4,$X$1,P49&gt;=$W$4,$W$1,P49&lt;$W$2,$V$1),(IF(AND($N$2&gt;=$T$5,$N$2&lt;$U$5),_xlfn.IFS(P49&gt;=$AD$5,$AD$1,P49&gt;=$AC$5,$AC$1,P49&gt;=$AB$5,$AB$1,P49&gt;=$AA$5,$AA$1,P49&gt;=$Z$5,$Z$1,P49&gt;=$Y$5,$Y$1,P49&gt;=$X$5,$X$1,P49&gt;=$W$5,$W$1,P49&lt;$W$2,$V$1),(IF(AND($N$2&gt;=$T$6,$N$2&lt;$U$6),_xlfn.IFS(P49&gt;=$AD$6,$AD$1,P49&gt;=$AC$6,$AC$1,P49&gt;=$AB$6,$AB$1,P49&gt;=$AA$6,$AA$1,P49&gt;=$Z$6,$Z$1,P49&gt;=$Y$6,$Y$1,P49&gt;=$X$6,$X$1,P49&gt;=$W$6,$W$1,P49&lt;$W$2,$V$1),(IF(AND($N$2&gt;=$T$7,$N$2&lt;$U$7),_xlfn.IFS(P49&gt;=$AD$7,$AD$1,P49&gt;=$AC$7,$AC$1,P49&gt;=$AB$7,$AB$1,P49&gt;=$AA$7,$AA$1,P49&gt;=$Z$7,$Z$1,P49&gt;=$Y$7,$Y$1,P49&gt;=$X$7,$X$1,P49&gt;=$W$7,$W$1,P49&lt;$W$2,$V$1),(IF(AND($N$2&gt;=$T$8,$N$2&lt;$U$8),_xlfn.IFS(P49&gt;=$AD$8,$AD$1,P49&gt;=$AC$8,$AC$1,P49&gt;=$AB$8,$AB$1,P49&gt;=$AA$8,$AA$1,P49&gt;=$Z$8,$Z$1,P49&gt;=$Y$8,$Y$1,P49&gt;=$X$8,$X$1,P49&gt;=$W$8,$W$1,P49&lt;$W$2,$V$1),(IF(AND($N$2&gt;=$T$9,$N$2&lt;$U$9),_xlfn.IFS(P49&gt;=$AD$9,$AD$1,P49&gt;=$AC$9,$AC$1,P49&gt;=$AB$9,$AB$1,P49&gt;=$AA$9,$AA$1,P49&gt;=$Z$9,$Z$1,P49&gt;=$Y$9,$Y$1,P49&gt;=$X$9,$X$1,P49&gt;=$W$9,$W$1),$W$1))))))))))))))),IF(AND($N$2&gt;=$T$2,$N$2&lt;=$U$2),IF(P49&gt;=$W$2,$W$1,$V$1),IF(AND($N$2&gt;=$T$3,$N$2&lt;$U$3),IF(P49&gt;=$W$3,$W$1,$V$1),IF(AND($N$2&gt;=$T$4,$N$2&lt;$U$4),IF(P49&gt;=$W$4,$W$1,$V$1),IF(AND($N$2&gt;=$T$5,$N$2&lt;$U$5),IF(P49&gt;=$W$5,$W$1,$V$1),IF(AND($N$2&gt;=$T$6,$N$2&lt;$U$6),IF(P49&gt;=$W$6,$W$1,$V$1),IF(AND($N$2&gt;=$T$7,$N$2&lt;$U$7),IF(P49&gt;=$W$7,$W$1,$V$1),IF(AND($N$2&gt;=$T$8,$N$2&lt;$U$8),IF(P49&gt;=$W$8,$W$1,$V$1),IF(AND($N$2&gt;=$T$9,$N$2&lt;$U$9),IF(P49&gt;=$W$9,$W$1,$V$1),""))))))))),"")</f>
        <v>BB</v>
      </c>
      <c r="M49" s="9" t="str" cm="1">
        <f t="array" ref="M49">IF(E49&lt;&gt;"",IF(AND(E49&lt;&gt;"GR",E49&gt;=40,J49&gt;=30),_xlfn.IFS(Q49&gt;=$AG$2,$AD$19,Q49&gt;=$AG$3,$AC$19,Q49&gt;=$AG$4,$AB$19,Q49&gt;=$AG$5,$AA$19,Q49&gt;=$AG$6,$Z$19,Q49&gt;=$AG$7,$Y$19,Q49&gt;=$AG$8,$X$19,Q49&gt;=$AG$9,$V$19),L49),"")</f>
        <v>BB</v>
      </c>
      <c r="N49" s="9"/>
      <c r="O49" s="9"/>
      <c r="P49" s="9">
        <f t="shared" si="2"/>
        <v>59</v>
      </c>
      <c r="Q49" s="9">
        <f t="shared" si="3"/>
        <v>59</v>
      </c>
      <c r="R49" s="9">
        <f t="shared" si="4"/>
        <v>0.86</v>
      </c>
    </row>
    <row r="50" spans="1:18" x14ac:dyDescent="0.2">
      <c r="A50" s="3" t="s">
        <v>8</v>
      </c>
      <c r="B50" s="3">
        <v>49</v>
      </c>
      <c r="C50" s="3">
        <v>45</v>
      </c>
      <c r="D50" s="3">
        <v>68</v>
      </c>
      <c r="E50" s="3" t="s">
        <v>34</v>
      </c>
      <c r="F50" s="22">
        <f t="shared" si="5"/>
        <v>68</v>
      </c>
      <c r="G50" s="22">
        <f t="shared" si="6"/>
        <v>45</v>
      </c>
      <c r="H50" s="22">
        <f t="shared" si="7"/>
        <v>68</v>
      </c>
      <c r="I50" s="9">
        <f t="shared" si="8"/>
        <v>58.8</v>
      </c>
      <c r="J50" s="9">
        <f t="shared" si="0"/>
        <v>58.8</v>
      </c>
      <c r="K50" s="10">
        <f t="shared" si="1"/>
        <v>3457.4399999999996</v>
      </c>
      <c r="L50" s="9" t="str" cm="1">
        <f t="array" ref="L50">IF(D50&lt;&gt;"",IF(AND(H50&gt;=40,I50&gt;=30),IF(AND($N$2&gt;=$T$2,$N$2&lt;=$U$2),_xlfn.IFS(P50&gt;=$AD$2,$AD$1,P50&gt;=$AC$2,$AC$1,P50&gt;=$AB$2,$AB$1,P50&gt;=$AA$2,$AA$1,P50&gt;=$Z$2,$Z$1,P50&gt;=$Y$2,$Y$1,P50&gt;=$X$2,$X$1,P50&gt;=$W$2,$W$1,P50&lt;$W$2,$V$1),(IF(AND($N$2&gt;=$T$3,$N$2&lt;$U$3),_xlfn.IFS(P50&gt;=$AD$3,$AD$1,P50&gt;=$AC$3,$AC$1,P50&gt;=$AB$3,$AB$1,P50&gt;=$AA$3,$AA$1,P50&gt;=$Z$3,$Z$1,P50&gt;=$Y$3,$Y$1,P50&gt;=$X$3,$X$1,P50&gt;=$W$3,$W$1,P50&lt;$W$2,$V$1),(IF(AND($N$2&gt;=$T$4,$N$2&lt;$U$4),_xlfn.IFS(P50&gt;=$AD$4,$AD$1,P50&gt;=$AC$4,$AC$1,P50&gt;=$AB$4,$AB$1,P50&gt;=$AA$4,$AA$1,P50&gt;=$Z$4,$Z$1,P50&gt;=$Y$4,$Y$1,P50&gt;=$X$4,$X$1,P50&gt;=$W$4,$W$1,P50&lt;$W$2,$V$1),(IF(AND($N$2&gt;=$T$5,$N$2&lt;$U$5),_xlfn.IFS(P50&gt;=$AD$5,$AD$1,P50&gt;=$AC$5,$AC$1,P50&gt;=$AB$5,$AB$1,P50&gt;=$AA$5,$AA$1,P50&gt;=$Z$5,$Z$1,P50&gt;=$Y$5,$Y$1,P50&gt;=$X$5,$X$1,P50&gt;=$W$5,$W$1,P50&lt;$W$2,$V$1),(IF(AND($N$2&gt;=$T$6,$N$2&lt;$U$6),_xlfn.IFS(P50&gt;=$AD$6,$AD$1,P50&gt;=$AC$6,$AC$1,P50&gt;=$AB$6,$AB$1,P50&gt;=$AA$6,$AA$1,P50&gt;=$Z$6,$Z$1,P50&gt;=$Y$6,$Y$1,P50&gt;=$X$6,$X$1,P50&gt;=$W$6,$W$1,P50&lt;$W$2,$V$1),(IF(AND($N$2&gt;=$T$7,$N$2&lt;$U$7),_xlfn.IFS(P50&gt;=$AD$7,$AD$1,P50&gt;=$AC$7,$AC$1,P50&gt;=$AB$7,$AB$1,P50&gt;=$AA$7,$AA$1,P50&gt;=$Z$7,$Z$1,P50&gt;=$Y$7,$Y$1,P50&gt;=$X$7,$X$1,P50&gt;=$W$7,$W$1,P50&lt;$W$2,$V$1),(IF(AND($N$2&gt;=$T$8,$N$2&lt;$U$8),_xlfn.IFS(P50&gt;=$AD$8,$AD$1,P50&gt;=$AC$8,$AC$1,P50&gt;=$AB$8,$AB$1,P50&gt;=$AA$8,$AA$1,P50&gt;=$Z$8,$Z$1,P50&gt;=$Y$8,$Y$1,P50&gt;=$X$8,$X$1,P50&gt;=$W$8,$W$1,P50&lt;$W$2,$V$1),(IF(AND($N$2&gt;=$T$9,$N$2&lt;$U$9),_xlfn.IFS(P50&gt;=$AD$9,$AD$1,P50&gt;=$AC$9,$AC$1,P50&gt;=$AB$9,$AB$1,P50&gt;=$AA$9,$AA$1,P50&gt;=$Z$9,$Z$1,P50&gt;=$Y$9,$Y$1,P50&gt;=$X$9,$X$1,P50&gt;=$W$9,$W$1),$W$1))))))))))))))),IF(AND($N$2&gt;=$T$2,$N$2&lt;=$U$2),IF(P50&gt;=$W$2,$W$1,$V$1),IF(AND($N$2&gt;=$T$3,$N$2&lt;$U$3),IF(P50&gt;=$W$3,$W$1,$V$1),IF(AND($N$2&gt;=$T$4,$N$2&lt;$U$4),IF(P50&gt;=$W$4,$W$1,$V$1),IF(AND($N$2&gt;=$T$5,$N$2&lt;$U$5),IF(P50&gt;=$W$5,$W$1,$V$1),IF(AND($N$2&gt;=$T$6,$N$2&lt;$U$6),IF(P50&gt;=$W$6,$W$1,$V$1),IF(AND($N$2&gt;=$T$7,$N$2&lt;$U$7),IF(P50&gt;=$W$7,$W$1,$V$1),IF(AND($N$2&gt;=$T$8,$N$2&lt;$U$8),IF(P50&gt;=$W$8,$W$1,$V$1),IF(AND($N$2&gt;=$T$9,$N$2&lt;$U$9),IF(P50&gt;=$W$9,$W$1,$V$1),""))))))))),"")</f>
        <v>CB</v>
      </c>
      <c r="M50" s="9" t="str" cm="1">
        <f t="array" ref="M50">IF(E50&lt;&gt;"",IF(AND(E50&lt;&gt;"GR",E50&gt;=40,J50&gt;=30),_xlfn.IFS(Q50&gt;=$AG$2,$AD$19,Q50&gt;=$AG$3,$AC$19,Q50&gt;=$AG$4,$AB$19,Q50&gt;=$AG$5,$AA$19,Q50&gt;=$AG$6,$Z$19,Q50&gt;=$AG$7,$Y$19,Q50&gt;=$AG$8,$X$19,Q50&gt;=$AG$9,$V$19),L50),"")</f>
        <v>CB</v>
      </c>
      <c r="N50" s="9"/>
      <c r="O50" s="9"/>
      <c r="P50" s="9">
        <f t="shared" si="2"/>
        <v>58</v>
      </c>
      <c r="Q50" s="9">
        <f t="shared" si="3"/>
        <v>58</v>
      </c>
      <c r="R50" s="9">
        <f t="shared" si="4"/>
        <v>0.83</v>
      </c>
    </row>
    <row r="51" spans="1:18" x14ac:dyDescent="0.2">
      <c r="A51" s="3" t="s">
        <v>8</v>
      </c>
      <c r="B51" s="3">
        <v>50</v>
      </c>
      <c r="C51" s="3">
        <v>33</v>
      </c>
      <c r="D51" s="3">
        <v>75</v>
      </c>
      <c r="E51" s="3" t="s">
        <v>34</v>
      </c>
      <c r="F51" s="22">
        <f t="shared" si="5"/>
        <v>75</v>
      </c>
      <c r="G51" s="22">
        <f t="shared" si="6"/>
        <v>33</v>
      </c>
      <c r="H51" s="22">
        <f t="shared" si="7"/>
        <v>75</v>
      </c>
      <c r="I51" s="9">
        <f t="shared" si="8"/>
        <v>58.2</v>
      </c>
      <c r="J51" s="9">
        <f t="shared" si="0"/>
        <v>58.2</v>
      </c>
      <c r="K51" s="10">
        <f t="shared" si="1"/>
        <v>3387.2400000000002</v>
      </c>
      <c r="L51" s="9" t="str" cm="1">
        <f t="array" ref="L51">IF(D51&lt;&gt;"",IF(AND(H51&gt;=40,I51&gt;=30),IF(AND($N$2&gt;=$T$2,$N$2&lt;=$U$2),_xlfn.IFS(P51&gt;=$AD$2,$AD$1,P51&gt;=$AC$2,$AC$1,P51&gt;=$AB$2,$AB$1,P51&gt;=$AA$2,$AA$1,P51&gt;=$Z$2,$Z$1,P51&gt;=$Y$2,$Y$1,P51&gt;=$X$2,$X$1,P51&gt;=$W$2,$W$1,P51&lt;$W$2,$V$1),(IF(AND($N$2&gt;=$T$3,$N$2&lt;$U$3),_xlfn.IFS(P51&gt;=$AD$3,$AD$1,P51&gt;=$AC$3,$AC$1,P51&gt;=$AB$3,$AB$1,P51&gt;=$AA$3,$AA$1,P51&gt;=$Z$3,$Z$1,P51&gt;=$Y$3,$Y$1,P51&gt;=$X$3,$X$1,P51&gt;=$W$3,$W$1,P51&lt;$W$2,$V$1),(IF(AND($N$2&gt;=$T$4,$N$2&lt;$U$4),_xlfn.IFS(P51&gt;=$AD$4,$AD$1,P51&gt;=$AC$4,$AC$1,P51&gt;=$AB$4,$AB$1,P51&gt;=$AA$4,$AA$1,P51&gt;=$Z$4,$Z$1,P51&gt;=$Y$4,$Y$1,P51&gt;=$X$4,$X$1,P51&gt;=$W$4,$W$1,P51&lt;$W$2,$V$1),(IF(AND($N$2&gt;=$T$5,$N$2&lt;$U$5),_xlfn.IFS(P51&gt;=$AD$5,$AD$1,P51&gt;=$AC$5,$AC$1,P51&gt;=$AB$5,$AB$1,P51&gt;=$AA$5,$AA$1,P51&gt;=$Z$5,$Z$1,P51&gt;=$Y$5,$Y$1,P51&gt;=$X$5,$X$1,P51&gt;=$W$5,$W$1,P51&lt;$W$2,$V$1),(IF(AND($N$2&gt;=$T$6,$N$2&lt;$U$6),_xlfn.IFS(P51&gt;=$AD$6,$AD$1,P51&gt;=$AC$6,$AC$1,P51&gt;=$AB$6,$AB$1,P51&gt;=$AA$6,$AA$1,P51&gt;=$Z$6,$Z$1,P51&gt;=$Y$6,$Y$1,P51&gt;=$X$6,$X$1,P51&gt;=$W$6,$W$1,P51&lt;$W$2,$V$1),(IF(AND($N$2&gt;=$T$7,$N$2&lt;$U$7),_xlfn.IFS(P51&gt;=$AD$7,$AD$1,P51&gt;=$AC$7,$AC$1,P51&gt;=$AB$7,$AB$1,P51&gt;=$AA$7,$AA$1,P51&gt;=$Z$7,$Z$1,P51&gt;=$Y$7,$Y$1,P51&gt;=$X$7,$X$1,P51&gt;=$W$7,$W$1,P51&lt;$W$2,$V$1),(IF(AND($N$2&gt;=$T$8,$N$2&lt;$U$8),_xlfn.IFS(P51&gt;=$AD$8,$AD$1,P51&gt;=$AC$8,$AC$1,P51&gt;=$AB$8,$AB$1,P51&gt;=$AA$8,$AA$1,P51&gt;=$Z$8,$Z$1,P51&gt;=$Y$8,$Y$1,P51&gt;=$X$8,$X$1,P51&gt;=$W$8,$W$1,P51&lt;$W$2,$V$1),(IF(AND($N$2&gt;=$T$9,$N$2&lt;$U$9),_xlfn.IFS(P51&gt;=$AD$9,$AD$1,P51&gt;=$AC$9,$AC$1,P51&gt;=$AB$9,$AB$1,P51&gt;=$AA$9,$AA$1,P51&gt;=$Z$9,$Z$1,P51&gt;=$Y$9,$Y$1,P51&gt;=$X$9,$X$1,P51&gt;=$W$9,$W$1),$W$1))))))))))))))),IF(AND($N$2&gt;=$T$2,$N$2&lt;=$U$2),IF(P51&gt;=$W$2,$W$1,$V$1),IF(AND($N$2&gt;=$T$3,$N$2&lt;$U$3),IF(P51&gt;=$W$3,$W$1,$V$1),IF(AND($N$2&gt;=$T$4,$N$2&lt;$U$4),IF(P51&gt;=$W$4,$W$1,$V$1),IF(AND($N$2&gt;=$T$5,$N$2&lt;$U$5),IF(P51&gt;=$W$5,$W$1,$V$1),IF(AND($N$2&gt;=$T$6,$N$2&lt;$U$6),IF(P51&gt;=$W$6,$W$1,$V$1),IF(AND($N$2&gt;=$T$7,$N$2&lt;$U$7),IF(P51&gt;=$W$7,$W$1,$V$1),IF(AND($N$2&gt;=$T$8,$N$2&lt;$U$8),IF(P51&gt;=$W$8,$W$1,$V$1),IF(AND($N$2&gt;=$T$9,$N$2&lt;$U$9),IF(P51&gt;=$W$9,$W$1,$V$1),""))))))))),"")</f>
        <v>CB</v>
      </c>
      <c r="M51" s="9" t="str" cm="1">
        <f t="array" ref="M51">IF(E51&lt;&gt;"",IF(AND(E51&lt;&gt;"GR",E51&gt;=40,J51&gt;=30),_xlfn.IFS(Q51&gt;=$AG$2,$AD$19,Q51&gt;=$AG$3,$AC$19,Q51&gt;=$AG$4,$AB$19,Q51&gt;=$AG$5,$AA$19,Q51&gt;=$AG$6,$Z$19,Q51&gt;=$AG$7,$Y$19,Q51&gt;=$AG$8,$X$19,Q51&gt;=$AG$9,$V$19),L51),"")</f>
        <v>CB</v>
      </c>
      <c r="N51" s="9"/>
      <c r="O51" s="9"/>
      <c r="P51" s="9">
        <f t="shared" si="2"/>
        <v>58</v>
      </c>
      <c r="Q51" s="9">
        <f t="shared" si="3"/>
        <v>58</v>
      </c>
      <c r="R51" s="9">
        <f t="shared" si="4"/>
        <v>0.79</v>
      </c>
    </row>
    <row r="52" spans="1:18" x14ac:dyDescent="0.2">
      <c r="A52" s="3" t="s">
        <v>8</v>
      </c>
      <c r="B52" s="3">
        <v>51</v>
      </c>
      <c r="C52" s="3">
        <v>39</v>
      </c>
      <c r="D52" s="3">
        <v>71</v>
      </c>
      <c r="E52" s="3" t="s">
        <v>34</v>
      </c>
      <c r="F52" s="22">
        <f t="shared" si="5"/>
        <v>71</v>
      </c>
      <c r="G52" s="22">
        <f t="shared" si="6"/>
        <v>39</v>
      </c>
      <c r="H52" s="22">
        <f t="shared" si="7"/>
        <v>71</v>
      </c>
      <c r="I52" s="9">
        <f t="shared" si="8"/>
        <v>58.2</v>
      </c>
      <c r="J52" s="9">
        <f t="shared" si="0"/>
        <v>58.2</v>
      </c>
      <c r="K52" s="10">
        <f t="shared" si="1"/>
        <v>3387.2400000000002</v>
      </c>
      <c r="L52" s="9" t="str" cm="1">
        <f t="array" ref="L52">IF(D52&lt;&gt;"",IF(AND(H52&gt;=40,I52&gt;=30),IF(AND($N$2&gt;=$T$2,$N$2&lt;=$U$2),_xlfn.IFS(P52&gt;=$AD$2,$AD$1,P52&gt;=$AC$2,$AC$1,P52&gt;=$AB$2,$AB$1,P52&gt;=$AA$2,$AA$1,P52&gt;=$Z$2,$Z$1,P52&gt;=$Y$2,$Y$1,P52&gt;=$X$2,$X$1,P52&gt;=$W$2,$W$1,P52&lt;$W$2,$V$1),(IF(AND($N$2&gt;=$T$3,$N$2&lt;$U$3),_xlfn.IFS(P52&gt;=$AD$3,$AD$1,P52&gt;=$AC$3,$AC$1,P52&gt;=$AB$3,$AB$1,P52&gt;=$AA$3,$AA$1,P52&gt;=$Z$3,$Z$1,P52&gt;=$Y$3,$Y$1,P52&gt;=$X$3,$X$1,P52&gt;=$W$3,$W$1,P52&lt;$W$2,$V$1),(IF(AND($N$2&gt;=$T$4,$N$2&lt;$U$4),_xlfn.IFS(P52&gt;=$AD$4,$AD$1,P52&gt;=$AC$4,$AC$1,P52&gt;=$AB$4,$AB$1,P52&gt;=$AA$4,$AA$1,P52&gt;=$Z$4,$Z$1,P52&gt;=$Y$4,$Y$1,P52&gt;=$X$4,$X$1,P52&gt;=$W$4,$W$1,P52&lt;$W$2,$V$1),(IF(AND($N$2&gt;=$T$5,$N$2&lt;$U$5),_xlfn.IFS(P52&gt;=$AD$5,$AD$1,P52&gt;=$AC$5,$AC$1,P52&gt;=$AB$5,$AB$1,P52&gt;=$AA$5,$AA$1,P52&gt;=$Z$5,$Z$1,P52&gt;=$Y$5,$Y$1,P52&gt;=$X$5,$X$1,P52&gt;=$W$5,$W$1,P52&lt;$W$2,$V$1),(IF(AND($N$2&gt;=$T$6,$N$2&lt;$U$6),_xlfn.IFS(P52&gt;=$AD$6,$AD$1,P52&gt;=$AC$6,$AC$1,P52&gt;=$AB$6,$AB$1,P52&gt;=$AA$6,$AA$1,P52&gt;=$Z$6,$Z$1,P52&gt;=$Y$6,$Y$1,P52&gt;=$X$6,$X$1,P52&gt;=$W$6,$W$1,P52&lt;$W$2,$V$1),(IF(AND($N$2&gt;=$T$7,$N$2&lt;$U$7),_xlfn.IFS(P52&gt;=$AD$7,$AD$1,P52&gt;=$AC$7,$AC$1,P52&gt;=$AB$7,$AB$1,P52&gt;=$AA$7,$AA$1,P52&gt;=$Z$7,$Z$1,P52&gt;=$Y$7,$Y$1,P52&gt;=$X$7,$X$1,P52&gt;=$W$7,$W$1,P52&lt;$W$2,$V$1),(IF(AND($N$2&gt;=$T$8,$N$2&lt;$U$8),_xlfn.IFS(P52&gt;=$AD$8,$AD$1,P52&gt;=$AC$8,$AC$1,P52&gt;=$AB$8,$AB$1,P52&gt;=$AA$8,$AA$1,P52&gt;=$Z$8,$Z$1,P52&gt;=$Y$8,$Y$1,P52&gt;=$X$8,$X$1,P52&gt;=$W$8,$W$1,P52&lt;$W$2,$V$1),(IF(AND($N$2&gt;=$T$9,$N$2&lt;$U$9),_xlfn.IFS(P52&gt;=$AD$9,$AD$1,P52&gt;=$AC$9,$AC$1,P52&gt;=$AB$9,$AB$1,P52&gt;=$AA$9,$AA$1,P52&gt;=$Z$9,$Z$1,P52&gt;=$Y$9,$Y$1,P52&gt;=$X$9,$X$1,P52&gt;=$W$9,$W$1),$W$1))))))))))))))),IF(AND($N$2&gt;=$T$2,$N$2&lt;=$U$2),IF(P52&gt;=$W$2,$W$1,$V$1),IF(AND($N$2&gt;=$T$3,$N$2&lt;$U$3),IF(P52&gt;=$W$3,$W$1,$V$1),IF(AND($N$2&gt;=$T$4,$N$2&lt;$U$4),IF(P52&gt;=$W$4,$W$1,$V$1),IF(AND($N$2&gt;=$T$5,$N$2&lt;$U$5),IF(P52&gt;=$W$5,$W$1,$V$1),IF(AND($N$2&gt;=$T$6,$N$2&lt;$U$6),IF(P52&gt;=$W$6,$W$1,$V$1),IF(AND($N$2&gt;=$T$7,$N$2&lt;$U$7),IF(P52&gt;=$W$7,$W$1,$V$1),IF(AND($N$2&gt;=$T$8,$N$2&lt;$U$8),IF(P52&gt;=$W$8,$W$1,$V$1),IF(AND($N$2&gt;=$T$9,$N$2&lt;$U$9),IF(P52&gt;=$W$9,$W$1,$V$1),""))))))))),"")</f>
        <v>CB</v>
      </c>
      <c r="M52" s="9" t="str" cm="1">
        <f t="array" ref="M52">IF(E52&lt;&gt;"",IF(AND(E52&lt;&gt;"GR",E52&gt;=40,J52&gt;=30),_xlfn.IFS(Q52&gt;=$AG$2,$AD$19,Q52&gt;=$AG$3,$AC$19,Q52&gt;=$AG$4,$AB$19,Q52&gt;=$AG$5,$AA$19,Q52&gt;=$AG$6,$Z$19,Q52&gt;=$AG$7,$Y$19,Q52&gt;=$AG$8,$X$19,Q52&gt;=$AG$9,$V$19),L52),"")</f>
        <v>CB</v>
      </c>
      <c r="N52" s="9"/>
      <c r="O52" s="9"/>
      <c r="P52" s="9">
        <f t="shared" si="2"/>
        <v>58</v>
      </c>
      <c r="Q52" s="9">
        <f t="shared" si="3"/>
        <v>58</v>
      </c>
      <c r="R52" s="9">
        <f t="shared" si="4"/>
        <v>0.79</v>
      </c>
    </row>
    <row r="53" spans="1:18" x14ac:dyDescent="0.2">
      <c r="A53" s="3" t="s">
        <v>8</v>
      </c>
      <c r="B53" s="3">
        <v>52</v>
      </c>
      <c r="C53" s="3">
        <v>26</v>
      </c>
      <c r="D53" s="3">
        <v>79</v>
      </c>
      <c r="E53" s="3" t="s">
        <v>34</v>
      </c>
      <c r="F53" s="22">
        <f t="shared" si="5"/>
        <v>79</v>
      </c>
      <c r="G53" s="22">
        <f t="shared" si="6"/>
        <v>26</v>
      </c>
      <c r="H53" s="22">
        <f t="shared" si="7"/>
        <v>79</v>
      </c>
      <c r="I53" s="9">
        <f t="shared" si="8"/>
        <v>57.8</v>
      </c>
      <c r="J53" s="9">
        <f t="shared" si="0"/>
        <v>57.8</v>
      </c>
      <c r="K53" s="10">
        <f t="shared" si="1"/>
        <v>3340.8399999999997</v>
      </c>
      <c r="L53" s="9" t="str" cm="1">
        <f t="array" ref="L53">IF(D53&lt;&gt;"",IF(AND(H53&gt;=40,I53&gt;=30),IF(AND($N$2&gt;=$T$2,$N$2&lt;=$U$2),_xlfn.IFS(P53&gt;=$AD$2,$AD$1,P53&gt;=$AC$2,$AC$1,P53&gt;=$AB$2,$AB$1,P53&gt;=$AA$2,$AA$1,P53&gt;=$Z$2,$Z$1,P53&gt;=$Y$2,$Y$1,P53&gt;=$X$2,$X$1,P53&gt;=$W$2,$W$1,P53&lt;$W$2,$V$1),(IF(AND($N$2&gt;=$T$3,$N$2&lt;$U$3),_xlfn.IFS(P53&gt;=$AD$3,$AD$1,P53&gt;=$AC$3,$AC$1,P53&gt;=$AB$3,$AB$1,P53&gt;=$AA$3,$AA$1,P53&gt;=$Z$3,$Z$1,P53&gt;=$Y$3,$Y$1,P53&gt;=$X$3,$X$1,P53&gt;=$W$3,$W$1,P53&lt;$W$2,$V$1),(IF(AND($N$2&gt;=$T$4,$N$2&lt;$U$4),_xlfn.IFS(P53&gt;=$AD$4,$AD$1,P53&gt;=$AC$4,$AC$1,P53&gt;=$AB$4,$AB$1,P53&gt;=$AA$4,$AA$1,P53&gt;=$Z$4,$Z$1,P53&gt;=$Y$4,$Y$1,P53&gt;=$X$4,$X$1,P53&gt;=$W$4,$W$1,P53&lt;$W$2,$V$1),(IF(AND($N$2&gt;=$T$5,$N$2&lt;$U$5),_xlfn.IFS(P53&gt;=$AD$5,$AD$1,P53&gt;=$AC$5,$AC$1,P53&gt;=$AB$5,$AB$1,P53&gt;=$AA$5,$AA$1,P53&gt;=$Z$5,$Z$1,P53&gt;=$Y$5,$Y$1,P53&gt;=$X$5,$X$1,P53&gt;=$W$5,$W$1,P53&lt;$W$2,$V$1),(IF(AND($N$2&gt;=$T$6,$N$2&lt;$U$6),_xlfn.IFS(P53&gt;=$AD$6,$AD$1,P53&gt;=$AC$6,$AC$1,P53&gt;=$AB$6,$AB$1,P53&gt;=$AA$6,$AA$1,P53&gt;=$Z$6,$Z$1,P53&gt;=$Y$6,$Y$1,P53&gt;=$X$6,$X$1,P53&gt;=$W$6,$W$1,P53&lt;$W$2,$V$1),(IF(AND($N$2&gt;=$T$7,$N$2&lt;$U$7),_xlfn.IFS(P53&gt;=$AD$7,$AD$1,P53&gt;=$AC$7,$AC$1,P53&gt;=$AB$7,$AB$1,P53&gt;=$AA$7,$AA$1,P53&gt;=$Z$7,$Z$1,P53&gt;=$Y$7,$Y$1,P53&gt;=$X$7,$X$1,P53&gt;=$W$7,$W$1,P53&lt;$W$2,$V$1),(IF(AND($N$2&gt;=$T$8,$N$2&lt;$U$8),_xlfn.IFS(P53&gt;=$AD$8,$AD$1,P53&gt;=$AC$8,$AC$1,P53&gt;=$AB$8,$AB$1,P53&gt;=$AA$8,$AA$1,P53&gt;=$Z$8,$Z$1,P53&gt;=$Y$8,$Y$1,P53&gt;=$X$8,$X$1,P53&gt;=$W$8,$W$1,P53&lt;$W$2,$V$1),(IF(AND($N$2&gt;=$T$9,$N$2&lt;$U$9),_xlfn.IFS(P53&gt;=$AD$9,$AD$1,P53&gt;=$AC$9,$AC$1,P53&gt;=$AB$9,$AB$1,P53&gt;=$AA$9,$AA$1,P53&gt;=$Z$9,$Z$1,P53&gt;=$Y$9,$Y$1,P53&gt;=$X$9,$X$1,P53&gt;=$W$9,$W$1),$W$1))))))))))))))),IF(AND($N$2&gt;=$T$2,$N$2&lt;=$U$2),IF(P53&gt;=$W$2,$W$1,$V$1),IF(AND($N$2&gt;=$T$3,$N$2&lt;$U$3),IF(P53&gt;=$W$3,$W$1,$V$1),IF(AND($N$2&gt;=$T$4,$N$2&lt;$U$4),IF(P53&gt;=$W$4,$W$1,$V$1),IF(AND($N$2&gt;=$T$5,$N$2&lt;$U$5),IF(P53&gt;=$W$5,$W$1,$V$1),IF(AND($N$2&gt;=$T$6,$N$2&lt;$U$6),IF(P53&gt;=$W$6,$W$1,$V$1),IF(AND($N$2&gt;=$T$7,$N$2&lt;$U$7),IF(P53&gt;=$W$7,$W$1,$V$1),IF(AND($N$2&gt;=$T$8,$N$2&lt;$U$8),IF(P53&gt;=$W$8,$W$1,$V$1),IF(AND($N$2&gt;=$T$9,$N$2&lt;$U$9),IF(P53&gt;=$W$9,$W$1,$V$1),""))))))))),"")</f>
        <v>CB</v>
      </c>
      <c r="M53" s="9" t="str" cm="1">
        <f t="array" ref="M53">IF(E53&lt;&gt;"",IF(AND(E53&lt;&gt;"GR",E53&gt;=40,J53&gt;=30),_xlfn.IFS(Q53&gt;=$AG$2,$AD$19,Q53&gt;=$AG$3,$AC$19,Q53&gt;=$AG$4,$AB$19,Q53&gt;=$AG$5,$AA$19,Q53&gt;=$AG$6,$Z$19,Q53&gt;=$AG$7,$Y$19,Q53&gt;=$AG$8,$X$19,Q53&gt;=$AG$9,$V$19),L53),"")</f>
        <v>CB</v>
      </c>
      <c r="N53" s="9"/>
      <c r="O53" s="9"/>
      <c r="P53" s="9">
        <f t="shared" si="2"/>
        <v>58</v>
      </c>
      <c r="Q53" s="9">
        <f t="shared" si="3"/>
        <v>58</v>
      </c>
      <c r="R53" s="9">
        <f t="shared" si="4"/>
        <v>0.76</v>
      </c>
    </row>
    <row r="54" spans="1:18" x14ac:dyDescent="0.2">
      <c r="A54" s="3" t="s">
        <v>8</v>
      </c>
      <c r="B54" s="3">
        <v>53</v>
      </c>
      <c r="C54" s="3">
        <v>42</v>
      </c>
      <c r="D54" s="3">
        <v>68</v>
      </c>
      <c r="E54" s="3" t="s">
        <v>34</v>
      </c>
      <c r="F54" s="22">
        <f t="shared" si="5"/>
        <v>68</v>
      </c>
      <c r="G54" s="22">
        <f t="shared" si="6"/>
        <v>42</v>
      </c>
      <c r="H54" s="22">
        <f t="shared" si="7"/>
        <v>68</v>
      </c>
      <c r="I54" s="9">
        <f t="shared" si="8"/>
        <v>57.599999999999994</v>
      </c>
      <c r="J54" s="9">
        <f t="shared" si="0"/>
        <v>57.6</v>
      </c>
      <c r="K54" s="10">
        <f t="shared" si="1"/>
        <v>3317.7599999999993</v>
      </c>
      <c r="L54" s="9" t="str" cm="1">
        <f t="array" ref="L54">IF(D54&lt;&gt;"",IF(AND(H54&gt;=40,I54&gt;=30),IF(AND($N$2&gt;=$T$2,$N$2&lt;=$U$2),_xlfn.IFS(P54&gt;=$AD$2,$AD$1,P54&gt;=$AC$2,$AC$1,P54&gt;=$AB$2,$AB$1,P54&gt;=$AA$2,$AA$1,P54&gt;=$Z$2,$Z$1,P54&gt;=$Y$2,$Y$1,P54&gt;=$X$2,$X$1,P54&gt;=$W$2,$W$1,P54&lt;$W$2,$V$1),(IF(AND($N$2&gt;=$T$3,$N$2&lt;$U$3),_xlfn.IFS(P54&gt;=$AD$3,$AD$1,P54&gt;=$AC$3,$AC$1,P54&gt;=$AB$3,$AB$1,P54&gt;=$AA$3,$AA$1,P54&gt;=$Z$3,$Z$1,P54&gt;=$Y$3,$Y$1,P54&gt;=$X$3,$X$1,P54&gt;=$W$3,$W$1,P54&lt;$W$2,$V$1),(IF(AND($N$2&gt;=$T$4,$N$2&lt;$U$4),_xlfn.IFS(P54&gt;=$AD$4,$AD$1,P54&gt;=$AC$4,$AC$1,P54&gt;=$AB$4,$AB$1,P54&gt;=$AA$4,$AA$1,P54&gt;=$Z$4,$Z$1,P54&gt;=$Y$4,$Y$1,P54&gt;=$X$4,$X$1,P54&gt;=$W$4,$W$1,P54&lt;$W$2,$V$1),(IF(AND($N$2&gt;=$T$5,$N$2&lt;$U$5),_xlfn.IFS(P54&gt;=$AD$5,$AD$1,P54&gt;=$AC$5,$AC$1,P54&gt;=$AB$5,$AB$1,P54&gt;=$AA$5,$AA$1,P54&gt;=$Z$5,$Z$1,P54&gt;=$Y$5,$Y$1,P54&gt;=$X$5,$X$1,P54&gt;=$W$5,$W$1,P54&lt;$W$2,$V$1),(IF(AND($N$2&gt;=$T$6,$N$2&lt;$U$6),_xlfn.IFS(P54&gt;=$AD$6,$AD$1,P54&gt;=$AC$6,$AC$1,P54&gt;=$AB$6,$AB$1,P54&gt;=$AA$6,$AA$1,P54&gt;=$Z$6,$Z$1,P54&gt;=$Y$6,$Y$1,P54&gt;=$X$6,$X$1,P54&gt;=$W$6,$W$1,P54&lt;$W$2,$V$1),(IF(AND($N$2&gt;=$T$7,$N$2&lt;$U$7),_xlfn.IFS(P54&gt;=$AD$7,$AD$1,P54&gt;=$AC$7,$AC$1,P54&gt;=$AB$7,$AB$1,P54&gt;=$AA$7,$AA$1,P54&gt;=$Z$7,$Z$1,P54&gt;=$Y$7,$Y$1,P54&gt;=$X$7,$X$1,P54&gt;=$W$7,$W$1,P54&lt;$W$2,$V$1),(IF(AND($N$2&gt;=$T$8,$N$2&lt;$U$8),_xlfn.IFS(P54&gt;=$AD$8,$AD$1,P54&gt;=$AC$8,$AC$1,P54&gt;=$AB$8,$AB$1,P54&gt;=$AA$8,$AA$1,P54&gt;=$Z$8,$Z$1,P54&gt;=$Y$8,$Y$1,P54&gt;=$X$8,$X$1,P54&gt;=$W$8,$W$1,P54&lt;$W$2,$V$1),(IF(AND($N$2&gt;=$T$9,$N$2&lt;$U$9),_xlfn.IFS(P54&gt;=$AD$9,$AD$1,P54&gt;=$AC$9,$AC$1,P54&gt;=$AB$9,$AB$1,P54&gt;=$AA$9,$AA$1,P54&gt;=$Z$9,$Z$1,P54&gt;=$Y$9,$Y$1,P54&gt;=$X$9,$X$1,P54&gt;=$W$9,$W$1),$W$1))))))))))))))),IF(AND($N$2&gt;=$T$2,$N$2&lt;=$U$2),IF(P54&gt;=$W$2,$W$1,$V$1),IF(AND($N$2&gt;=$T$3,$N$2&lt;$U$3),IF(P54&gt;=$W$3,$W$1,$V$1),IF(AND($N$2&gt;=$T$4,$N$2&lt;$U$4),IF(P54&gt;=$W$4,$W$1,$V$1),IF(AND($N$2&gt;=$T$5,$N$2&lt;$U$5),IF(P54&gt;=$W$5,$W$1,$V$1),IF(AND($N$2&gt;=$T$6,$N$2&lt;$U$6),IF(P54&gt;=$W$6,$W$1,$V$1),IF(AND($N$2&gt;=$T$7,$N$2&lt;$U$7),IF(P54&gt;=$W$7,$W$1,$V$1),IF(AND($N$2&gt;=$T$8,$N$2&lt;$U$8),IF(P54&gt;=$W$8,$W$1,$V$1),IF(AND($N$2&gt;=$T$9,$N$2&lt;$U$9),IF(P54&gt;=$W$9,$W$1,$V$1),""))))))))),"")</f>
        <v>CB</v>
      </c>
      <c r="M54" s="9" t="str" cm="1">
        <f t="array" ref="M54">IF(E54&lt;&gt;"",IF(AND(E54&lt;&gt;"GR",E54&gt;=40,J54&gt;=30),_xlfn.IFS(Q54&gt;=$AG$2,$AD$19,Q54&gt;=$AG$3,$AC$19,Q54&gt;=$AG$4,$AB$19,Q54&gt;=$AG$5,$AA$19,Q54&gt;=$AG$6,$Z$19,Q54&gt;=$AG$7,$Y$19,Q54&gt;=$AG$8,$X$19,Q54&gt;=$AG$9,$V$19),L54),"")</f>
        <v>CB</v>
      </c>
      <c r="N54" s="9"/>
      <c r="O54" s="9"/>
      <c r="P54" s="9">
        <f t="shared" si="2"/>
        <v>57</v>
      </c>
      <c r="Q54" s="9">
        <f t="shared" si="3"/>
        <v>57</v>
      </c>
      <c r="R54" s="9">
        <f t="shared" si="4"/>
        <v>0.75</v>
      </c>
    </row>
    <row r="55" spans="1:18" x14ac:dyDescent="0.2">
      <c r="A55" s="3" t="s">
        <v>8</v>
      </c>
      <c r="B55" s="3">
        <v>54</v>
      </c>
      <c r="C55" s="3">
        <v>38</v>
      </c>
      <c r="D55" s="3">
        <v>70</v>
      </c>
      <c r="E55" s="3" t="s">
        <v>34</v>
      </c>
      <c r="F55" s="22">
        <f t="shared" si="5"/>
        <v>70</v>
      </c>
      <c r="G55" s="22">
        <f t="shared" si="6"/>
        <v>38</v>
      </c>
      <c r="H55" s="22">
        <f t="shared" si="7"/>
        <v>70</v>
      </c>
      <c r="I55" s="9">
        <f t="shared" si="8"/>
        <v>57.2</v>
      </c>
      <c r="J55" s="9">
        <f t="shared" si="0"/>
        <v>57.2</v>
      </c>
      <c r="K55" s="10">
        <f t="shared" si="1"/>
        <v>3271.84</v>
      </c>
      <c r="L55" s="9" t="str" cm="1">
        <f t="array" ref="L55">IF(D55&lt;&gt;"",IF(AND(H55&gt;=40,I55&gt;=30),IF(AND($N$2&gt;=$T$2,$N$2&lt;=$U$2),_xlfn.IFS(P55&gt;=$AD$2,$AD$1,P55&gt;=$AC$2,$AC$1,P55&gt;=$AB$2,$AB$1,P55&gt;=$AA$2,$AA$1,P55&gt;=$Z$2,$Z$1,P55&gt;=$Y$2,$Y$1,P55&gt;=$X$2,$X$1,P55&gt;=$W$2,$W$1,P55&lt;$W$2,$V$1),(IF(AND($N$2&gt;=$T$3,$N$2&lt;$U$3),_xlfn.IFS(P55&gt;=$AD$3,$AD$1,P55&gt;=$AC$3,$AC$1,P55&gt;=$AB$3,$AB$1,P55&gt;=$AA$3,$AA$1,P55&gt;=$Z$3,$Z$1,P55&gt;=$Y$3,$Y$1,P55&gt;=$X$3,$X$1,P55&gt;=$W$3,$W$1,P55&lt;$W$2,$V$1),(IF(AND($N$2&gt;=$T$4,$N$2&lt;$U$4),_xlfn.IFS(P55&gt;=$AD$4,$AD$1,P55&gt;=$AC$4,$AC$1,P55&gt;=$AB$4,$AB$1,P55&gt;=$AA$4,$AA$1,P55&gt;=$Z$4,$Z$1,P55&gt;=$Y$4,$Y$1,P55&gt;=$X$4,$X$1,P55&gt;=$W$4,$W$1,P55&lt;$W$2,$V$1),(IF(AND($N$2&gt;=$T$5,$N$2&lt;$U$5),_xlfn.IFS(P55&gt;=$AD$5,$AD$1,P55&gt;=$AC$5,$AC$1,P55&gt;=$AB$5,$AB$1,P55&gt;=$AA$5,$AA$1,P55&gt;=$Z$5,$Z$1,P55&gt;=$Y$5,$Y$1,P55&gt;=$X$5,$X$1,P55&gt;=$W$5,$W$1,P55&lt;$W$2,$V$1),(IF(AND($N$2&gt;=$T$6,$N$2&lt;$U$6),_xlfn.IFS(P55&gt;=$AD$6,$AD$1,P55&gt;=$AC$6,$AC$1,P55&gt;=$AB$6,$AB$1,P55&gt;=$AA$6,$AA$1,P55&gt;=$Z$6,$Z$1,P55&gt;=$Y$6,$Y$1,P55&gt;=$X$6,$X$1,P55&gt;=$W$6,$W$1,P55&lt;$W$2,$V$1),(IF(AND($N$2&gt;=$T$7,$N$2&lt;$U$7),_xlfn.IFS(P55&gt;=$AD$7,$AD$1,P55&gt;=$AC$7,$AC$1,P55&gt;=$AB$7,$AB$1,P55&gt;=$AA$7,$AA$1,P55&gt;=$Z$7,$Z$1,P55&gt;=$Y$7,$Y$1,P55&gt;=$X$7,$X$1,P55&gt;=$W$7,$W$1,P55&lt;$W$2,$V$1),(IF(AND($N$2&gt;=$T$8,$N$2&lt;$U$8),_xlfn.IFS(P55&gt;=$AD$8,$AD$1,P55&gt;=$AC$8,$AC$1,P55&gt;=$AB$8,$AB$1,P55&gt;=$AA$8,$AA$1,P55&gt;=$Z$8,$Z$1,P55&gt;=$Y$8,$Y$1,P55&gt;=$X$8,$X$1,P55&gt;=$W$8,$W$1,P55&lt;$W$2,$V$1),(IF(AND($N$2&gt;=$T$9,$N$2&lt;$U$9),_xlfn.IFS(P55&gt;=$AD$9,$AD$1,P55&gt;=$AC$9,$AC$1,P55&gt;=$AB$9,$AB$1,P55&gt;=$AA$9,$AA$1,P55&gt;=$Z$9,$Z$1,P55&gt;=$Y$9,$Y$1,P55&gt;=$X$9,$X$1,P55&gt;=$W$9,$W$1),$W$1))))))))))))))),IF(AND($N$2&gt;=$T$2,$N$2&lt;=$U$2),IF(P55&gt;=$W$2,$W$1,$V$1),IF(AND($N$2&gt;=$T$3,$N$2&lt;$U$3),IF(P55&gt;=$W$3,$W$1,$V$1),IF(AND($N$2&gt;=$T$4,$N$2&lt;$U$4),IF(P55&gt;=$W$4,$W$1,$V$1),IF(AND($N$2&gt;=$T$5,$N$2&lt;$U$5),IF(P55&gt;=$W$5,$W$1,$V$1),IF(AND($N$2&gt;=$T$6,$N$2&lt;$U$6),IF(P55&gt;=$W$6,$W$1,$V$1),IF(AND($N$2&gt;=$T$7,$N$2&lt;$U$7),IF(P55&gt;=$W$7,$W$1,$V$1),IF(AND($N$2&gt;=$T$8,$N$2&lt;$U$8),IF(P55&gt;=$W$8,$W$1,$V$1),IF(AND($N$2&gt;=$T$9,$N$2&lt;$U$9),IF(P55&gt;=$W$9,$W$1,$V$1),""))))))))),"")</f>
        <v>CB</v>
      </c>
      <c r="M55" s="9" t="str" cm="1">
        <f t="array" ref="M55">IF(E55&lt;&gt;"",IF(AND(E55&lt;&gt;"GR",E55&gt;=40,J55&gt;=30),_xlfn.IFS(Q55&gt;=$AG$2,$AD$19,Q55&gt;=$AG$3,$AC$19,Q55&gt;=$AG$4,$AB$19,Q55&gt;=$AG$5,$AA$19,Q55&gt;=$AG$6,$Z$19,Q55&gt;=$AG$7,$Y$19,Q55&gt;=$AG$8,$X$19,Q55&gt;=$AG$9,$V$19),L55),"")</f>
        <v>CB</v>
      </c>
      <c r="N55" s="9"/>
      <c r="O55" s="9"/>
      <c r="P55" s="9">
        <f t="shared" si="2"/>
        <v>57</v>
      </c>
      <c r="Q55" s="9">
        <f t="shared" si="3"/>
        <v>57</v>
      </c>
      <c r="R55" s="9">
        <f t="shared" si="4"/>
        <v>0.72</v>
      </c>
    </row>
    <row r="56" spans="1:18" x14ac:dyDescent="0.2">
      <c r="A56" s="3" t="s">
        <v>8</v>
      </c>
      <c r="B56" s="3">
        <v>55</v>
      </c>
      <c r="C56" s="3">
        <v>45</v>
      </c>
      <c r="D56" s="3">
        <v>65</v>
      </c>
      <c r="E56" s="3" t="s">
        <v>34</v>
      </c>
      <c r="F56" s="22">
        <f t="shared" si="5"/>
        <v>65</v>
      </c>
      <c r="G56" s="22">
        <f t="shared" si="6"/>
        <v>45</v>
      </c>
      <c r="H56" s="22">
        <f t="shared" si="7"/>
        <v>65</v>
      </c>
      <c r="I56" s="9">
        <f t="shared" si="8"/>
        <v>57</v>
      </c>
      <c r="J56" s="9">
        <f t="shared" si="0"/>
        <v>57</v>
      </c>
      <c r="K56" s="10">
        <f t="shared" si="1"/>
        <v>3249</v>
      </c>
      <c r="L56" s="9" t="str" cm="1">
        <f t="array" ref="L56">IF(D56&lt;&gt;"",IF(AND(H56&gt;=40,I56&gt;=30),IF(AND($N$2&gt;=$T$2,$N$2&lt;=$U$2),_xlfn.IFS(P56&gt;=$AD$2,$AD$1,P56&gt;=$AC$2,$AC$1,P56&gt;=$AB$2,$AB$1,P56&gt;=$AA$2,$AA$1,P56&gt;=$Z$2,$Z$1,P56&gt;=$Y$2,$Y$1,P56&gt;=$X$2,$X$1,P56&gt;=$W$2,$W$1,P56&lt;$W$2,$V$1),(IF(AND($N$2&gt;=$T$3,$N$2&lt;$U$3),_xlfn.IFS(P56&gt;=$AD$3,$AD$1,P56&gt;=$AC$3,$AC$1,P56&gt;=$AB$3,$AB$1,P56&gt;=$AA$3,$AA$1,P56&gt;=$Z$3,$Z$1,P56&gt;=$Y$3,$Y$1,P56&gt;=$X$3,$X$1,P56&gt;=$W$3,$W$1,P56&lt;$W$2,$V$1),(IF(AND($N$2&gt;=$T$4,$N$2&lt;$U$4),_xlfn.IFS(P56&gt;=$AD$4,$AD$1,P56&gt;=$AC$4,$AC$1,P56&gt;=$AB$4,$AB$1,P56&gt;=$AA$4,$AA$1,P56&gt;=$Z$4,$Z$1,P56&gt;=$Y$4,$Y$1,P56&gt;=$X$4,$X$1,P56&gt;=$W$4,$W$1,P56&lt;$W$2,$V$1),(IF(AND($N$2&gt;=$T$5,$N$2&lt;$U$5),_xlfn.IFS(P56&gt;=$AD$5,$AD$1,P56&gt;=$AC$5,$AC$1,P56&gt;=$AB$5,$AB$1,P56&gt;=$AA$5,$AA$1,P56&gt;=$Z$5,$Z$1,P56&gt;=$Y$5,$Y$1,P56&gt;=$X$5,$X$1,P56&gt;=$W$5,$W$1,P56&lt;$W$2,$V$1),(IF(AND($N$2&gt;=$T$6,$N$2&lt;$U$6),_xlfn.IFS(P56&gt;=$AD$6,$AD$1,P56&gt;=$AC$6,$AC$1,P56&gt;=$AB$6,$AB$1,P56&gt;=$AA$6,$AA$1,P56&gt;=$Z$6,$Z$1,P56&gt;=$Y$6,$Y$1,P56&gt;=$X$6,$X$1,P56&gt;=$W$6,$W$1,P56&lt;$W$2,$V$1),(IF(AND($N$2&gt;=$T$7,$N$2&lt;$U$7),_xlfn.IFS(P56&gt;=$AD$7,$AD$1,P56&gt;=$AC$7,$AC$1,P56&gt;=$AB$7,$AB$1,P56&gt;=$AA$7,$AA$1,P56&gt;=$Z$7,$Z$1,P56&gt;=$Y$7,$Y$1,P56&gt;=$X$7,$X$1,P56&gt;=$W$7,$W$1,P56&lt;$W$2,$V$1),(IF(AND($N$2&gt;=$T$8,$N$2&lt;$U$8),_xlfn.IFS(P56&gt;=$AD$8,$AD$1,P56&gt;=$AC$8,$AC$1,P56&gt;=$AB$8,$AB$1,P56&gt;=$AA$8,$AA$1,P56&gt;=$Z$8,$Z$1,P56&gt;=$Y$8,$Y$1,P56&gt;=$X$8,$X$1,P56&gt;=$W$8,$W$1,P56&lt;$W$2,$V$1),(IF(AND($N$2&gt;=$T$9,$N$2&lt;$U$9),_xlfn.IFS(P56&gt;=$AD$9,$AD$1,P56&gt;=$AC$9,$AC$1,P56&gt;=$AB$9,$AB$1,P56&gt;=$AA$9,$AA$1,P56&gt;=$Z$9,$Z$1,P56&gt;=$Y$9,$Y$1,P56&gt;=$X$9,$X$1,P56&gt;=$W$9,$W$1),$W$1))))))))))))))),IF(AND($N$2&gt;=$T$2,$N$2&lt;=$U$2),IF(P56&gt;=$W$2,$W$1,$V$1),IF(AND($N$2&gt;=$T$3,$N$2&lt;$U$3),IF(P56&gt;=$W$3,$W$1,$V$1),IF(AND($N$2&gt;=$T$4,$N$2&lt;$U$4),IF(P56&gt;=$W$4,$W$1,$V$1),IF(AND($N$2&gt;=$T$5,$N$2&lt;$U$5),IF(P56&gt;=$W$5,$W$1,$V$1),IF(AND($N$2&gt;=$T$6,$N$2&lt;$U$6),IF(P56&gt;=$W$6,$W$1,$V$1),IF(AND($N$2&gt;=$T$7,$N$2&lt;$U$7),IF(P56&gt;=$W$7,$W$1,$V$1),IF(AND($N$2&gt;=$T$8,$N$2&lt;$U$8),IF(P56&gt;=$W$8,$W$1,$V$1),IF(AND($N$2&gt;=$T$9,$N$2&lt;$U$9),IF(P56&gt;=$W$9,$W$1,$V$1),""))))))))),"")</f>
        <v>CB</v>
      </c>
      <c r="M56" s="9" t="str" cm="1">
        <f t="array" ref="M56">IF(E56&lt;&gt;"",IF(AND(E56&lt;&gt;"GR",E56&gt;=40,J56&gt;=30),_xlfn.IFS(Q56&gt;=$AG$2,$AD$19,Q56&gt;=$AG$3,$AC$19,Q56&gt;=$AG$4,$AB$19,Q56&gt;=$AG$5,$AA$19,Q56&gt;=$AG$6,$Z$19,Q56&gt;=$AG$7,$Y$19,Q56&gt;=$AG$8,$X$19,Q56&gt;=$AG$9,$V$19),L56),"")</f>
        <v>CB</v>
      </c>
      <c r="N56" s="9"/>
      <c r="O56" s="9"/>
      <c r="P56" s="9">
        <f t="shared" si="2"/>
        <v>57</v>
      </c>
      <c r="Q56" s="9">
        <f t="shared" si="3"/>
        <v>57</v>
      </c>
      <c r="R56" s="9">
        <f t="shared" si="4"/>
        <v>0.71</v>
      </c>
    </row>
    <row r="57" spans="1:18" x14ac:dyDescent="0.2">
      <c r="A57" s="3" t="s">
        <v>8</v>
      </c>
      <c r="B57" s="3">
        <v>56</v>
      </c>
      <c r="C57" s="3">
        <v>47</v>
      </c>
      <c r="D57" s="3">
        <v>63</v>
      </c>
      <c r="E57" s="3" t="s">
        <v>34</v>
      </c>
      <c r="F57" s="22">
        <f t="shared" si="5"/>
        <v>63</v>
      </c>
      <c r="G57" s="22">
        <f t="shared" si="6"/>
        <v>47</v>
      </c>
      <c r="H57" s="22">
        <f t="shared" si="7"/>
        <v>63</v>
      </c>
      <c r="I57" s="9">
        <f t="shared" si="8"/>
        <v>56.599999999999994</v>
      </c>
      <c r="J57" s="9">
        <f t="shared" si="0"/>
        <v>56.6</v>
      </c>
      <c r="K57" s="10">
        <f t="shared" si="1"/>
        <v>3203.5599999999995</v>
      </c>
      <c r="L57" s="9" t="str" cm="1">
        <f t="array" ref="L57">IF(D57&lt;&gt;"",IF(AND(H57&gt;=40,I57&gt;=30),IF(AND($N$2&gt;=$T$2,$N$2&lt;=$U$2),_xlfn.IFS(P57&gt;=$AD$2,$AD$1,P57&gt;=$AC$2,$AC$1,P57&gt;=$AB$2,$AB$1,P57&gt;=$AA$2,$AA$1,P57&gt;=$Z$2,$Z$1,P57&gt;=$Y$2,$Y$1,P57&gt;=$X$2,$X$1,P57&gt;=$W$2,$W$1,P57&lt;$W$2,$V$1),(IF(AND($N$2&gt;=$T$3,$N$2&lt;$U$3),_xlfn.IFS(P57&gt;=$AD$3,$AD$1,P57&gt;=$AC$3,$AC$1,P57&gt;=$AB$3,$AB$1,P57&gt;=$AA$3,$AA$1,P57&gt;=$Z$3,$Z$1,P57&gt;=$Y$3,$Y$1,P57&gt;=$X$3,$X$1,P57&gt;=$W$3,$W$1,P57&lt;$W$2,$V$1),(IF(AND($N$2&gt;=$T$4,$N$2&lt;$U$4),_xlfn.IFS(P57&gt;=$AD$4,$AD$1,P57&gt;=$AC$4,$AC$1,P57&gt;=$AB$4,$AB$1,P57&gt;=$AA$4,$AA$1,P57&gt;=$Z$4,$Z$1,P57&gt;=$Y$4,$Y$1,P57&gt;=$X$4,$X$1,P57&gt;=$W$4,$W$1,P57&lt;$W$2,$V$1),(IF(AND($N$2&gt;=$T$5,$N$2&lt;$U$5),_xlfn.IFS(P57&gt;=$AD$5,$AD$1,P57&gt;=$AC$5,$AC$1,P57&gt;=$AB$5,$AB$1,P57&gt;=$AA$5,$AA$1,P57&gt;=$Z$5,$Z$1,P57&gt;=$Y$5,$Y$1,P57&gt;=$X$5,$X$1,P57&gt;=$W$5,$W$1,P57&lt;$W$2,$V$1),(IF(AND($N$2&gt;=$T$6,$N$2&lt;$U$6),_xlfn.IFS(P57&gt;=$AD$6,$AD$1,P57&gt;=$AC$6,$AC$1,P57&gt;=$AB$6,$AB$1,P57&gt;=$AA$6,$AA$1,P57&gt;=$Z$6,$Z$1,P57&gt;=$Y$6,$Y$1,P57&gt;=$X$6,$X$1,P57&gt;=$W$6,$W$1,P57&lt;$W$2,$V$1),(IF(AND($N$2&gt;=$T$7,$N$2&lt;$U$7),_xlfn.IFS(P57&gt;=$AD$7,$AD$1,P57&gt;=$AC$7,$AC$1,P57&gt;=$AB$7,$AB$1,P57&gt;=$AA$7,$AA$1,P57&gt;=$Z$7,$Z$1,P57&gt;=$Y$7,$Y$1,P57&gt;=$X$7,$X$1,P57&gt;=$W$7,$W$1,P57&lt;$W$2,$V$1),(IF(AND($N$2&gt;=$T$8,$N$2&lt;$U$8),_xlfn.IFS(P57&gt;=$AD$8,$AD$1,P57&gt;=$AC$8,$AC$1,P57&gt;=$AB$8,$AB$1,P57&gt;=$AA$8,$AA$1,P57&gt;=$Z$8,$Z$1,P57&gt;=$Y$8,$Y$1,P57&gt;=$X$8,$X$1,P57&gt;=$W$8,$W$1,P57&lt;$W$2,$V$1),(IF(AND($N$2&gt;=$T$9,$N$2&lt;$U$9),_xlfn.IFS(P57&gt;=$AD$9,$AD$1,P57&gt;=$AC$9,$AC$1,P57&gt;=$AB$9,$AB$1,P57&gt;=$AA$9,$AA$1,P57&gt;=$Z$9,$Z$1,P57&gt;=$Y$9,$Y$1,P57&gt;=$X$9,$X$1,P57&gt;=$W$9,$W$1),$W$1))))))))))))))),IF(AND($N$2&gt;=$T$2,$N$2&lt;=$U$2),IF(P57&gt;=$W$2,$W$1,$V$1),IF(AND($N$2&gt;=$T$3,$N$2&lt;$U$3),IF(P57&gt;=$W$3,$W$1,$V$1),IF(AND($N$2&gt;=$T$4,$N$2&lt;$U$4),IF(P57&gt;=$W$4,$W$1,$V$1),IF(AND($N$2&gt;=$T$5,$N$2&lt;$U$5),IF(P57&gt;=$W$5,$W$1,$V$1),IF(AND($N$2&gt;=$T$6,$N$2&lt;$U$6),IF(P57&gt;=$W$6,$W$1,$V$1),IF(AND($N$2&gt;=$T$7,$N$2&lt;$U$7),IF(P57&gt;=$W$7,$W$1,$V$1),IF(AND($N$2&gt;=$T$8,$N$2&lt;$U$8),IF(P57&gt;=$W$8,$W$1,$V$1),IF(AND($N$2&gt;=$T$9,$N$2&lt;$U$9),IF(P57&gt;=$W$9,$W$1,$V$1),""))))))))),"")</f>
        <v>CB</v>
      </c>
      <c r="M57" s="9" t="str" cm="1">
        <f t="array" ref="M57">IF(E57&lt;&gt;"",IF(AND(E57&lt;&gt;"GR",E57&gt;=40,J57&gt;=30),_xlfn.IFS(Q57&gt;=$AG$2,$AD$19,Q57&gt;=$AG$3,$AC$19,Q57&gt;=$AG$4,$AB$19,Q57&gt;=$AG$5,$AA$19,Q57&gt;=$AG$6,$Z$19,Q57&gt;=$AG$7,$Y$19,Q57&gt;=$AG$8,$X$19,Q57&gt;=$AG$9,$V$19),L57),"")</f>
        <v>CB</v>
      </c>
      <c r="N57" s="9"/>
      <c r="O57" s="9"/>
      <c r="P57" s="9">
        <f t="shared" si="2"/>
        <v>57</v>
      </c>
      <c r="Q57" s="9">
        <f t="shared" si="3"/>
        <v>57</v>
      </c>
      <c r="R57" s="9">
        <f t="shared" si="4"/>
        <v>0.68</v>
      </c>
    </row>
    <row r="58" spans="1:18" x14ac:dyDescent="0.2">
      <c r="A58" s="3" t="s">
        <v>8</v>
      </c>
      <c r="B58" s="3">
        <v>57</v>
      </c>
      <c r="C58" s="3">
        <v>27</v>
      </c>
      <c r="D58" s="3">
        <v>76</v>
      </c>
      <c r="E58" s="3" t="s">
        <v>34</v>
      </c>
      <c r="F58" s="22">
        <f t="shared" si="5"/>
        <v>76</v>
      </c>
      <c r="G58" s="22">
        <f t="shared" si="6"/>
        <v>27</v>
      </c>
      <c r="H58" s="22">
        <f t="shared" si="7"/>
        <v>76</v>
      </c>
      <c r="I58" s="9">
        <f t="shared" si="8"/>
        <v>56.400000000000006</v>
      </c>
      <c r="J58" s="9">
        <f t="shared" si="0"/>
        <v>56.4</v>
      </c>
      <c r="K58" s="10">
        <f t="shared" si="1"/>
        <v>3180.9600000000005</v>
      </c>
      <c r="L58" s="9" t="str" cm="1">
        <f t="array" ref="L58">IF(D58&lt;&gt;"",IF(AND(H58&gt;=40,I58&gt;=30),IF(AND($N$2&gt;=$T$2,$N$2&lt;=$U$2),_xlfn.IFS(P58&gt;=$AD$2,$AD$1,P58&gt;=$AC$2,$AC$1,P58&gt;=$AB$2,$AB$1,P58&gt;=$AA$2,$AA$1,P58&gt;=$Z$2,$Z$1,P58&gt;=$Y$2,$Y$1,P58&gt;=$X$2,$X$1,P58&gt;=$W$2,$W$1,P58&lt;$W$2,$V$1),(IF(AND($N$2&gt;=$T$3,$N$2&lt;$U$3),_xlfn.IFS(P58&gt;=$AD$3,$AD$1,P58&gt;=$AC$3,$AC$1,P58&gt;=$AB$3,$AB$1,P58&gt;=$AA$3,$AA$1,P58&gt;=$Z$3,$Z$1,P58&gt;=$Y$3,$Y$1,P58&gt;=$X$3,$X$1,P58&gt;=$W$3,$W$1,P58&lt;$W$2,$V$1),(IF(AND($N$2&gt;=$T$4,$N$2&lt;$U$4),_xlfn.IFS(P58&gt;=$AD$4,$AD$1,P58&gt;=$AC$4,$AC$1,P58&gt;=$AB$4,$AB$1,P58&gt;=$AA$4,$AA$1,P58&gt;=$Z$4,$Z$1,P58&gt;=$Y$4,$Y$1,P58&gt;=$X$4,$X$1,P58&gt;=$W$4,$W$1,P58&lt;$W$2,$V$1),(IF(AND($N$2&gt;=$T$5,$N$2&lt;$U$5),_xlfn.IFS(P58&gt;=$AD$5,$AD$1,P58&gt;=$AC$5,$AC$1,P58&gt;=$AB$5,$AB$1,P58&gt;=$AA$5,$AA$1,P58&gt;=$Z$5,$Z$1,P58&gt;=$Y$5,$Y$1,P58&gt;=$X$5,$X$1,P58&gt;=$W$5,$W$1,P58&lt;$W$2,$V$1),(IF(AND($N$2&gt;=$T$6,$N$2&lt;$U$6),_xlfn.IFS(P58&gt;=$AD$6,$AD$1,P58&gt;=$AC$6,$AC$1,P58&gt;=$AB$6,$AB$1,P58&gt;=$AA$6,$AA$1,P58&gt;=$Z$6,$Z$1,P58&gt;=$Y$6,$Y$1,P58&gt;=$X$6,$X$1,P58&gt;=$W$6,$W$1,P58&lt;$W$2,$V$1),(IF(AND($N$2&gt;=$T$7,$N$2&lt;$U$7),_xlfn.IFS(P58&gt;=$AD$7,$AD$1,P58&gt;=$AC$7,$AC$1,P58&gt;=$AB$7,$AB$1,P58&gt;=$AA$7,$AA$1,P58&gt;=$Z$7,$Z$1,P58&gt;=$Y$7,$Y$1,P58&gt;=$X$7,$X$1,P58&gt;=$W$7,$W$1,P58&lt;$W$2,$V$1),(IF(AND($N$2&gt;=$T$8,$N$2&lt;$U$8),_xlfn.IFS(P58&gt;=$AD$8,$AD$1,P58&gt;=$AC$8,$AC$1,P58&gt;=$AB$8,$AB$1,P58&gt;=$AA$8,$AA$1,P58&gt;=$Z$8,$Z$1,P58&gt;=$Y$8,$Y$1,P58&gt;=$X$8,$X$1,P58&gt;=$W$8,$W$1,P58&lt;$W$2,$V$1),(IF(AND($N$2&gt;=$T$9,$N$2&lt;$U$9),_xlfn.IFS(P58&gt;=$AD$9,$AD$1,P58&gt;=$AC$9,$AC$1,P58&gt;=$AB$9,$AB$1,P58&gt;=$AA$9,$AA$1,P58&gt;=$Z$9,$Z$1,P58&gt;=$Y$9,$Y$1,P58&gt;=$X$9,$X$1,P58&gt;=$W$9,$W$1),$W$1))))))))))))))),IF(AND($N$2&gt;=$T$2,$N$2&lt;=$U$2),IF(P58&gt;=$W$2,$W$1,$V$1),IF(AND($N$2&gt;=$T$3,$N$2&lt;$U$3),IF(P58&gt;=$W$3,$W$1,$V$1),IF(AND($N$2&gt;=$T$4,$N$2&lt;$U$4),IF(P58&gt;=$W$4,$W$1,$V$1),IF(AND($N$2&gt;=$T$5,$N$2&lt;$U$5),IF(P58&gt;=$W$5,$W$1,$V$1),IF(AND($N$2&gt;=$T$6,$N$2&lt;$U$6),IF(P58&gt;=$W$6,$W$1,$V$1),IF(AND($N$2&gt;=$T$7,$N$2&lt;$U$7),IF(P58&gt;=$W$7,$W$1,$V$1),IF(AND($N$2&gt;=$T$8,$N$2&lt;$U$8),IF(P58&gt;=$W$8,$W$1,$V$1),IF(AND($N$2&gt;=$T$9,$N$2&lt;$U$9),IF(P58&gt;=$W$9,$W$1,$V$1),""))))))))),"")</f>
        <v>CB</v>
      </c>
      <c r="M58" s="9" t="str" cm="1">
        <f t="array" ref="M58">IF(E58&lt;&gt;"",IF(AND(E58&lt;&gt;"GR",E58&gt;=40,J58&gt;=30),_xlfn.IFS(Q58&gt;=$AG$2,$AD$19,Q58&gt;=$AG$3,$AC$19,Q58&gt;=$AG$4,$AB$19,Q58&gt;=$AG$5,$AA$19,Q58&gt;=$AG$6,$Z$19,Q58&gt;=$AG$7,$Y$19,Q58&gt;=$AG$8,$X$19,Q58&gt;=$AG$9,$V$19),L58),"")</f>
        <v>CB</v>
      </c>
      <c r="N58" s="9"/>
      <c r="O58" s="9"/>
      <c r="P58" s="9">
        <f t="shared" si="2"/>
        <v>57</v>
      </c>
      <c r="Q58" s="9">
        <f t="shared" si="3"/>
        <v>57</v>
      </c>
      <c r="R58" s="9">
        <f t="shared" si="4"/>
        <v>0.66</v>
      </c>
    </row>
    <row r="59" spans="1:18" x14ac:dyDescent="0.2">
      <c r="A59" s="3" t="s">
        <v>8</v>
      </c>
      <c r="B59" s="3">
        <v>58</v>
      </c>
      <c r="C59" s="3">
        <v>45</v>
      </c>
      <c r="D59" s="3">
        <v>64</v>
      </c>
      <c r="E59" s="3" t="s">
        <v>34</v>
      </c>
      <c r="F59" s="22">
        <f t="shared" si="5"/>
        <v>64</v>
      </c>
      <c r="G59" s="22">
        <f t="shared" si="6"/>
        <v>45</v>
      </c>
      <c r="H59" s="22">
        <f t="shared" si="7"/>
        <v>64</v>
      </c>
      <c r="I59" s="9">
        <f t="shared" si="8"/>
        <v>56.4</v>
      </c>
      <c r="J59" s="9">
        <f t="shared" si="0"/>
        <v>56.4</v>
      </c>
      <c r="K59" s="10">
        <f t="shared" si="1"/>
        <v>3180.96</v>
      </c>
      <c r="L59" s="9" t="str" cm="1">
        <f t="array" ref="L59">IF(D59&lt;&gt;"",IF(AND(H59&gt;=40,I59&gt;=30),IF(AND($N$2&gt;=$T$2,$N$2&lt;=$U$2),_xlfn.IFS(P59&gt;=$AD$2,$AD$1,P59&gt;=$AC$2,$AC$1,P59&gt;=$AB$2,$AB$1,P59&gt;=$AA$2,$AA$1,P59&gt;=$Z$2,$Z$1,P59&gt;=$Y$2,$Y$1,P59&gt;=$X$2,$X$1,P59&gt;=$W$2,$W$1,P59&lt;$W$2,$V$1),(IF(AND($N$2&gt;=$T$3,$N$2&lt;$U$3),_xlfn.IFS(P59&gt;=$AD$3,$AD$1,P59&gt;=$AC$3,$AC$1,P59&gt;=$AB$3,$AB$1,P59&gt;=$AA$3,$AA$1,P59&gt;=$Z$3,$Z$1,P59&gt;=$Y$3,$Y$1,P59&gt;=$X$3,$X$1,P59&gt;=$W$3,$W$1,P59&lt;$W$2,$V$1),(IF(AND($N$2&gt;=$T$4,$N$2&lt;$U$4),_xlfn.IFS(P59&gt;=$AD$4,$AD$1,P59&gt;=$AC$4,$AC$1,P59&gt;=$AB$4,$AB$1,P59&gt;=$AA$4,$AA$1,P59&gt;=$Z$4,$Z$1,P59&gt;=$Y$4,$Y$1,P59&gt;=$X$4,$X$1,P59&gt;=$W$4,$W$1,P59&lt;$W$2,$V$1),(IF(AND($N$2&gt;=$T$5,$N$2&lt;$U$5),_xlfn.IFS(P59&gt;=$AD$5,$AD$1,P59&gt;=$AC$5,$AC$1,P59&gt;=$AB$5,$AB$1,P59&gt;=$AA$5,$AA$1,P59&gt;=$Z$5,$Z$1,P59&gt;=$Y$5,$Y$1,P59&gt;=$X$5,$X$1,P59&gt;=$W$5,$W$1,P59&lt;$W$2,$V$1),(IF(AND($N$2&gt;=$T$6,$N$2&lt;$U$6),_xlfn.IFS(P59&gt;=$AD$6,$AD$1,P59&gt;=$AC$6,$AC$1,P59&gt;=$AB$6,$AB$1,P59&gt;=$AA$6,$AA$1,P59&gt;=$Z$6,$Z$1,P59&gt;=$Y$6,$Y$1,P59&gt;=$X$6,$X$1,P59&gt;=$W$6,$W$1,P59&lt;$W$2,$V$1),(IF(AND($N$2&gt;=$T$7,$N$2&lt;$U$7),_xlfn.IFS(P59&gt;=$AD$7,$AD$1,P59&gt;=$AC$7,$AC$1,P59&gt;=$AB$7,$AB$1,P59&gt;=$AA$7,$AA$1,P59&gt;=$Z$7,$Z$1,P59&gt;=$Y$7,$Y$1,P59&gt;=$X$7,$X$1,P59&gt;=$W$7,$W$1,P59&lt;$W$2,$V$1),(IF(AND($N$2&gt;=$T$8,$N$2&lt;$U$8),_xlfn.IFS(P59&gt;=$AD$8,$AD$1,P59&gt;=$AC$8,$AC$1,P59&gt;=$AB$8,$AB$1,P59&gt;=$AA$8,$AA$1,P59&gt;=$Z$8,$Z$1,P59&gt;=$Y$8,$Y$1,P59&gt;=$X$8,$X$1,P59&gt;=$W$8,$W$1,P59&lt;$W$2,$V$1),(IF(AND($N$2&gt;=$T$9,$N$2&lt;$U$9),_xlfn.IFS(P59&gt;=$AD$9,$AD$1,P59&gt;=$AC$9,$AC$1,P59&gt;=$AB$9,$AB$1,P59&gt;=$AA$9,$AA$1,P59&gt;=$Z$9,$Z$1,P59&gt;=$Y$9,$Y$1,P59&gt;=$X$9,$X$1,P59&gt;=$W$9,$W$1),$W$1))))))))))))))),IF(AND($N$2&gt;=$T$2,$N$2&lt;=$U$2),IF(P59&gt;=$W$2,$W$1,$V$1),IF(AND($N$2&gt;=$T$3,$N$2&lt;$U$3),IF(P59&gt;=$W$3,$W$1,$V$1),IF(AND($N$2&gt;=$T$4,$N$2&lt;$U$4),IF(P59&gt;=$W$4,$W$1,$V$1),IF(AND($N$2&gt;=$T$5,$N$2&lt;$U$5),IF(P59&gt;=$W$5,$W$1,$V$1),IF(AND($N$2&gt;=$T$6,$N$2&lt;$U$6),IF(P59&gt;=$W$6,$W$1,$V$1),IF(AND($N$2&gt;=$T$7,$N$2&lt;$U$7),IF(P59&gt;=$W$7,$W$1,$V$1),IF(AND($N$2&gt;=$T$8,$N$2&lt;$U$8),IF(P59&gt;=$W$8,$W$1,$V$1),IF(AND($N$2&gt;=$T$9,$N$2&lt;$U$9),IF(P59&gt;=$W$9,$W$1,$V$1),""))))))))),"")</f>
        <v>CB</v>
      </c>
      <c r="M59" s="9" t="str" cm="1">
        <f t="array" ref="M59">IF(E59&lt;&gt;"",IF(AND(E59&lt;&gt;"GR",E59&gt;=40,J59&gt;=30),_xlfn.IFS(Q59&gt;=$AG$2,$AD$19,Q59&gt;=$AG$3,$AC$19,Q59&gt;=$AG$4,$AB$19,Q59&gt;=$AG$5,$AA$19,Q59&gt;=$AG$6,$Z$19,Q59&gt;=$AG$7,$Y$19,Q59&gt;=$AG$8,$X$19,Q59&gt;=$AG$9,$V$19),L59),"")</f>
        <v>CB</v>
      </c>
      <c r="N59" s="9"/>
      <c r="O59" s="9"/>
      <c r="P59" s="9">
        <f t="shared" si="2"/>
        <v>57</v>
      </c>
      <c r="Q59" s="9">
        <f t="shared" si="3"/>
        <v>57</v>
      </c>
      <c r="R59" s="9">
        <f t="shared" si="4"/>
        <v>0.66</v>
      </c>
    </row>
    <row r="60" spans="1:18" x14ac:dyDescent="0.2">
      <c r="A60" s="3" t="s">
        <v>8</v>
      </c>
      <c r="B60" s="3">
        <v>59</v>
      </c>
      <c r="C60" s="3">
        <v>43</v>
      </c>
      <c r="D60" s="3">
        <v>65</v>
      </c>
      <c r="E60" s="3" t="s">
        <v>34</v>
      </c>
      <c r="F60" s="22">
        <f t="shared" si="5"/>
        <v>65</v>
      </c>
      <c r="G60" s="22">
        <f t="shared" si="6"/>
        <v>43</v>
      </c>
      <c r="H60" s="22">
        <f t="shared" si="7"/>
        <v>65</v>
      </c>
      <c r="I60" s="9">
        <f t="shared" si="8"/>
        <v>56.2</v>
      </c>
      <c r="J60" s="9">
        <f t="shared" si="0"/>
        <v>56.2</v>
      </c>
      <c r="K60" s="10">
        <f t="shared" si="1"/>
        <v>3158.4400000000005</v>
      </c>
      <c r="L60" s="9" t="str" cm="1">
        <f t="array" ref="L60">IF(D60&lt;&gt;"",IF(AND(H60&gt;=40,I60&gt;=30),IF(AND($N$2&gt;=$T$2,$N$2&lt;=$U$2),_xlfn.IFS(P60&gt;=$AD$2,$AD$1,P60&gt;=$AC$2,$AC$1,P60&gt;=$AB$2,$AB$1,P60&gt;=$AA$2,$AA$1,P60&gt;=$Z$2,$Z$1,P60&gt;=$Y$2,$Y$1,P60&gt;=$X$2,$X$1,P60&gt;=$W$2,$W$1,P60&lt;$W$2,$V$1),(IF(AND($N$2&gt;=$T$3,$N$2&lt;$U$3),_xlfn.IFS(P60&gt;=$AD$3,$AD$1,P60&gt;=$AC$3,$AC$1,P60&gt;=$AB$3,$AB$1,P60&gt;=$AA$3,$AA$1,P60&gt;=$Z$3,$Z$1,P60&gt;=$Y$3,$Y$1,P60&gt;=$X$3,$X$1,P60&gt;=$W$3,$W$1,P60&lt;$W$2,$V$1),(IF(AND($N$2&gt;=$T$4,$N$2&lt;$U$4),_xlfn.IFS(P60&gt;=$AD$4,$AD$1,P60&gt;=$AC$4,$AC$1,P60&gt;=$AB$4,$AB$1,P60&gt;=$AA$4,$AA$1,P60&gt;=$Z$4,$Z$1,P60&gt;=$Y$4,$Y$1,P60&gt;=$X$4,$X$1,P60&gt;=$W$4,$W$1,P60&lt;$W$2,$V$1),(IF(AND($N$2&gt;=$T$5,$N$2&lt;$U$5),_xlfn.IFS(P60&gt;=$AD$5,$AD$1,P60&gt;=$AC$5,$AC$1,P60&gt;=$AB$5,$AB$1,P60&gt;=$AA$5,$AA$1,P60&gt;=$Z$5,$Z$1,P60&gt;=$Y$5,$Y$1,P60&gt;=$X$5,$X$1,P60&gt;=$W$5,$W$1,P60&lt;$W$2,$V$1),(IF(AND($N$2&gt;=$T$6,$N$2&lt;$U$6),_xlfn.IFS(P60&gt;=$AD$6,$AD$1,P60&gt;=$AC$6,$AC$1,P60&gt;=$AB$6,$AB$1,P60&gt;=$AA$6,$AA$1,P60&gt;=$Z$6,$Z$1,P60&gt;=$Y$6,$Y$1,P60&gt;=$X$6,$X$1,P60&gt;=$W$6,$W$1,P60&lt;$W$2,$V$1),(IF(AND($N$2&gt;=$T$7,$N$2&lt;$U$7),_xlfn.IFS(P60&gt;=$AD$7,$AD$1,P60&gt;=$AC$7,$AC$1,P60&gt;=$AB$7,$AB$1,P60&gt;=$AA$7,$AA$1,P60&gt;=$Z$7,$Z$1,P60&gt;=$Y$7,$Y$1,P60&gt;=$X$7,$X$1,P60&gt;=$W$7,$W$1,P60&lt;$W$2,$V$1),(IF(AND($N$2&gt;=$T$8,$N$2&lt;$U$8),_xlfn.IFS(P60&gt;=$AD$8,$AD$1,P60&gt;=$AC$8,$AC$1,P60&gt;=$AB$8,$AB$1,P60&gt;=$AA$8,$AA$1,P60&gt;=$Z$8,$Z$1,P60&gt;=$Y$8,$Y$1,P60&gt;=$X$8,$X$1,P60&gt;=$W$8,$W$1,P60&lt;$W$2,$V$1),(IF(AND($N$2&gt;=$T$9,$N$2&lt;$U$9),_xlfn.IFS(P60&gt;=$AD$9,$AD$1,P60&gt;=$AC$9,$AC$1,P60&gt;=$AB$9,$AB$1,P60&gt;=$AA$9,$AA$1,P60&gt;=$Z$9,$Z$1,P60&gt;=$Y$9,$Y$1,P60&gt;=$X$9,$X$1,P60&gt;=$W$9,$W$1),$W$1))))))))))))))),IF(AND($N$2&gt;=$T$2,$N$2&lt;=$U$2),IF(P60&gt;=$W$2,$W$1,$V$1),IF(AND($N$2&gt;=$T$3,$N$2&lt;$U$3),IF(P60&gt;=$W$3,$W$1,$V$1),IF(AND($N$2&gt;=$T$4,$N$2&lt;$U$4),IF(P60&gt;=$W$4,$W$1,$V$1),IF(AND($N$2&gt;=$T$5,$N$2&lt;$U$5),IF(P60&gt;=$W$5,$W$1,$V$1),IF(AND($N$2&gt;=$T$6,$N$2&lt;$U$6),IF(P60&gt;=$W$6,$W$1,$V$1),IF(AND($N$2&gt;=$T$7,$N$2&lt;$U$7),IF(P60&gt;=$W$7,$W$1,$V$1),IF(AND($N$2&gt;=$T$8,$N$2&lt;$U$8),IF(P60&gt;=$W$8,$W$1,$V$1),IF(AND($N$2&gt;=$T$9,$N$2&lt;$U$9),IF(P60&gt;=$W$9,$W$1,$V$1),""))))))))),"")</f>
        <v>CB</v>
      </c>
      <c r="M60" s="9" t="str" cm="1">
        <f t="array" ref="M60">IF(E60&lt;&gt;"",IF(AND(E60&lt;&gt;"GR",E60&gt;=40,J60&gt;=30),_xlfn.IFS(Q60&gt;=$AG$2,$AD$19,Q60&gt;=$AG$3,$AC$19,Q60&gt;=$AG$4,$AB$19,Q60&gt;=$AG$5,$AA$19,Q60&gt;=$AG$6,$Z$19,Q60&gt;=$AG$7,$Y$19,Q60&gt;=$AG$8,$X$19,Q60&gt;=$AG$9,$V$19),L60),"")</f>
        <v>CB</v>
      </c>
      <c r="N60" s="9"/>
      <c r="O60" s="9"/>
      <c r="P60" s="9">
        <f t="shared" si="2"/>
        <v>57</v>
      </c>
      <c r="Q60" s="9">
        <f t="shared" si="3"/>
        <v>57</v>
      </c>
      <c r="R60" s="9">
        <f t="shared" si="4"/>
        <v>0.65</v>
      </c>
    </row>
    <row r="61" spans="1:18" x14ac:dyDescent="0.2">
      <c r="A61" s="3" t="s">
        <v>8</v>
      </c>
      <c r="B61" s="3">
        <v>60</v>
      </c>
      <c r="C61" s="3">
        <v>38</v>
      </c>
      <c r="D61" s="3">
        <v>68</v>
      </c>
      <c r="E61" s="3" t="s">
        <v>34</v>
      </c>
      <c r="F61" s="22">
        <f t="shared" si="5"/>
        <v>68</v>
      </c>
      <c r="G61" s="22">
        <f t="shared" si="6"/>
        <v>38</v>
      </c>
      <c r="H61" s="22">
        <f t="shared" si="7"/>
        <v>68</v>
      </c>
      <c r="I61" s="9">
        <f t="shared" si="8"/>
        <v>56</v>
      </c>
      <c r="J61" s="9">
        <f t="shared" si="0"/>
        <v>56</v>
      </c>
      <c r="K61" s="10">
        <f t="shared" si="1"/>
        <v>3136</v>
      </c>
      <c r="L61" s="9" t="str" cm="1">
        <f t="array" ref="L61">IF(D61&lt;&gt;"",IF(AND(H61&gt;=40,I61&gt;=30),IF(AND($N$2&gt;=$T$2,$N$2&lt;=$U$2),_xlfn.IFS(P61&gt;=$AD$2,$AD$1,P61&gt;=$AC$2,$AC$1,P61&gt;=$AB$2,$AB$1,P61&gt;=$AA$2,$AA$1,P61&gt;=$Z$2,$Z$1,P61&gt;=$Y$2,$Y$1,P61&gt;=$X$2,$X$1,P61&gt;=$W$2,$W$1,P61&lt;$W$2,$V$1),(IF(AND($N$2&gt;=$T$3,$N$2&lt;$U$3),_xlfn.IFS(P61&gt;=$AD$3,$AD$1,P61&gt;=$AC$3,$AC$1,P61&gt;=$AB$3,$AB$1,P61&gt;=$AA$3,$AA$1,P61&gt;=$Z$3,$Z$1,P61&gt;=$Y$3,$Y$1,P61&gt;=$X$3,$X$1,P61&gt;=$W$3,$W$1,P61&lt;$W$2,$V$1),(IF(AND($N$2&gt;=$T$4,$N$2&lt;$U$4),_xlfn.IFS(P61&gt;=$AD$4,$AD$1,P61&gt;=$AC$4,$AC$1,P61&gt;=$AB$4,$AB$1,P61&gt;=$AA$4,$AA$1,P61&gt;=$Z$4,$Z$1,P61&gt;=$Y$4,$Y$1,P61&gt;=$X$4,$X$1,P61&gt;=$W$4,$W$1,P61&lt;$W$2,$V$1),(IF(AND($N$2&gt;=$T$5,$N$2&lt;$U$5),_xlfn.IFS(P61&gt;=$AD$5,$AD$1,P61&gt;=$AC$5,$AC$1,P61&gt;=$AB$5,$AB$1,P61&gt;=$AA$5,$AA$1,P61&gt;=$Z$5,$Z$1,P61&gt;=$Y$5,$Y$1,P61&gt;=$X$5,$X$1,P61&gt;=$W$5,$W$1,P61&lt;$W$2,$V$1),(IF(AND($N$2&gt;=$T$6,$N$2&lt;$U$6),_xlfn.IFS(P61&gt;=$AD$6,$AD$1,P61&gt;=$AC$6,$AC$1,P61&gt;=$AB$6,$AB$1,P61&gt;=$AA$6,$AA$1,P61&gt;=$Z$6,$Z$1,P61&gt;=$Y$6,$Y$1,P61&gt;=$X$6,$X$1,P61&gt;=$W$6,$W$1,P61&lt;$W$2,$V$1),(IF(AND($N$2&gt;=$T$7,$N$2&lt;$U$7),_xlfn.IFS(P61&gt;=$AD$7,$AD$1,P61&gt;=$AC$7,$AC$1,P61&gt;=$AB$7,$AB$1,P61&gt;=$AA$7,$AA$1,P61&gt;=$Z$7,$Z$1,P61&gt;=$Y$7,$Y$1,P61&gt;=$X$7,$X$1,P61&gt;=$W$7,$W$1,P61&lt;$W$2,$V$1),(IF(AND($N$2&gt;=$T$8,$N$2&lt;$U$8),_xlfn.IFS(P61&gt;=$AD$8,$AD$1,P61&gt;=$AC$8,$AC$1,P61&gt;=$AB$8,$AB$1,P61&gt;=$AA$8,$AA$1,P61&gt;=$Z$8,$Z$1,P61&gt;=$Y$8,$Y$1,P61&gt;=$X$8,$X$1,P61&gt;=$W$8,$W$1,P61&lt;$W$2,$V$1),(IF(AND($N$2&gt;=$T$9,$N$2&lt;$U$9),_xlfn.IFS(P61&gt;=$AD$9,$AD$1,P61&gt;=$AC$9,$AC$1,P61&gt;=$AB$9,$AB$1,P61&gt;=$AA$9,$AA$1,P61&gt;=$Z$9,$Z$1,P61&gt;=$Y$9,$Y$1,P61&gt;=$X$9,$X$1,P61&gt;=$W$9,$W$1),$W$1))))))))))))))),IF(AND($N$2&gt;=$T$2,$N$2&lt;=$U$2),IF(P61&gt;=$W$2,$W$1,$V$1),IF(AND($N$2&gt;=$T$3,$N$2&lt;$U$3),IF(P61&gt;=$W$3,$W$1,$V$1),IF(AND($N$2&gt;=$T$4,$N$2&lt;$U$4),IF(P61&gt;=$W$4,$W$1,$V$1),IF(AND($N$2&gt;=$T$5,$N$2&lt;$U$5),IF(P61&gt;=$W$5,$W$1,$V$1),IF(AND($N$2&gt;=$T$6,$N$2&lt;$U$6),IF(P61&gt;=$W$6,$W$1,$V$1),IF(AND($N$2&gt;=$T$7,$N$2&lt;$U$7),IF(P61&gt;=$W$7,$W$1,$V$1),IF(AND($N$2&gt;=$T$8,$N$2&lt;$U$8),IF(P61&gt;=$W$8,$W$1,$V$1),IF(AND($N$2&gt;=$T$9,$N$2&lt;$U$9),IF(P61&gt;=$W$9,$W$1,$V$1),""))))))))),"")</f>
        <v>CB</v>
      </c>
      <c r="M61" s="9" t="str" cm="1">
        <f t="array" ref="M61">IF(E61&lt;&gt;"",IF(AND(E61&lt;&gt;"GR",E61&gt;=40,J61&gt;=30),_xlfn.IFS(Q61&gt;=$AG$2,$AD$19,Q61&gt;=$AG$3,$AC$19,Q61&gt;=$AG$4,$AB$19,Q61&gt;=$AG$5,$AA$19,Q61&gt;=$AG$6,$Z$19,Q61&gt;=$AG$7,$Y$19,Q61&gt;=$AG$8,$X$19,Q61&gt;=$AG$9,$V$19),L61),"")</f>
        <v>CB</v>
      </c>
      <c r="N61" s="9"/>
      <c r="O61" s="9"/>
      <c r="P61" s="9">
        <f t="shared" si="2"/>
        <v>56</v>
      </c>
      <c r="Q61" s="9">
        <f t="shared" si="3"/>
        <v>56</v>
      </c>
      <c r="R61" s="9">
        <f t="shared" si="4"/>
        <v>0.64</v>
      </c>
    </row>
    <row r="62" spans="1:18" x14ac:dyDescent="0.2">
      <c r="A62" s="3" t="s">
        <v>8</v>
      </c>
      <c r="B62" s="3">
        <v>61</v>
      </c>
      <c r="C62" s="3">
        <v>29</v>
      </c>
      <c r="D62" s="3">
        <v>74</v>
      </c>
      <c r="E62" s="3" t="s">
        <v>34</v>
      </c>
      <c r="F62" s="22">
        <f t="shared" si="5"/>
        <v>74</v>
      </c>
      <c r="G62" s="22">
        <f t="shared" si="6"/>
        <v>29</v>
      </c>
      <c r="H62" s="22">
        <f t="shared" si="7"/>
        <v>74</v>
      </c>
      <c r="I62" s="9">
        <f t="shared" si="8"/>
        <v>56</v>
      </c>
      <c r="J62" s="9">
        <f t="shared" si="0"/>
        <v>56</v>
      </c>
      <c r="K62" s="10">
        <f t="shared" si="1"/>
        <v>3136</v>
      </c>
      <c r="L62" s="9" t="str" cm="1">
        <f t="array" ref="L62">IF(D62&lt;&gt;"",IF(AND(H62&gt;=40,I62&gt;=30),IF(AND($N$2&gt;=$T$2,$N$2&lt;=$U$2),_xlfn.IFS(P62&gt;=$AD$2,$AD$1,P62&gt;=$AC$2,$AC$1,P62&gt;=$AB$2,$AB$1,P62&gt;=$AA$2,$AA$1,P62&gt;=$Z$2,$Z$1,P62&gt;=$Y$2,$Y$1,P62&gt;=$X$2,$X$1,P62&gt;=$W$2,$W$1,P62&lt;$W$2,$V$1),(IF(AND($N$2&gt;=$T$3,$N$2&lt;$U$3),_xlfn.IFS(P62&gt;=$AD$3,$AD$1,P62&gt;=$AC$3,$AC$1,P62&gt;=$AB$3,$AB$1,P62&gt;=$AA$3,$AA$1,P62&gt;=$Z$3,$Z$1,P62&gt;=$Y$3,$Y$1,P62&gt;=$X$3,$X$1,P62&gt;=$W$3,$W$1,P62&lt;$W$2,$V$1),(IF(AND($N$2&gt;=$T$4,$N$2&lt;$U$4),_xlfn.IFS(P62&gt;=$AD$4,$AD$1,P62&gt;=$AC$4,$AC$1,P62&gt;=$AB$4,$AB$1,P62&gt;=$AA$4,$AA$1,P62&gt;=$Z$4,$Z$1,P62&gt;=$Y$4,$Y$1,P62&gt;=$X$4,$X$1,P62&gt;=$W$4,$W$1,P62&lt;$W$2,$V$1),(IF(AND($N$2&gt;=$T$5,$N$2&lt;$U$5),_xlfn.IFS(P62&gt;=$AD$5,$AD$1,P62&gt;=$AC$5,$AC$1,P62&gt;=$AB$5,$AB$1,P62&gt;=$AA$5,$AA$1,P62&gt;=$Z$5,$Z$1,P62&gt;=$Y$5,$Y$1,P62&gt;=$X$5,$X$1,P62&gt;=$W$5,$W$1,P62&lt;$W$2,$V$1),(IF(AND($N$2&gt;=$T$6,$N$2&lt;$U$6),_xlfn.IFS(P62&gt;=$AD$6,$AD$1,P62&gt;=$AC$6,$AC$1,P62&gt;=$AB$6,$AB$1,P62&gt;=$AA$6,$AA$1,P62&gt;=$Z$6,$Z$1,P62&gt;=$Y$6,$Y$1,P62&gt;=$X$6,$X$1,P62&gt;=$W$6,$W$1,P62&lt;$W$2,$V$1),(IF(AND($N$2&gt;=$T$7,$N$2&lt;$U$7),_xlfn.IFS(P62&gt;=$AD$7,$AD$1,P62&gt;=$AC$7,$AC$1,P62&gt;=$AB$7,$AB$1,P62&gt;=$AA$7,$AA$1,P62&gt;=$Z$7,$Z$1,P62&gt;=$Y$7,$Y$1,P62&gt;=$X$7,$X$1,P62&gt;=$W$7,$W$1,P62&lt;$W$2,$V$1),(IF(AND($N$2&gt;=$T$8,$N$2&lt;$U$8),_xlfn.IFS(P62&gt;=$AD$8,$AD$1,P62&gt;=$AC$8,$AC$1,P62&gt;=$AB$8,$AB$1,P62&gt;=$AA$8,$AA$1,P62&gt;=$Z$8,$Z$1,P62&gt;=$Y$8,$Y$1,P62&gt;=$X$8,$X$1,P62&gt;=$W$8,$W$1,P62&lt;$W$2,$V$1),(IF(AND($N$2&gt;=$T$9,$N$2&lt;$U$9),_xlfn.IFS(P62&gt;=$AD$9,$AD$1,P62&gt;=$AC$9,$AC$1,P62&gt;=$AB$9,$AB$1,P62&gt;=$AA$9,$AA$1,P62&gt;=$Z$9,$Z$1,P62&gt;=$Y$9,$Y$1,P62&gt;=$X$9,$X$1,P62&gt;=$W$9,$W$1),$W$1))))))))))))))),IF(AND($N$2&gt;=$T$2,$N$2&lt;=$U$2),IF(P62&gt;=$W$2,$W$1,$V$1),IF(AND($N$2&gt;=$T$3,$N$2&lt;$U$3),IF(P62&gt;=$W$3,$W$1,$V$1),IF(AND($N$2&gt;=$T$4,$N$2&lt;$U$4),IF(P62&gt;=$W$4,$W$1,$V$1),IF(AND($N$2&gt;=$T$5,$N$2&lt;$U$5),IF(P62&gt;=$W$5,$W$1,$V$1),IF(AND($N$2&gt;=$T$6,$N$2&lt;$U$6),IF(P62&gt;=$W$6,$W$1,$V$1),IF(AND($N$2&gt;=$T$7,$N$2&lt;$U$7),IF(P62&gt;=$W$7,$W$1,$V$1),IF(AND($N$2&gt;=$T$8,$N$2&lt;$U$8),IF(P62&gt;=$W$8,$W$1,$V$1),IF(AND($N$2&gt;=$T$9,$N$2&lt;$U$9),IF(P62&gt;=$W$9,$W$1,$V$1),""))))))))),"")</f>
        <v>CB</v>
      </c>
      <c r="M62" s="9" t="str" cm="1">
        <f t="array" ref="M62">IF(E62&lt;&gt;"",IF(AND(E62&lt;&gt;"GR",E62&gt;=40,J62&gt;=30),_xlfn.IFS(Q62&gt;=$AG$2,$AD$19,Q62&gt;=$AG$3,$AC$19,Q62&gt;=$AG$4,$AB$19,Q62&gt;=$AG$5,$AA$19,Q62&gt;=$AG$6,$Z$19,Q62&gt;=$AG$7,$Y$19,Q62&gt;=$AG$8,$X$19,Q62&gt;=$AG$9,$V$19),L62),"")</f>
        <v>CB</v>
      </c>
      <c r="N62" s="9"/>
      <c r="O62" s="9"/>
      <c r="P62" s="9">
        <f t="shared" si="2"/>
        <v>56</v>
      </c>
      <c r="Q62" s="9">
        <f t="shared" si="3"/>
        <v>56</v>
      </c>
      <c r="R62" s="9">
        <f t="shared" si="4"/>
        <v>0.64</v>
      </c>
    </row>
    <row r="63" spans="1:18" x14ac:dyDescent="0.2">
      <c r="A63" s="3" t="s">
        <v>8</v>
      </c>
      <c r="B63" s="3">
        <v>62</v>
      </c>
      <c r="C63" s="3">
        <v>42</v>
      </c>
      <c r="D63" s="3">
        <v>65</v>
      </c>
      <c r="E63" s="3" t="s">
        <v>34</v>
      </c>
      <c r="F63" s="22">
        <f t="shared" si="5"/>
        <v>65</v>
      </c>
      <c r="G63" s="22">
        <f t="shared" si="6"/>
        <v>42</v>
      </c>
      <c r="H63" s="22">
        <f t="shared" si="7"/>
        <v>65</v>
      </c>
      <c r="I63" s="9">
        <f t="shared" si="8"/>
        <v>55.8</v>
      </c>
      <c r="J63" s="9">
        <f t="shared" si="0"/>
        <v>55.8</v>
      </c>
      <c r="K63" s="10">
        <f t="shared" si="1"/>
        <v>3113.64</v>
      </c>
      <c r="L63" s="9" t="str" cm="1">
        <f t="array" ref="L63">IF(D63&lt;&gt;"",IF(AND(H63&gt;=40,I63&gt;=30),IF(AND($N$2&gt;=$T$2,$N$2&lt;=$U$2),_xlfn.IFS(P63&gt;=$AD$2,$AD$1,P63&gt;=$AC$2,$AC$1,P63&gt;=$AB$2,$AB$1,P63&gt;=$AA$2,$AA$1,P63&gt;=$Z$2,$Z$1,P63&gt;=$Y$2,$Y$1,P63&gt;=$X$2,$X$1,P63&gt;=$W$2,$W$1,P63&lt;$W$2,$V$1),(IF(AND($N$2&gt;=$T$3,$N$2&lt;$U$3),_xlfn.IFS(P63&gt;=$AD$3,$AD$1,P63&gt;=$AC$3,$AC$1,P63&gt;=$AB$3,$AB$1,P63&gt;=$AA$3,$AA$1,P63&gt;=$Z$3,$Z$1,P63&gt;=$Y$3,$Y$1,P63&gt;=$X$3,$X$1,P63&gt;=$W$3,$W$1,P63&lt;$W$2,$V$1),(IF(AND($N$2&gt;=$T$4,$N$2&lt;$U$4),_xlfn.IFS(P63&gt;=$AD$4,$AD$1,P63&gt;=$AC$4,$AC$1,P63&gt;=$AB$4,$AB$1,P63&gt;=$AA$4,$AA$1,P63&gt;=$Z$4,$Z$1,P63&gt;=$Y$4,$Y$1,P63&gt;=$X$4,$X$1,P63&gt;=$W$4,$W$1,P63&lt;$W$2,$V$1),(IF(AND($N$2&gt;=$T$5,$N$2&lt;$U$5),_xlfn.IFS(P63&gt;=$AD$5,$AD$1,P63&gt;=$AC$5,$AC$1,P63&gt;=$AB$5,$AB$1,P63&gt;=$AA$5,$AA$1,P63&gt;=$Z$5,$Z$1,P63&gt;=$Y$5,$Y$1,P63&gt;=$X$5,$X$1,P63&gt;=$W$5,$W$1,P63&lt;$W$2,$V$1),(IF(AND($N$2&gt;=$T$6,$N$2&lt;$U$6),_xlfn.IFS(P63&gt;=$AD$6,$AD$1,P63&gt;=$AC$6,$AC$1,P63&gt;=$AB$6,$AB$1,P63&gt;=$AA$6,$AA$1,P63&gt;=$Z$6,$Z$1,P63&gt;=$Y$6,$Y$1,P63&gt;=$X$6,$X$1,P63&gt;=$W$6,$W$1,P63&lt;$W$2,$V$1),(IF(AND($N$2&gt;=$T$7,$N$2&lt;$U$7),_xlfn.IFS(P63&gt;=$AD$7,$AD$1,P63&gt;=$AC$7,$AC$1,P63&gt;=$AB$7,$AB$1,P63&gt;=$AA$7,$AA$1,P63&gt;=$Z$7,$Z$1,P63&gt;=$Y$7,$Y$1,P63&gt;=$X$7,$X$1,P63&gt;=$W$7,$W$1,P63&lt;$W$2,$V$1),(IF(AND($N$2&gt;=$T$8,$N$2&lt;$U$8),_xlfn.IFS(P63&gt;=$AD$8,$AD$1,P63&gt;=$AC$8,$AC$1,P63&gt;=$AB$8,$AB$1,P63&gt;=$AA$8,$AA$1,P63&gt;=$Z$8,$Z$1,P63&gt;=$Y$8,$Y$1,P63&gt;=$X$8,$X$1,P63&gt;=$W$8,$W$1,P63&lt;$W$2,$V$1),(IF(AND($N$2&gt;=$T$9,$N$2&lt;$U$9),_xlfn.IFS(P63&gt;=$AD$9,$AD$1,P63&gt;=$AC$9,$AC$1,P63&gt;=$AB$9,$AB$1,P63&gt;=$AA$9,$AA$1,P63&gt;=$Z$9,$Z$1,P63&gt;=$Y$9,$Y$1,P63&gt;=$X$9,$X$1,P63&gt;=$W$9,$W$1),$W$1))))))))))))))),IF(AND($N$2&gt;=$T$2,$N$2&lt;=$U$2),IF(P63&gt;=$W$2,$W$1,$V$1),IF(AND($N$2&gt;=$T$3,$N$2&lt;$U$3),IF(P63&gt;=$W$3,$W$1,$V$1),IF(AND($N$2&gt;=$T$4,$N$2&lt;$U$4),IF(P63&gt;=$W$4,$W$1,$V$1),IF(AND($N$2&gt;=$T$5,$N$2&lt;$U$5),IF(P63&gt;=$W$5,$W$1,$V$1),IF(AND($N$2&gt;=$T$6,$N$2&lt;$U$6),IF(P63&gt;=$W$6,$W$1,$V$1),IF(AND($N$2&gt;=$T$7,$N$2&lt;$U$7),IF(P63&gt;=$W$7,$W$1,$V$1),IF(AND($N$2&gt;=$T$8,$N$2&lt;$U$8),IF(P63&gt;=$W$8,$W$1,$V$1),IF(AND($N$2&gt;=$T$9,$N$2&lt;$U$9),IF(P63&gt;=$W$9,$W$1,$V$1),""))))))))),"")</f>
        <v>CB</v>
      </c>
      <c r="M63" s="9" t="str" cm="1">
        <f t="array" ref="M63">IF(E63&lt;&gt;"",IF(AND(E63&lt;&gt;"GR",E63&gt;=40,J63&gt;=30),_xlfn.IFS(Q63&gt;=$AG$2,$AD$19,Q63&gt;=$AG$3,$AC$19,Q63&gt;=$AG$4,$AB$19,Q63&gt;=$AG$5,$AA$19,Q63&gt;=$AG$6,$Z$19,Q63&gt;=$AG$7,$Y$19,Q63&gt;=$AG$8,$X$19,Q63&gt;=$AG$9,$V$19),L63),"")</f>
        <v>CB</v>
      </c>
      <c r="N63" s="9"/>
      <c r="O63" s="9"/>
      <c r="P63" s="9">
        <f t="shared" si="2"/>
        <v>56</v>
      </c>
      <c r="Q63" s="9">
        <f t="shared" si="3"/>
        <v>56</v>
      </c>
      <c r="R63" s="9">
        <f t="shared" si="4"/>
        <v>0.62</v>
      </c>
    </row>
    <row r="64" spans="1:18" x14ac:dyDescent="0.2">
      <c r="A64" s="3" t="s">
        <v>8</v>
      </c>
      <c r="B64" s="3">
        <v>63</v>
      </c>
      <c r="C64" s="3">
        <v>54</v>
      </c>
      <c r="D64" s="3">
        <v>57</v>
      </c>
      <c r="E64" s="3" t="s">
        <v>34</v>
      </c>
      <c r="F64" s="22">
        <f t="shared" si="5"/>
        <v>57</v>
      </c>
      <c r="G64" s="22">
        <f t="shared" si="6"/>
        <v>54</v>
      </c>
      <c r="H64" s="22">
        <f t="shared" si="7"/>
        <v>57</v>
      </c>
      <c r="I64" s="9">
        <f t="shared" si="8"/>
        <v>55.8</v>
      </c>
      <c r="J64" s="9">
        <f t="shared" si="0"/>
        <v>55.8</v>
      </c>
      <c r="K64" s="10">
        <f t="shared" si="1"/>
        <v>3113.64</v>
      </c>
      <c r="L64" s="9" t="str" cm="1">
        <f t="array" ref="L64">IF(D64&lt;&gt;"",IF(AND(H64&gt;=40,I64&gt;=30),IF(AND($N$2&gt;=$T$2,$N$2&lt;=$U$2),_xlfn.IFS(P64&gt;=$AD$2,$AD$1,P64&gt;=$AC$2,$AC$1,P64&gt;=$AB$2,$AB$1,P64&gt;=$AA$2,$AA$1,P64&gt;=$Z$2,$Z$1,P64&gt;=$Y$2,$Y$1,P64&gt;=$X$2,$X$1,P64&gt;=$W$2,$W$1,P64&lt;$W$2,$V$1),(IF(AND($N$2&gt;=$T$3,$N$2&lt;$U$3),_xlfn.IFS(P64&gt;=$AD$3,$AD$1,P64&gt;=$AC$3,$AC$1,P64&gt;=$AB$3,$AB$1,P64&gt;=$AA$3,$AA$1,P64&gt;=$Z$3,$Z$1,P64&gt;=$Y$3,$Y$1,P64&gt;=$X$3,$X$1,P64&gt;=$W$3,$W$1,P64&lt;$W$2,$V$1),(IF(AND($N$2&gt;=$T$4,$N$2&lt;$U$4),_xlfn.IFS(P64&gt;=$AD$4,$AD$1,P64&gt;=$AC$4,$AC$1,P64&gt;=$AB$4,$AB$1,P64&gt;=$AA$4,$AA$1,P64&gt;=$Z$4,$Z$1,P64&gt;=$Y$4,$Y$1,P64&gt;=$X$4,$X$1,P64&gt;=$W$4,$W$1,P64&lt;$W$2,$V$1),(IF(AND($N$2&gt;=$T$5,$N$2&lt;$U$5),_xlfn.IFS(P64&gt;=$AD$5,$AD$1,P64&gt;=$AC$5,$AC$1,P64&gt;=$AB$5,$AB$1,P64&gt;=$AA$5,$AA$1,P64&gt;=$Z$5,$Z$1,P64&gt;=$Y$5,$Y$1,P64&gt;=$X$5,$X$1,P64&gt;=$W$5,$W$1,P64&lt;$W$2,$V$1),(IF(AND($N$2&gt;=$T$6,$N$2&lt;$U$6),_xlfn.IFS(P64&gt;=$AD$6,$AD$1,P64&gt;=$AC$6,$AC$1,P64&gt;=$AB$6,$AB$1,P64&gt;=$AA$6,$AA$1,P64&gt;=$Z$6,$Z$1,P64&gt;=$Y$6,$Y$1,P64&gt;=$X$6,$X$1,P64&gt;=$W$6,$W$1,P64&lt;$W$2,$V$1),(IF(AND($N$2&gt;=$T$7,$N$2&lt;$U$7),_xlfn.IFS(P64&gt;=$AD$7,$AD$1,P64&gt;=$AC$7,$AC$1,P64&gt;=$AB$7,$AB$1,P64&gt;=$AA$7,$AA$1,P64&gt;=$Z$7,$Z$1,P64&gt;=$Y$7,$Y$1,P64&gt;=$X$7,$X$1,P64&gt;=$W$7,$W$1,P64&lt;$W$2,$V$1),(IF(AND($N$2&gt;=$T$8,$N$2&lt;$U$8),_xlfn.IFS(P64&gt;=$AD$8,$AD$1,P64&gt;=$AC$8,$AC$1,P64&gt;=$AB$8,$AB$1,P64&gt;=$AA$8,$AA$1,P64&gt;=$Z$8,$Z$1,P64&gt;=$Y$8,$Y$1,P64&gt;=$X$8,$X$1,P64&gt;=$W$8,$W$1,P64&lt;$W$2,$V$1),(IF(AND($N$2&gt;=$T$9,$N$2&lt;$U$9),_xlfn.IFS(P64&gt;=$AD$9,$AD$1,P64&gt;=$AC$9,$AC$1,P64&gt;=$AB$9,$AB$1,P64&gt;=$AA$9,$AA$1,P64&gt;=$Z$9,$Z$1,P64&gt;=$Y$9,$Y$1,P64&gt;=$X$9,$X$1,P64&gt;=$W$9,$W$1),$W$1))))))))))))))),IF(AND($N$2&gt;=$T$2,$N$2&lt;=$U$2),IF(P64&gt;=$W$2,$W$1,$V$1),IF(AND($N$2&gt;=$T$3,$N$2&lt;$U$3),IF(P64&gt;=$W$3,$W$1,$V$1),IF(AND($N$2&gt;=$T$4,$N$2&lt;$U$4),IF(P64&gt;=$W$4,$W$1,$V$1),IF(AND($N$2&gt;=$T$5,$N$2&lt;$U$5),IF(P64&gt;=$W$5,$W$1,$V$1),IF(AND($N$2&gt;=$T$6,$N$2&lt;$U$6),IF(P64&gt;=$W$6,$W$1,$V$1),IF(AND($N$2&gt;=$T$7,$N$2&lt;$U$7),IF(P64&gt;=$W$7,$W$1,$V$1),IF(AND($N$2&gt;=$T$8,$N$2&lt;$U$8),IF(P64&gt;=$W$8,$W$1,$V$1),IF(AND($N$2&gt;=$T$9,$N$2&lt;$U$9),IF(P64&gt;=$W$9,$W$1,$V$1),""))))))))),"")</f>
        <v>CB</v>
      </c>
      <c r="M64" s="9" t="str" cm="1">
        <f t="array" ref="M64">IF(E64&lt;&gt;"",IF(AND(E64&lt;&gt;"GR",E64&gt;=40,J64&gt;=30),_xlfn.IFS(Q64&gt;=$AG$2,$AD$19,Q64&gt;=$AG$3,$AC$19,Q64&gt;=$AG$4,$AB$19,Q64&gt;=$AG$5,$AA$19,Q64&gt;=$AG$6,$Z$19,Q64&gt;=$AG$7,$Y$19,Q64&gt;=$AG$8,$X$19,Q64&gt;=$AG$9,$V$19),L64),"")</f>
        <v>CB</v>
      </c>
      <c r="N64" s="9"/>
      <c r="O64" s="9"/>
      <c r="P64" s="9">
        <f t="shared" si="2"/>
        <v>56</v>
      </c>
      <c r="Q64" s="9">
        <f t="shared" si="3"/>
        <v>56</v>
      </c>
      <c r="R64" s="9">
        <f t="shared" si="4"/>
        <v>0.62</v>
      </c>
    </row>
    <row r="65" spans="1:18" x14ac:dyDescent="0.2">
      <c r="A65" s="3" t="s">
        <v>8</v>
      </c>
      <c r="B65" s="3">
        <v>64</v>
      </c>
      <c r="C65" s="3">
        <v>21</v>
      </c>
      <c r="D65" s="3">
        <v>79</v>
      </c>
      <c r="E65" s="3" t="s">
        <v>34</v>
      </c>
      <c r="F65" s="22">
        <f t="shared" si="5"/>
        <v>79</v>
      </c>
      <c r="G65" s="22">
        <f t="shared" si="6"/>
        <v>21</v>
      </c>
      <c r="H65" s="22">
        <f t="shared" si="7"/>
        <v>79</v>
      </c>
      <c r="I65" s="9">
        <f t="shared" si="8"/>
        <v>55.8</v>
      </c>
      <c r="J65" s="9">
        <f t="shared" si="0"/>
        <v>55.8</v>
      </c>
      <c r="K65" s="10">
        <f t="shared" si="1"/>
        <v>3113.64</v>
      </c>
      <c r="L65" s="9" t="str" cm="1">
        <f t="array" ref="L65">IF(D65&lt;&gt;"",IF(AND(H65&gt;=40,I65&gt;=30),IF(AND($N$2&gt;=$T$2,$N$2&lt;=$U$2),_xlfn.IFS(P65&gt;=$AD$2,$AD$1,P65&gt;=$AC$2,$AC$1,P65&gt;=$AB$2,$AB$1,P65&gt;=$AA$2,$AA$1,P65&gt;=$Z$2,$Z$1,P65&gt;=$Y$2,$Y$1,P65&gt;=$X$2,$X$1,P65&gt;=$W$2,$W$1,P65&lt;$W$2,$V$1),(IF(AND($N$2&gt;=$T$3,$N$2&lt;$U$3),_xlfn.IFS(P65&gt;=$AD$3,$AD$1,P65&gt;=$AC$3,$AC$1,P65&gt;=$AB$3,$AB$1,P65&gt;=$AA$3,$AA$1,P65&gt;=$Z$3,$Z$1,P65&gt;=$Y$3,$Y$1,P65&gt;=$X$3,$X$1,P65&gt;=$W$3,$W$1,P65&lt;$W$2,$V$1),(IF(AND($N$2&gt;=$T$4,$N$2&lt;$U$4),_xlfn.IFS(P65&gt;=$AD$4,$AD$1,P65&gt;=$AC$4,$AC$1,P65&gt;=$AB$4,$AB$1,P65&gt;=$AA$4,$AA$1,P65&gt;=$Z$4,$Z$1,P65&gt;=$Y$4,$Y$1,P65&gt;=$X$4,$X$1,P65&gt;=$W$4,$W$1,P65&lt;$W$2,$V$1),(IF(AND($N$2&gt;=$T$5,$N$2&lt;$U$5),_xlfn.IFS(P65&gt;=$AD$5,$AD$1,P65&gt;=$AC$5,$AC$1,P65&gt;=$AB$5,$AB$1,P65&gt;=$AA$5,$AA$1,P65&gt;=$Z$5,$Z$1,P65&gt;=$Y$5,$Y$1,P65&gt;=$X$5,$X$1,P65&gt;=$W$5,$W$1,P65&lt;$W$2,$V$1),(IF(AND($N$2&gt;=$T$6,$N$2&lt;$U$6),_xlfn.IFS(P65&gt;=$AD$6,$AD$1,P65&gt;=$AC$6,$AC$1,P65&gt;=$AB$6,$AB$1,P65&gt;=$AA$6,$AA$1,P65&gt;=$Z$6,$Z$1,P65&gt;=$Y$6,$Y$1,P65&gt;=$X$6,$X$1,P65&gt;=$W$6,$W$1,P65&lt;$W$2,$V$1),(IF(AND($N$2&gt;=$T$7,$N$2&lt;$U$7),_xlfn.IFS(P65&gt;=$AD$7,$AD$1,P65&gt;=$AC$7,$AC$1,P65&gt;=$AB$7,$AB$1,P65&gt;=$AA$7,$AA$1,P65&gt;=$Z$7,$Z$1,P65&gt;=$Y$7,$Y$1,P65&gt;=$X$7,$X$1,P65&gt;=$W$7,$W$1,P65&lt;$W$2,$V$1),(IF(AND($N$2&gt;=$T$8,$N$2&lt;$U$8),_xlfn.IFS(P65&gt;=$AD$8,$AD$1,P65&gt;=$AC$8,$AC$1,P65&gt;=$AB$8,$AB$1,P65&gt;=$AA$8,$AA$1,P65&gt;=$Z$8,$Z$1,P65&gt;=$Y$8,$Y$1,P65&gt;=$X$8,$X$1,P65&gt;=$W$8,$W$1,P65&lt;$W$2,$V$1),(IF(AND($N$2&gt;=$T$9,$N$2&lt;$U$9),_xlfn.IFS(P65&gt;=$AD$9,$AD$1,P65&gt;=$AC$9,$AC$1,P65&gt;=$AB$9,$AB$1,P65&gt;=$AA$9,$AA$1,P65&gt;=$Z$9,$Z$1,P65&gt;=$Y$9,$Y$1,P65&gt;=$X$9,$X$1,P65&gt;=$W$9,$W$1),$W$1))))))))))))))),IF(AND($N$2&gt;=$T$2,$N$2&lt;=$U$2),IF(P65&gt;=$W$2,$W$1,$V$1),IF(AND($N$2&gt;=$T$3,$N$2&lt;$U$3),IF(P65&gt;=$W$3,$W$1,$V$1),IF(AND($N$2&gt;=$T$4,$N$2&lt;$U$4),IF(P65&gt;=$W$4,$W$1,$V$1),IF(AND($N$2&gt;=$T$5,$N$2&lt;$U$5),IF(P65&gt;=$W$5,$W$1,$V$1),IF(AND($N$2&gt;=$T$6,$N$2&lt;$U$6),IF(P65&gt;=$W$6,$W$1,$V$1),IF(AND($N$2&gt;=$T$7,$N$2&lt;$U$7),IF(P65&gt;=$W$7,$W$1,$V$1),IF(AND($N$2&gt;=$T$8,$N$2&lt;$U$8),IF(P65&gt;=$W$8,$W$1,$V$1),IF(AND($N$2&gt;=$T$9,$N$2&lt;$U$9),IF(P65&gt;=$W$9,$W$1,$V$1),""))))))))),"")</f>
        <v>CB</v>
      </c>
      <c r="M65" s="9" t="str" cm="1">
        <f t="array" ref="M65">IF(E65&lt;&gt;"",IF(AND(E65&lt;&gt;"GR",E65&gt;=40,J65&gt;=30),_xlfn.IFS(Q65&gt;=$AG$2,$AD$19,Q65&gt;=$AG$3,$AC$19,Q65&gt;=$AG$4,$AB$19,Q65&gt;=$AG$5,$AA$19,Q65&gt;=$AG$6,$Z$19,Q65&gt;=$AG$7,$Y$19,Q65&gt;=$AG$8,$X$19,Q65&gt;=$AG$9,$V$19),L65),"")</f>
        <v>CB</v>
      </c>
      <c r="N65" s="9"/>
      <c r="O65" s="9"/>
      <c r="P65" s="9">
        <f t="shared" si="2"/>
        <v>56</v>
      </c>
      <c r="Q65" s="9">
        <f t="shared" si="3"/>
        <v>56</v>
      </c>
      <c r="R65" s="9">
        <f t="shared" si="4"/>
        <v>0.62</v>
      </c>
    </row>
    <row r="66" spans="1:18" x14ac:dyDescent="0.2">
      <c r="A66" s="3" t="s">
        <v>8</v>
      </c>
      <c r="B66" s="3">
        <v>65</v>
      </c>
      <c r="C66" s="3">
        <v>52</v>
      </c>
      <c r="D66" s="3">
        <v>30</v>
      </c>
      <c r="E66" s="3">
        <v>58</v>
      </c>
      <c r="F66" s="22">
        <f t="shared" si="5"/>
        <v>58</v>
      </c>
      <c r="G66" s="22">
        <f t="shared" si="6"/>
        <v>52</v>
      </c>
      <c r="H66" s="22">
        <f t="shared" si="7"/>
        <v>30</v>
      </c>
      <c r="I66" s="9">
        <f t="shared" si="8"/>
        <v>38.799999999999997</v>
      </c>
      <c r="J66" s="9">
        <f t="shared" ref="J66:J129" si="9">IF(E66&lt;&gt;"",ROUND(IF(E66&lt;&gt;"GR",((G66*0.4)+(E66*0.6)),I66),2),"")</f>
        <v>55.6</v>
      </c>
      <c r="K66" s="10">
        <f t="shared" ref="K66:K129" si="10">I66*I66</f>
        <v>1505.4399999999998</v>
      </c>
      <c r="L66" s="9" t="str" cm="1">
        <f t="array" ref="L66">IF(D66&lt;&gt;"",IF(AND(H66&gt;=40,I66&gt;=30),IF(AND($N$2&gt;=$T$2,$N$2&lt;=$U$2),_xlfn.IFS(P66&gt;=$AD$2,$AD$1,P66&gt;=$AC$2,$AC$1,P66&gt;=$AB$2,$AB$1,P66&gt;=$AA$2,$AA$1,P66&gt;=$Z$2,$Z$1,P66&gt;=$Y$2,$Y$1,P66&gt;=$X$2,$X$1,P66&gt;=$W$2,$W$1,P66&lt;$W$2,$V$1),(IF(AND($N$2&gt;=$T$3,$N$2&lt;$U$3),_xlfn.IFS(P66&gt;=$AD$3,$AD$1,P66&gt;=$AC$3,$AC$1,P66&gt;=$AB$3,$AB$1,P66&gt;=$AA$3,$AA$1,P66&gt;=$Z$3,$Z$1,P66&gt;=$Y$3,$Y$1,P66&gt;=$X$3,$X$1,P66&gt;=$W$3,$W$1,P66&lt;$W$2,$V$1),(IF(AND($N$2&gt;=$T$4,$N$2&lt;$U$4),_xlfn.IFS(P66&gt;=$AD$4,$AD$1,P66&gt;=$AC$4,$AC$1,P66&gt;=$AB$4,$AB$1,P66&gt;=$AA$4,$AA$1,P66&gt;=$Z$4,$Z$1,P66&gt;=$Y$4,$Y$1,P66&gt;=$X$4,$X$1,P66&gt;=$W$4,$W$1,P66&lt;$W$2,$V$1),(IF(AND($N$2&gt;=$T$5,$N$2&lt;$U$5),_xlfn.IFS(P66&gt;=$AD$5,$AD$1,P66&gt;=$AC$5,$AC$1,P66&gt;=$AB$5,$AB$1,P66&gt;=$AA$5,$AA$1,P66&gt;=$Z$5,$Z$1,P66&gt;=$Y$5,$Y$1,P66&gt;=$X$5,$X$1,P66&gt;=$W$5,$W$1,P66&lt;$W$2,$V$1),(IF(AND($N$2&gt;=$T$6,$N$2&lt;$U$6),_xlfn.IFS(P66&gt;=$AD$6,$AD$1,P66&gt;=$AC$6,$AC$1,P66&gt;=$AB$6,$AB$1,P66&gt;=$AA$6,$AA$1,P66&gt;=$Z$6,$Z$1,P66&gt;=$Y$6,$Y$1,P66&gt;=$X$6,$X$1,P66&gt;=$W$6,$W$1,P66&lt;$W$2,$V$1),(IF(AND($N$2&gt;=$T$7,$N$2&lt;$U$7),_xlfn.IFS(P66&gt;=$AD$7,$AD$1,P66&gt;=$AC$7,$AC$1,P66&gt;=$AB$7,$AB$1,P66&gt;=$AA$7,$AA$1,P66&gt;=$Z$7,$Z$1,P66&gt;=$Y$7,$Y$1,P66&gt;=$X$7,$X$1,P66&gt;=$W$7,$W$1,P66&lt;$W$2,$V$1),(IF(AND($N$2&gt;=$T$8,$N$2&lt;$U$8),_xlfn.IFS(P66&gt;=$AD$8,$AD$1,P66&gt;=$AC$8,$AC$1,P66&gt;=$AB$8,$AB$1,P66&gt;=$AA$8,$AA$1,P66&gt;=$Z$8,$Z$1,P66&gt;=$Y$8,$Y$1,P66&gt;=$X$8,$X$1,P66&gt;=$W$8,$W$1,P66&lt;$W$2,$V$1),(IF(AND($N$2&gt;=$T$9,$N$2&lt;$U$9),_xlfn.IFS(P66&gt;=$AD$9,$AD$1,P66&gt;=$AC$9,$AC$1,P66&gt;=$AB$9,$AB$1,P66&gt;=$AA$9,$AA$1,P66&gt;=$Z$9,$Z$1,P66&gt;=$Y$9,$Y$1,P66&gt;=$X$9,$X$1,P66&gt;=$W$9,$W$1),$W$1))))))))))))))),IF(AND($N$2&gt;=$T$2,$N$2&lt;=$U$2),IF(P66&gt;=$W$2,$W$1,$V$1),IF(AND($N$2&gt;=$T$3,$N$2&lt;$U$3),IF(P66&gt;=$W$3,$W$1,$V$1),IF(AND($N$2&gt;=$T$4,$N$2&lt;$U$4),IF(P66&gt;=$W$4,$W$1,$V$1),IF(AND($N$2&gt;=$T$5,$N$2&lt;$U$5),IF(P66&gt;=$W$5,$W$1,$V$1),IF(AND($N$2&gt;=$T$6,$N$2&lt;$U$6),IF(P66&gt;=$W$6,$W$1,$V$1),IF(AND($N$2&gt;=$T$7,$N$2&lt;$U$7),IF(P66&gt;=$W$7,$W$1,$V$1),IF(AND($N$2&gt;=$T$8,$N$2&lt;$U$8),IF(P66&gt;=$W$8,$W$1,$V$1),IF(AND($N$2&gt;=$T$9,$N$2&lt;$U$9),IF(P66&gt;=$W$9,$W$1,$V$1),""))))))))),"")</f>
        <v>FD</v>
      </c>
      <c r="M66" s="9" t="str" cm="1">
        <f t="array" ref="M66">IF(E66&lt;&gt;"",IF(AND(E66&lt;&gt;"GR",E66&gt;=40,J66&gt;=30),_xlfn.IFS(Q66&gt;=$AG$2,$AD$19,Q66&gt;=$AG$3,$AC$19,Q66&gt;=$AG$4,$AB$19,Q66&gt;=$AG$5,$AA$19,Q66&gt;=$AG$6,$Z$19,Q66&gt;=$AG$7,$Y$19,Q66&gt;=$AG$8,$X$19,Q66&gt;=$AG$9,$V$19),L66),"")</f>
        <v>CB</v>
      </c>
      <c r="N66" s="9"/>
      <c r="O66" s="9"/>
      <c r="P66" s="9">
        <f t="shared" ref="P66:P129" si="11">IF(I66&gt;0,ROUND((10*((I66-$N$2)/$O$2)+50),0),0)</f>
        <v>45</v>
      </c>
      <c r="Q66" s="9">
        <f t="shared" ref="Q66:Q129" si="12">IF(AND(E66&lt;&gt;"",E66&lt;&gt;"GR"),IF(J66&gt;0,ROUND((10*((J66-$N$2)/$O$2)+50),0),0),P66)</f>
        <v>56</v>
      </c>
      <c r="R66" s="9">
        <f t="shared" ref="R66:R129" si="13">ROUND(((I66-$N$2)/$O$2),2)</f>
        <v>-0.54</v>
      </c>
    </row>
    <row r="67" spans="1:18" x14ac:dyDescent="0.2">
      <c r="A67" s="3" t="s">
        <v>8</v>
      </c>
      <c r="B67" s="3">
        <v>66</v>
      </c>
      <c r="C67" s="3">
        <v>28</v>
      </c>
      <c r="D67" s="3">
        <v>74</v>
      </c>
      <c r="E67" s="3" t="s">
        <v>34</v>
      </c>
      <c r="F67" s="22">
        <f t="shared" ref="F67:F130" si="14">IF(E67="GR",D67,E67)</f>
        <v>74</v>
      </c>
      <c r="G67" s="22">
        <f t="shared" ref="G67:G130" si="15">IF(C67="GR",0,C67)</f>
        <v>28</v>
      </c>
      <c r="H67" s="22">
        <f t="shared" ref="H67:H130" si="16">IF(D67="GR",0,D67)</f>
        <v>74</v>
      </c>
      <c r="I67" s="9">
        <f t="shared" ref="I67:I130" si="17">(G67*0.4)+(H67*0.6)</f>
        <v>55.6</v>
      </c>
      <c r="J67" s="9">
        <f t="shared" si="9"/>
        <v>55.6</v>
      </c>
      <c r="K67" s="10">
        <f t="shared" si="10"/>
        <v>3091.36</v>
      </c>
      <c r="L67" s="9" t="str" cm="1">
        <f t="array" ref="L67">IF(D67&lt;&gt;"",IF(AND(H67&gt;=40,I67&gt;=30),IF(AND($N$2&gt;=$T$2,$N$2&lt;=$U$2),_xlfn.IFS(P67&gt;=$AD$2,$AD$1,P67&gt;=$AC$2,$AC$1,P67&gt;=$AB$2,$AB$1,P67&gt;=$AA$2,$AA$1,P67&gt;=$Z$2,$Z$1,P67&gt;=$Y$2,$Y$1,P67&gt;=$X$2,$X$1,P67&gt;=$W$2,$W$1,P67&lt;$W$2,$V$1),(IF(AND($N$2&gt;=$T$3,$N$2&lt;$U$3),_xlfn.IFS(P67&gt;=$AD$3,$AD$1,P67&gt;=$AC$3,$AC$1,P67&gt;=$AB$3,$AB$1,P67&gt;=$AA$3,$AA$1,P67&gt;=$Z$3,$Z$1,P67&gt;=$Y$3,$Y$1,P67&gt;=$X$3,$X$1,P67&gt;=$W$3,$W$1,P67&lt;$W$2,$V$1),(IF(AND($N$2&gt;=$T$4,$N$2&lt;$U$4),_xlfn.IFS(P67&gt;=$AD$4,$AD$1,P67&gt;=$AC$4,$AC$1,P67&gt;=$AB$4,$AB$1,P67&gt;=$AA$4,$AA$1,P67&gt;=$Z$4,$Z$1,P67&gt;=$Y$4,$Y$1,P67&gt;=$X$4,$X$1,P67&gt;=$W$4,$W$1,P67&lt;$W$2,$V$1),(IF(AND($N$2&gt;=$T$5,$N$2&lt;$U$5),_xlfn.IFS(P67&gt;=$AD$5,$AD$1,P67&gt;=$AC$5,$AC$1,P67&gt;=$AB$5,$AB$1,P67&gt;=$AA$5,$AA$1,P67&gt;=$Z$5,$Z$1,P67&gt;=$Y$5,$Y$1,P67&gt;=$X$5,$X$1,P67&gt;=$W$5,$W$1,P67&lt;$W$2,$V$1),(IF(AND($N$2&gt;=$T$6,$N$2&lt;$U$6),_xlfn.IFS(P67&gt;=$AD$6,$AD$1,P67&gt;=$AC$6,$AC$1,P67&gt;=$AB$6,$AB$1,P67&gt;=$AA$6,$AA$1,P67&gt;=$Z$6,$Z$1,P67&gt;=$Y$6,$Y$1,P67&gt;=$X$6,$X$1,P67&gt;=$W$6,$W$1,P67&lt;$W$2,$V$1),(IF(AND($N$2&gt;=$T$7,$N$2&lt;$U$7),_xlfn.IFS(P67&gt;=$AD$7,$AD$1,P67&gt;=$AC$7,$AC$1,P67&gt;=$AB$7,$AB$1,P67&gt;=$AA$7,$AA$1,P67&gt;=$Z$7,$Z$1,P67&gt;=$Y$7,$Y$1,P67&gt;=$X$7,$X$1,P67&gt;=$W$7,$W$1,P67&lt;$W$2,$V$1),(IF(AND($N$2&gt;=$T$8,$N$2&lt;$U$8),_xlfn.IFS(P67&gt;=$AD$8,$AD$1,P67&gt;=$AC$8,$AC$1,P67&gt;=$AB$8,$AB$1,P67&gt;=$AA$8,$AA$1,P67&gt;=$Z$8,$Z$1,P67&gt;=$Y$8,$Y$1,P67&gt;=$X$8,$X$1,P67&gt;=$W$8,$W$1,P67&lt;$W$2,$V$1),(IF(AND($N$2&gt;=$T$9,$N$2&lt;$U$9),_xlfn.IFS(P67&gt;=$AD$9,$AD$1,P67&gt;=$AC$9,$AC$1,P67&gt;=$AB$9,$AB$1,P67&gt;=$AA$9,$AA$1,P67&gt;=$Z$9,$Z$1,P67&gt;=$Y$9,$Y$1,P67&gt;=$X$9,$X$1,P67&gt;=$W$9,$W$1),$W$1))))))))))))))),IF(AND($N$2&gt;=$T$2,$N$2&lt;=$U$2),IF(P67&gt;=$W$2,$W$1,$V$1),IF(AND($N$2&gt;=$T$3,$N$2&lt;$U$3),IF(P67&gt;=$W$3,$W$1,$V$1),IF(AND($N$2&gt;=$T$4,$N$2&lt;$U$4),IF(P67&gt;=$W$4,$W$1,$V$1),IF(AND($N$2&gt;=$T$5,$N$2&lt;$U$5),IF(P67&gt;=$W$5,$W$1,$V$1),IF(AND($N$2&gt;=$T$6,$N$2&lt;$U$6),IF(P67&gt;=$W$6,$W$1,$V$1),IF(AND($N$2&gt;=$T$7,$N$2&lt;$U$7),IF(P67&gt;=$W$7,$W$1,$V$1),IF(AND($N$2&gt;=$T$8,$N$2&lt;$U$8),IF(P67&gt;=$W$8,$W$1,$V$1),IF(AND($N$2&gt;=$T$9,$N$2&lt;$U$9),IF(P67&gt;=$W$9,$W$1,$V$1),""))))))))),"")</f>
        <v>CB</v>
      </c>
      <c r="M67" s="9" t="str" cm="1">
        <f t="array" ref="M67">IF(E67&lt;&gt;"",IF(AND(E67&lt;&gt;"GR",E67&gt;=40,J67&gt;=30),_xlfn.IFS(Q67&gt;=$AG$2,$AD$19,Q67&gt;=$AG$3,$AC$19,Q67&gt;=$AG$4,$AB$19,Q67&gt;=$AG$5,$AA$19,Q67&gt;=$AG$6,$Z$19,Q67&gt;=$AG$7,$Y$19,Q67&gt;=$AG$8,$X$19,Q67&gt;=$AG$9,$V$19),L67),"")</f>
        <v>CB</v>
      </c>
      <c r="N67" s="9"/>
      <c r="O67" s="9"/>
      <c r="P67" s="9">
        <f t="shared" si="11"/>
        <v>56</v>
      </c>
      <c r="Q67" s="9">
        <f t="shared" si="12"/>
        <v>56</v>
      </c>
      <c r="R67" s="9">
        <f t="shared" si="13"/>
        <v>0.61</v>
      </c>
    </row>
    <row r="68" spans="1:18" x14ac:dyDescent="0.2">
      <c r="A68" s="3" t="s">
        <v>8</v>
      </c>
      <c r="B68" s="3">
        <v>67</v>
      </c>
      <c r="C68" s="3">
        <v>50</v>
      </c>
      <c r="D68" s="3">
        <v>59</v>
      </c>
      <c r="E68" s="3" t="s">
        <v>34</v>
      </c>
      <c r="F68" s="22">
        <f t="shared" si="14"/>
        <v>59</v>
      </c>
      <c r="G68" s="22">
        <f t="shared" si="15"/>
        <v>50</v>
      </c>
      <c r="H68" s="22">
        <f t="shared" si="16"/>
        <v>59</v>
      </c>
      <c r="I68" s="9">
        <f t="shared" si="17"/>
        <v>55.4</v>
      </c>
      <c r="J68" s="9">
        <f t="shared" si="9"/>
        <v>55.4</v>
      </c>
      <c r="K68" s="10">
        <f t="shared" si="10"/>
        <v>3069.16</v>
      </c>
      <c r="L68" s="9" t="str" cm="1">
        <f t="array" ref="L68">IF(D68&lt;&gt;"",IF(AND(H68&gt;=40,I68&gt;=30),IF(AND($N$2&gt;=$T$2,$N$2&lt;=$U$2),_xlfn.IFS(P68&gt;=$AD$2,$AD$1,P68&gt;=$AC$2,$AC$1,P68&gt;=$AB$2,$AB$1,P68&gt;=$AA$2,$AA$1,P68&gt;=$Z$2,$Z$1,P68&gt;=$Y$2,$Y$1,P68&gt;=$X$2,$X$1,P68&gt;=$W$2,$W$1,P68&lt;$W$2,$V$1),(IF(AND($N$2&gt;=$T$3,$N$2&lt;$U$3),_xlfn.IFS(P68&gt;=$AD$3,$AD$1,P68&gt;=$AC$3,$AC$1,P68&gt;=$AB$3,$AB$1,P68&gt;=$AA$3,$AA$1,P68&gt;=$Z$3,$Z$1,P68&gt;=$Y$3,$Y$1,P68&gt;=$X$3,$X$1,P68&gt;=$W$3,$W$1,P68&lt;$W$2,$V$1),(IF(AND($N$2&gt;=$T$4,$N$2&lt;$U$4),_xlfn.IFS(P68&gt;=$AD$4,$AD$1,P68&gt;=$AC$4,$AC$1,P68&gt;=$AB$4,$AB$1,P68&gt;=$AA$4,$AA$1,P68&gt;=$Z$4,$Z$1,P68&gt;=$Y$4,$Y$1,P68&gt;=$X$4,$X$1,P68&gt;=$W$4,$W$1,P68&lt;$W$2,$V$1),(IF(AND($N$2&gt;=$T$5,$N$2&lt;$U$5),_xlfn.IFS(P68&gt;=$AD$5,$AD$1,P68&gt;=$AC$5,$AC$1,P68&gt;=$AB$5,$AB$1,P68&gt;=$AA$5,$AA$1,P68&gt;=$Z$5,$Z$1,P68&gt;=$Y$5,$Y$1,P68&gt;=$X$5,$X$1,P68&gt;=$W$5,$W$1,P68&lt;$W$2,$V$1),(IF(AND($N$2&gt;=$T$6,$N$2&lt;$U$6),_xlfn.IFS(P68&gt;=$AD$6,$AD$1,P68&gt;=$AC$6,$AC$1,P68&gt;=$AB$6,$AB$1,P68&gt;=$AA$6,$AA$1,P68&gt;=$Z$6,$Z$1,P68&gt;=$Y$6,$Y$1,P68&gt;=$X$6,$X$1,P68&gt;=$W$6,$W$1,P68&lt;$W$2,$V$1),(IF(AND($N$2&gt;=$T$7,$N$2&lt;$U$7),_xlfn.IFS(P68&gt;=$AD$7,$AD$1,P68&gt;=$AC$7,$AC$1,P68&gt;=$AB$7,$AB$1,P68&gt;=$AA$7,$AA$1,P68&gt;=$Z$7,$Z$1,P68&gt;=$Y$7,$Y$1,P68&gt;=$X$7,$X$1,P68&gt;=$W$7,$W$1,P68&lt;$W$2,$V$1),(IF(AND($N$2&gt;=$T$8,$N$2&lt;$U$8),_xlfn.IFS(P68&gt;=$AD$8,$AD$1,P68&gt;=$AC$8,$AC$1,P68&gt;=$AB$8,$AB$1,P68&gt;=$AA$8,$AA$1,P68&gt;=$Z$8,$Z$1,P68&gt;=$Y$8,$Y$1,P68&gt;=$X$8,$X$1,P68&gt;=$W$8,$W$1,P68&lt;$W$2,$V$1),(IF(AND($N$2&gt;=$T$9,$N$2&lt;$U$9),_xlfn.IFS(P68&gt;=$AD$9,$AD$1,P68&gt;=$AC$9,$AC$1,P68&gt;=$AB$9,$AB$1,P68&gt;=$AA$9,$AA$1,P68&gt;=$Z$9,$Z$1,P68&gt;=$Y$9,$Y$1,P68&gt;=$X$9,$X$1,P68&gt;=$W$9,$W$1),$W$1))))))))))))))),IF(AND($N$2&gt;=$T$2,$N$2&lt;=$U$2),IF(P68&gt;=$W$2,$W$1,$V$1),IF(AND($N$2&gt;=$T$3,$N$2&lt;$U$3),IF(P68&gt;=$W$3,$W$1,$V$1),IF(AND($N$2&gt;=$T$4,$N$2&lt;$U$4),IF(P68&gt;=$W$4,$W$1,$V$1),IF(AND($N$2&gt;=$T$5,$N$2&lt;$U$5),IF(P68&gt;=$W$5,$W$1,$V$1),IF(AND($N$2&gt;=$T$6,$N$2&lt;$U$6),IF(P68&gt;=$W$6,$W$1,$V$1),IF(AND($N$2&gt;=$T$7,$N$2&lt;$U$7),IF(P68&gt;=$W$7,$W$1,$V$1),IF(AND($N$2&gt;=$T$8,$N$2&lt;$U$8),IF(P68&gt;=$W$8,$W$1,$V$1),IF(AND($N$2&gt;=$T$9,$N$2&lt;$U$9),IF(P68&gt;=$W$9,$W$1,$V$1),""))))))))),"")</f>
        <v>CB</v>
      </c>
      <c r="M68" s="9" t="str" cm="1">
        <f t="array" ref="M68">IF(E68&lt;&gt;"",IF(AND(E68&lt;&gt;"GR",E68&gt;=40,J68&gt;=30),_xlfn.IFS(Q68&gt;=$AG$2,$AD$19,Q68&gt;=$AG$3,$AC$19,Q68&gt;=$AG$4,$AB$19,Q68&gt;=$AG$5,$AA$19,Q68&gt;=$AG$6,$Z$19,Q68&gt;=$AG$7,$Y$19,Q68&gt;=$AG$8,$X$19,Q68&gt;=$AG$9,$V$19),L68),"")</f>
        <v>CB</v>
      </c>
      <c r="N68" s="9"/>
      <c r="O68" s="9"/>
      <c r="P68" s="9">
        <f t="shared" si="11"/>
        <v>56</v>
      </c>
      <c r="Q68" s="9">
        <f t="shared" si="12"/>
        <v>56</v>
      </c>
      <c r="R68" s="9">
        <f t="shared" si="13"/>
        <v>0.6</v>
      </c>
    </row>
    <row r="69" spans="1:18" x14ac:dyDescent="0.2">
      <c r="A69" s="3" t="s">
        <v>8</v>
      </c>
      <c r="B69" s="3">
        <v>68</v>
      </c>
      <c r="C69" s="3">
        <v>40</v>
      </c>
      <c r="D69" s="3">
        <v>65</v>
      </c>
      <c r="E69" s="3" t="s">
        <v>34</v>
      </c>
      <c r="F69" s="22">
        <f t="shared" si="14"/>
        <v>65</v>
      </c>
      <c r="G69" s="22">
        <f t="shared" si="15"/>
        <v>40</v>
      </c>
      <c r="H69" s="22">
        <f t="shared" si="16"/>
        <v>65</v>
      </c>
      <c r="I69" s="9">
        <f t="shared" si="17"/>
        <v>55</v>
      </c>
      <c r="J69" s="9">
        <f t="shared" si="9"/>
        <v>55</v>
      </c>
      <c r="K69" s="10">
        <f t="shared" si="10"/>
        <v>3025</v>
      </c>
      <c r="L69" s="9" t="str" cm="1">
        <f t="array" ref="L69">IF(D69&lt;&gt;"",IF(AND(H69&gt;=40,I69&gt;=30),IF(AND($N$2&gt;=$T$2,$N$2&lt;=$U$2),_xlfn.IFS(P69&gt;=$AD$2,$AD$1,P69&gt;=$AC$2,$AC$1,P69&gt;=$AB$2,$AB$1,P69&gt;=$AA$2,$AA$1,P69&gt;=$Z$2,$Z$1,P69&gt;=$Y$2,$Y$1,P69&gt;=$X$2,$X$1,P69&gt;=$W$2,$W$1,P69&lt;$W$2,$V$1),(IF(AND($N$2&gt;=$T$3,$N$2&lt;$U$3),_xlfn.IFS(P69&gt;=$AD$3,$AD$1,P69&gt;=$AC$3,$AC$1,P69&gt;=$AB$3,$AB$1,P69&gt;=$AA$3,$AA$1,P69&gt;=$Z$3,$Z$1,P69&gt;=$Y$3,$Y$1,P69&gt;=$X$3,$X$1,P69&gt;=$W$3,$W$1,P69&lt;$W$2,$V$1),(IF(AND($N$2&gt;=$T$4,$N$2&lt;$U$4),_xlfn.IFS(P69&gt;=$AD$4,$AD$1,P69&gt;=$AC$4,$AC$1,P69&gt;=$AB$4,$AB$1,P69&gt;=$AA$4,$AA$1,P69&gt;=$Z$4,$Z$1,P69&gt;=$Y$4,$Y$1,P69&gt;=$X$4,$X$1,P69&gt;=$W$4,$W$1,P69&lt;$W$2,$V$1),(IF(AND($N$2&gt;=$T$5,$N$2&lt;$U$5),_xlfn.IFS(P69&gt;=$AD$5,$AD$1,P69&gt;=$AC$5,$AC$1,P69&gt;=$AB$5,$AB$1,P69&gt;=$AA$5,$AA$1,P69&gt;=$Z$5,$Z$1,P69&gt;=$Y$5,$Y$1,P69&gt;=$X$5,$X$1,P69&gt;=$W$5,$W$1,P69&lt;$W$2,$V$1),(IF(AND($N$2&gt;=$T$6,$N$2&lt;$U$6),_xlfn.IFS(P69&gt;=$AD$6,$AD$1,P69&gt;=$AC$6,$AC$1,P69&gt;=$AB$6,$AB$1,P69&gt;=$AA$6,$AA$1,P69&gt;=$Z$6,$Z$1,P69&gt;=$Y$6,$Y$1,P69&gt;=$X$6,$X$1,P69&gt;=$W$6,$W$1,P69&lt;$W$2,$V$1),(IF(AND($N$2&gt;=$T$7,$N$2&lt;$U$7),_xlfn.IFS(P69&gt;=$AD$7,$AD$1,P69&gt;=$AC$7,$AC$1,P69&gt;=$AB$7,$AB$1,P69&gt;=$AA$7,$AA$1,P69&gt;=$Z$7,$Z$1,P69&gt;=$Y$7,$Y$1,P69&gt;=$X$7,$X$1,P69&gt;=$W$7,$W$1,P69&lt;$W$2,$V$1),(IF(AND($N$2&gt;=$T$8,$N$2&lt;$U$8),_xlfn.IFS(P69&gt;=$AD$8,$AD$1,P69&gt;=$AC$8,$AC$1,P69&gt;=$AB$8,$AB$1,P69&gt;=$AA$8,$AA$1,P69&gt;=$Z$8,$Z$1,P69&gt;=$Y$8,$Y$1,P69&gt;=$X$8,$X$1,P69&gt;=$W$8,$W$1,P69&lt;$W$2,$V$1),(IF(AND($N$2&gt;=$T$9,$N$2&lt;$U$9),_xlfn.IFS(P69&gt;=$AD$9,$AD$1,P69&gt;=$AC$9,$AC$1,P69&gt;=$AB$9,$AB$1,P69&gt;=$AA$9,$AA$1,P69&gt;=$Z$9,$Z$1,P69&gt;=$Y$9,$Y$1,P69&gt;=$X$9,$X$1,P69&gt;=$W$9,$W$1),$W$1))))))))))))))),IF(AND($N$2&gt;=$T$2,$N$2&lt;=$U$2),IF(P69&gt;=$W$2,$W$1,$V$1),IF(AND($N$2&gt;=$T$3,$N$2&lt;$U$3),IF(P69&gt;=$W$3,$W$1,$V$1),IF(AND($N$2&gt;=$T$4,$N$2&lt;$U$4),IF(P69&gt;=$W$4,$W$1,$V$1),IF(AND($N$2&gt;=$T$5,$N$2&lt;$U$5),IF(P69&gt;=$W$5,$W$1,$V$1),IF(AND($N$2&gt;=$T$6,$N$2&lt;$U$6),IF(P69&gt;=$W$6,$W$1,$V$1),IF(AND($N$2&gt;=$T$7,$N$2&lt;$U$7),IF(P69&gt;=$W$7,$W$1,$V$1),IF(AND($N$2&gt;=$T$8,$N$2&lt;$U$8),IF(P69&gt;=$W$8,$W$1,$V$1),IF(AND($N$2&gt;=$T$9,$N$2&lt;$U$9),IF(P69&gt;=$W$9,$W$1,$V$1),""))))))))),"")</f>
        <v>CB</v>
      </c>
      <c r="M69" s="9" t="str" cm="1">
        <f t="array" ref="M69">IF(E69&lt;&gt;"",IF(AND(E69&lt;&gt;"GR",E69&gt;=40,J69&gt;=30),_xlfn.IFS(Q69&gt;=$AG$2,$AD$19,Q69&gt;=$AG$3,$AC$19,Q69&gt;=$AG$4,$AB$19,Q69&gt;=$AG$5,$AA$19,Q69&gt;=$AG$6,$Z$19,Q69&gt;=$AG$7,$Y$19,Q69&gt;=$AG$8,$X$19,Q69&gt;=$AG$9,$V$19),L69),"")</f>
        <v>CB</v>
      </c>
      <c r="N69" s="9"/>
      <c r="O69" s="9"/>
      <c r="P69" s="9">
        <f t="shared" si="11"/>
        <v>56</v>
      </c>
      <c r="Q69" s="9">
        <f t="shared" si="12"/>
        <v>56</v>
      </c>
      <c r="R69" s="9">
        <f t="shared" si="13"/>
        <v>0.56999999999999995</v>
      </c>
    </row>
    <row r="70" spans="1:18" x14ac:dyDescent="0.2">
      <c r="A70" s="3" t="s">
        <v>8</v>
      </c>
      <c r="B70" s="3">
        <v>69</v>
      </c>
      <c r="C70" s="3">
        <v>43</v>
      </c>
      <c r="D70" s="3">
        <v>62</v>
      </c>
      <c r="E70" s="3" t="s">
        <v>34</v>
      </c>
      <c r="F70" s="22">
        <f t="shared" si="14"/>
        <v>62</v>
      </c>
      <c r="G70" s="22">
        <f t="shared" si="15"/>
        <v>43</v>
      </c>
      <c r="H70" s="22">
        <f t="shared" si="16"/>
        <v>62</v>
      </c>
      <c r="I70" s="9">
        <f t="shared" si="17"/>
        <v>54.399999999999991</v>
      </c>
      <c r="J70" s="9">
        <f t="shared" si="9"/>
        <v>54.4</v>
      </c>
      <c r="K70" s="10">
        <f t="shared" si="10"/>
        <v>2959.3599999999992</v>
      </c>
      <c r="L70" s="9" t="str" cm="1">
        <f t="array" ref="L70">IF(D70&lt;&gt;"",IF(AND(H70&gt;=40,I70&gt;=30),IF(AND($N$2&gt;=$T$2,$N$2&lt;=$U$2),_xlfn.IFS(P70&gt;=$AD$2,$AD$1,P70&gt;=$AC$2,$AC$1,P70&gt;=$AB$2,$AB$1,P70&gt;=$AA$2,$AA$1,P70&gt;=$Z$2,$Z$1,P70&gt;=$Y$2,$Y$1,P70&gt;=$X$2,$X$1,P70&gt;=$W$2,$W$1,P70&lt;$W$2,$V$1),(IF(AND($N$2&gt;=$T$3,$N$2&lt;$U$3),_xlfn.IFS(P70&gt;=$AD$3,$AD$1,P70&gt;=$AC$3,$AC$1,P70&gt;=$AB$3,$AB$1,P70&gt;=$AA$3,$AA$1,P70&gt;=$Z$3,$Z$1,P70&gt;=$Y$3,$Y$1,P70&gt;=$X$3,$X$1,P70&gt;=$W$3,$W$1,P70&lt;$W$2,$V$1),(IF(AND($N$2&gt;=$T$4,$N$2&lt;$U$4),_xlfn.IFS(P70&gt;=$AD$4,$AD$1,P70&gt;=$AC$4,$AC$1,P70&gt;=$AB$4,$AB$1,P70&gt;=$AA$4,$AA$1,P70&gt;=$Z$4,$Z$1,P70&gt;=$Y$4,$Y$1,P70&gt;=$X$4,$X$1,P70&gt;=$W$4,$W$1,P70&lt;$W$2,$V$1),(IF(AND($N$2&gt;=$T$5,$N$2&lt;$U$5),_xlfn.IFS(P70&gt;=$AD$5,$AD$1,P70&gt;=$AC$5,$AC$1,P70&gt;=$AB$5,$AB$1,P70&gt;=$AA$5,$AA$1,P70&gt;=$Z$5,$Z$1,P70&gt;=$Y$5,$Y$1,P70&gt;=$X$5,$X$1,P70&gt;=$W$5,$W$1,P70&lt;$W$2,$V$1),(IF(AND($N$2&gt;=$T$6,$N$2&lt;$U$6),_xlfn.IFS(P70&gt;=$AD$6,$AD$1,P70&gt;=$AC$6,$AC$1,P70&gt;=$AB$6,$AB$1,P70&gt;=$AA$6,$AA$1,P70&gt;=$Z$6,$Z$1,P70&gt;=$Y$6,$Y$1,P70&gt;=$X$6,$X$1,P70&gt;=$W$6,$W$1,P70&lt;$W$2,$V$1),(IF(AND($N$2&gt;=$T$7,$N$2&lt;$U$7),_xlfn.IFS(P70&gt;=$AD$7,$AD$1,P70&gt;=$AC$7,$AC$1,P70&gt;=$AB$7,$AB$1,P70&gt;=$AA$7,$AA$1,P70&gt;=$Z$7,$Z$1,P70&gt;=$Y$7,$Y$1,P70&gt;=$X$7,$X$1,P70&gt;=$W$7,$W$1,P70&lt;$W$2,$V$1),(IF(AND($N$2&gt;=$T$8,$N$2&lt;$U$8),_xlfn.IFS(P70&gt;=$AD$8,$AD$1,P70&gt;=$AC$8,$AC$1,P70&gt;=$AB$8,$AB$1,P70&gt;=$AA$8,$AA$1,P70&gt;=$Z$8,$Z$1,P70&gt;=$Y$8,$Y$1,P70&gt;=$X$8,$X$1,P70&gt;=$W$8,$W$1,P70&lt;$W$2,$V$1),(IF(AND($N$2&gt;=$T$9,$N$2&lt;$U$9),_xlfn.IFS(P70&gt;=$AD$9,$AD$1,P70&gt;=$AC$9,$AC$1,P70&gt;=$AB$9,$AB$1,P70&gt;=$AA$9,$AA$1,P70&gt;=$Z$9,$Z$1,P70&gt;=$Y$9,$Y$1,P70&gt;=$X$9,$X$1,P70&gt;=$W$9,$W$1),$W$1))))))))))))))),IF(AND($N$2&gt;=$T$2,$N$2&lt;=$U$2),IF(P70&gt;=$W$2,$W$1,$V$1),IF(AND($N$2&gt;=$T$3,$N$2&lt;$U$3),IF(P70&gt;=$W$3,$W$1,$V$1),IF(AND($N$2&gt;=$T$4,$N$2&lt;$U$4),IF(P70&gt;=$W$4,$W$1,$V$1),IF(AND($N$2&gt;=$T$5,$N$2&lt;$U$5),IF(P70&gt;=$W$5,$W$1,$V$1),IF(AND($N$2&gt;=$T$6,$N$2&lt;$U$6),IF(P70&gt;=$W$6,$W$1,$V$1),IF(AND($N$2&gt;=$T$7,$N$2&lt;$U$7),IF(P70&gt;=$W$7,$W$1,$V$1),IF(AND($N$2&gt;=$T$8,$N$2&lt;$U$8),IF(P70&gt;=$W$8,$W$1,$V$1),IF(AND($N$2&gt;=$T$9,$N$2&lt;$U$9),IF(P70&gt;=$W$9,$W$1,$V$1),""))))))))),"")</f>
        <v>CB</v>
      </c>
      <c r="M70" s="9" t="str" cm="1">
        <f t="array" ref="M70">IF(E70&lt;&gt;"",IF(AND(E70&lt;&gt;"GR",E70&gt;=40,J70&gt;=30),_xlfn.IFS(Q70&gt;=$AG$2,$AD$19,Q70&gt;=$AG$3,$AC$19,Q70&gt;=$AG$4,$AB$19,Q70&gt;=$AG$5,$AA$19,Q70&gt;=$AG$6,$Z$19,Q70&gt;=$AG$7,$Y$19,Q70&gt;=$AG$8,$X$19,Q70&gt;=$AG$9,$V$19),L70),"")</f>
        <v>CB</v>
      </c>
      <c r="N70" s="9"/>
      <c r="O70" s="9"/>
      <c r="P70" s="9">
        <f t="shared" si="11"/>
        <v>55</v>
      </c>
      <c r="Q70" s="9">
        <f t="shared" si="12"/>
        <v>55</v>
      </c>
      <c r="R70" s="9">
        <f t="shared" si="13"/>
        <v>0.53</v>
      </c>
    </row>
    <row r="71" spans="1:18" x14ac:dyDescent="0.2">
      <c r="A71" s="3" t="s">
        <v>8</v>
      </c>
      <c r="B71" s="3">
        <v>70</v>
      </c>
      <c r="C71" s="3">
        <v>18</v>
      </c>
      <c r="D71" s="3">
        <v>78</v>
      </c>
      <c r="E71" s="3" t="s">
        <v>34</v>
      </c>
      <c r="F71" s="22">
        <f t="shared" si="14"/>
        <v>78</v>
      </c>
      <c r="G71" s="22">
        <f t="shared" si="15"/>
        <v>18</v>
      </c>
      <c r="H71" s="22">
        <f t="shared" si="16"/>
        <v>78</v>
      </c>
      <c r="I71" s="9">
        <f t="shared" si="17"/>
        <v>54</v>
      </c>
      <c r="J71" s="9">
        <f t="shared" si="9"/>
        <v>54</v>
      </c>
      <c r="K71" s="10">
        <f t="shared" si="10"/>
        <v>2916</v>
      </c>
      <c r="L71" s="9" t="str" cm="1">
        <f t="array" ref="L71">IF(D71&lt;&gt;"",IF(AND(H71&gt;=40,I71&gt;=30),IF(AND($N$2&gt;=$T$2,$N$2&lt;=$U$2),_xlfn.IFS(P71&gt;=$AD$2,$AD$1,P71&gt;=$AC$2,$AC$1,P71&gt;=$AB$2,$AB$1,P71&gt;=$AA$2,$AA$1,P71&gt;=$Z$2,$Z$1,P71&gt;=$Y$2,$Y$1,P71&gt;=$X$2,$X$1,P71&gt;=$W$2,$W$1,P71&lt;$W$2,$V$1),(IF(AND($N$2&gt;=$T$3,$N$2&lt;$U$3),_xlfn.IFS(P71&gt;=$AD$3,$AD$1,P71&gt;=$AC$3,$AC$1,P71&gt;=$AB$3,$AB$1,P71&gt;=$AA$3,$AA$1,P71&gt;=$Z$3,$Z$1,P71&gt;=$Y$3,$Y$1,P71&gt;=$X$3,$X$1,P71&gt;=$W$3,$W$1,P71&lt;$W$2,$V$1),(IF(AND($N$2&gt;=$T$4,$N$2&lt;$U$4),_xlfn.IFS(P71&gt;=$AD$4,$AD$1,P71&gt;=$AC$4,$AC$1,P71&gt;=$AB$4,$AB$1,P71&gt;=$AA$4,$AA$1,P71&gt;=$Z$4,$Z$1,P71&gt;=$Y$4,$Y$1,P71&gt;=$X$4,$X$1,P71&gt;=$W$4,$W$1,P71&lt;$W$2,$V$1),(IF(AND($N$2&gt;=$T$5,$N$2&lt;$U$5),_xlfn.IFS(P71&gt;=$AD$5,$AD$1,P71&gt;=$AC$5,$AC$1,P71&gt;=$AB$5,$AB$1,P71&gt;=$AA$5,$AA$1,P71&gt;=$Z$5,$Z$1,P71&gt;=$Y$5,$Y$1,P71&gt;=$X$5,$X$1,P71&gt;=$W$5,$W$1,P71&lt;$W$2,$V$1),(IF(AND($N$2&gt;=$T$6,$N$2&lt;$U$6),_xlfn.IFS(P71&gt;=$AD$6,$AD$1,P71&gt;=$AC$6,$AC$1,P71&gt;=$AB$6,$AB$1,P71&gt;=$AA$6,$AA$1,P71&gt;=$Z$6,$Z$1,P71&gt;=$Y$6,$Y$1,P71&gt;=$X$6,$X$1,P71&gt;=$W$6,$W$1,P71&lt;$W$2,$V$1),(IF(AND($N$2&gt;=$T$7,$N$2&lt;$U$7),_xlfn.IFS(P71&gt;=$AD$7,$AD$1,P71&gt;=$AC$7,$AC$1,P71&gt;=$AB$7,$AB$1,P71&gt;=$AA$7,$AA$1,P71&gt;=$Z$7,$Z$1,P71&gt;=$Y$7,$Y$1,P71&gt;=$X$7,$X$1,P71&gt;=$W$7,$W$1,P71&lt;$W$2,$V$1),(IF(AND($N$2&gt;=$T$8,$N$2&lt;$U$8),_xlfn.IFS(P71&gt;=$AD$8,$AD$1,P71&gt;=$AC$8,$AC$1,P71&gt;=$AB$8,$AB$1,P71&gt;=$AA$8,$AA$1,P71&gt;=$Z$8,$Z$1,P71&gt;=$Y$8,$Y$1,P71&gt;=$X$8,$X$1,P71&gt;=$W$8,$W$1,P71&lt;$W$2,$V$1),(IF(AND($N$2&gt;=$T$9,$N$2&lt;$U$9),_xlfn.IFS(P71&gt;=$AD$9,$AD$1,P71&gt;=$AC$9,$AC$1,P71&gt;=$AB$9,$AB$1,P71&gt;=$AA$9,$AA$1,P71&gt;=$Z$9,$Z$1,P71&gt;=$Y$9,$Y$1,P71&gt;=$X$9,$X$1,P71&gt;=$W$9,$W$1),$W$1))))))))))))))),IF(AND($N$2&gt;=$T$2,$N$2&lt;=$U$2),IF(P71&gt;=$W$2,$W$1,$V$1),IF(AND($N$2&gt;=$T$3,$N$2&lt;$U$3),IF(P71&gt;=$W$3,$W$1,$V$1),IF(AND($N$2&gt;=$T$4,$N$2&lt;$U$4),IF(P71&gt;=$W$4,$W$1,$V$1),IF(AND($N$2&gt;=$T$5,$N$2&lt;$U$5),IF(P71&gt;=$W$5,$W$1,$V$1),IF(AND($N$2&gt;=$T$6,$N$2&lt;$U$6),IF(P71&gt;=$W$6,$W$1,$V$1),IF(AND($N$2&gt;=$T$7,$N$2&lt;$U$7),IF(P71&gt;=$W$7,$W$1,$V$1),IF(AND($N$2&gt;=$T$8,$N$2&lt;$U$8),IF(P71&gt;=$W$8,$W$1,$V$1),IF(AND($N$2&gt;=$T$9,$N$2&lt;$U$9),IF(P71&gt;=$W$9,$W$1,$V$1),""))))))))),"")</f>
        <v>CB</v>
      </c>
      <c r="M71" s="9" t="str" cm="1">
        <f t="array" ref="M71">IF(E71&lt;&gt;"",IF(AND(E71&lt;&gt;"GR",E71&gt;=40,J71&gt;=30),_xlfn.IFS(Q71&gt;=$AG$2,$AD$19,Q71&gt;=$AG$3,$AC$19,Q71&gt;=$AG$4,$AB$19,Q71&gt;=$AG$5,$AA$19,Q71&gt;=$AG$6,$Z$19,Q71&gt;=$AG$7,$Y$19,Q71&gt;=$AG$8,$X$19,Q71&gt;=$AG$9,$V$19),L71),"")</f>
        <v>CB</v>
      </c>
      <c r="N71" s="9"/>
      <c r="O71" s="9"/>
      <c r="P71" s="9">
        <f t="shared" si="11"/>
        <v>55</v>
      </c>
      <c r="Q71" s="9">
        <f t="shared" si="12"/>
        <v>55</v>
      </c>
      <c r="R71" s="9">
        <f t="shared" si="13"/>
        <v>0.5</v>
      </c>
    </row>
    <row r="72" spans="1:18" x14ac:dyDescent="0.2">
      <c r="A72" s="3" t="s">
        <v>8</v>
      </c>
      <c r="B72" s="3">
        <v>71</v>
      </c>
      <c r="C72" s="3">
        <v>40</v>
      </c>
      <c r="D72" s="3">
        <v>63</v>
      </c>
      <c r="E72" s="3" t="s">
        <v>34</v>
      </c>
      <c r="F72" s="22">
        <f t="shared" si="14"/>
        <v>63</v>
      </c>
      <c r="G72" s="22">
        <f t="shared" si="15"/>
        <v>40</v>
      </c>
      <c r="H72" s="22">
        <f t="shared" si="16"/>
        <v>63</v>
      </c>
      <c r="I72" s="9">
        <f t="shared" si="17"/>
        <v>53.8</v>
      </c>
      <c r="J72" s="9">
        <f t="shared" si="9"/>
        <v>53.8</v>
      </c>
      <c r="K72" s="10">
        <f t="shared" si="10"/>
        <v>2894.4399999999996</v>
      </c>
      <c r="L72" s="9" t="str" cm="1">
        <f t="array" ref="L72">IF(D72&lt;&gt;"",IF(AND(H72&gt;=40,I72&gt;=30),IF(AND($N$2&gt;=$T$2,$N$2&lt;=$U$2),_xlfn.IFS(P72&gt;=$AD$2,$AD$1,P72&gt;=$AC$2,$AC$1,P72&gt;=$AB$2,$AB$1,P72&gt;=$AA$2,$AA$1,P72&gt;=$Z$2,$Z$1,P72&gt;=$Y$2,$Y$1,P72&gt;=$X$2,$X$1,P72&gt;=$W$2,$W$1,P72&lt;$W$2,$V$1),(IF(AND($N$2&gt;=$T$3,$N$2&lt;$U$3),_xlfn.IFS(P72&gt;=$AD$3,$AD$1,P72&gt;=$AC$3,$AC$1,P72&gt;=$AB$3,$AB$1,P72&gt;=$AA$3,$AA$1,P72&gt;=$Z$3,$Z$1,P72&gt;=$Y$3,$Y$1,P72&gt;=$X$3,$X$1,P72&gt;=$W$3,$W$1,P72&lt;$W$2,$V$1),(IF(AND($N$2&gt;=$T$4,$N$2&lt;$U$4),_xlfn.IFS(P72&gt;=$AD$4,$AD$1,P72&gt;=$AC$4,$AC$1,P72&gt;=$AB$4,$AB$1,P72&gt;=$AA$4,$AA$1,P72&gt;=$Z$4,$Z$1,P72&gt;=$Y$4,$Y$1,P72&gt;=$X$4,$X$1,P72&gt;=$W$4,$W$1,P72&lt;$W$2,$V$1),(IF(AND($N$2&gt;=$T$5,$N$2&lt;$U$5),_xlfn.IFS(P72&gt;=$AD$5,$AD$1,P72&gt;=$AC$5,$AC$1,P72&gt;=$AB$5,$AB$1,P72&gt;=$AA$5,$AA$1,P72&gt;=$Z$5,$Z$1,P72&gt;=$Y$5,$Y$1,P72&gt;=$X$5,$X$1,P72&gt;=$W$5,$W$1,P72&lt;$W$2,$V$1),(IF(AND($N$2&gt;=$T$6,$N$2&lt;$U$6),_xlfn.IFS(P72&gt;=$AD$6,$AD$1,P72&gt;=$AC$6,$AC$1,P72&gt;=$AB$6,$AB$1,P72&gt;=$AA$6,$AA$1,P72&gt;=$Z$6,$Z$1,P72&gt;=$Y$6,$Y$1,P72&gt;=$X$6,$X$1,P72&gt;=$W$6,$W$1,P72&lt;$W$2,$V$1),(IF(AND($N$2&gt;=$T$7,$N$2&lt;$U$7),_xlfn.IFS(P72&gt;=$AD$7,$AD$1,P72&gt;=$AC$7,$AC$1,P72&gt;=$AB$7,$AB$1,P72&gt;=$AA$7,$AA$1,P72&gt;=$Z$7,$Z$1,P72&gt;=$Y$7,$Y$1,P72&gt;=$X$7,$X$1,P72&gt;=$W$7,$W$1,P72&lt;$W$2,$V$1),(IF(AND($N$2&gt;=$T$8,$N$2&lt;$U$8),_xlfn.IFS(P72&gt;=$AD$8,$AD$1,P72&gt;=$AC$8,$AC$1,P72&gt;=$AB$8,$AB$1,P72&gt;=$AA$8,$AA$1,P72&gt;=$Z$8,$Z$1,P72&gt;=$Y$8,$Y$1,P72&gt;=$X$8,$X$1,P72&gt;=$W$8,$W$1,P72&lt;$W$2,$V$1),(IF(AND($N$2&gt;=$T$9,$N$2&lt;$U$9),_xlfn.IFS(P72&gt;=$AD$9,$AD$1,P72&gt;=$AC$9,$AC$1,P72&gt;=$AB$9,$AB$1,P72&gt;=$AA$9,$AA$1,P72&gt;=$Z$9,$Z$1,P72&gt;=$Y$9,$Y$1,P72&gt;=$X$9,$X$1,P72&gt;=$W$9,$W$1),$W$1))))))))))))))),IF(AND($N$2&gt;=$T$2,$N$2&lt;=$U$2),IF(P72&gt;=$W$2,$W$1,$V$1),IF(AND($N$2&gt;=$T$3,$N$2&lt;$U$3),IF(P72&gt;=$W$3,$W$1,$V$1),IF(AND($N$2&gt;=$T$4,$N$2&lt;$U$4),IF(P72&gt;=$W$4,$W$1,$V$1),IF(AND($N$2&gt;=$T$5,$N$2&lt;$U$5),IF(P72&gt;=$W$5,$W$1,$V$1),IF(AND($N$2&gt;=$T$6,$N$2&lt;$U$6),IF(P72&gt;=$W$6,$W$1,$V$1),IF(AND($N$2&gt;=$T$7,$N$2&lt;$U$7),IF(P72&gt;=$W$7,$W$1,$V$1),IF(AND($N$2&gt;=$T$8,$N$2&lt;$U$8),IF(P72&gt;=$W$8,$W$1,$V$1),IF(AND($N$2&gt;=$T$9,$N$2&lt;$U$9),IF(P72&gt;=$W$9,$W$1,$V$1),""))))))))),"")</f>
        <v>CB</v>
      </c>
      <c r="M72" s="9" t="str" cm="1">
        <f t="array" ref="M72">IF(E72&lt;&gt;"",IF(AND(E72&lt;&gt;"GR",E72&gt;=40,J72&gt;=30),_xlfn.IFS(Q72&gt;=$AG$2,$AD$19,Q72&gt;=$AG$3,$AC$19,Q72&gt;=$AG$4,$AB$19,Q72&gt;=$AG$5,$AA$19,Q72&gt;=$AG$6,$Z$19,Q72&gt;=$AG$7,$Y$19,Q72&gt;=$AG$8,$X$19,Q72&gt;=$AG$9,$V$19),L72),"")</f>
        <v>CB</v>
      </c>
      <c r="N72" s="9"/>
      <c r="O72" s="9"/>
      <c r="P72" s="9">
        <f t="shared" si="11"/>
        <v>55</v>
      </c>
      <c r="Q72" s="9">
        <f t="shared" si="12"/>
        <v>55</v>
      </c>
      <c r="R72" s="9">
        <f t="shared" si="13"/>
        <v>0.49</v>
      </c>
    </row>
    <row r="73" spans="1:18" x14ac:dyDescent="0.2">
      <c r="A73" s="3" t="s">
        <v>8</v>
      </c>
      <c r="B73" s="3">
        <v>72</v>
      </c>
      <c r="C73" s="3">
        <v>40</v>
      </c>
      <c r="D73" s="3">
        <v>63</v>
      </c>
      <c r="E73" s="3" t="s">
        <v>34</v>
      </c>
      <c r="F73" s="22">
        <f t="shared" si="14"/>
        <v>63</v>
      </c>
      <c r="G73" s="22">
        <f t="shared" si="15"/>
        <v>40</v>
      </c>
      <c r="H73" s="22">
        <f t="shared" si="16"/>
        <v>63</v>
      </c>
      <c r="I73" s="9">
        <f t="shared" si="17"/>
        <v>53.8</v>
      </c>
      <c r="J73" s="9">
        <f t="shared" si="9"/>
        <v>53.8</v>
      </c>
      <c r="K73" s="10">
        <f t="shared" si="10"/>
        <v>2894.4399999999996</v>
      </c>
      <c r="L73" s="9" t="str" cm="1">
        <f t="array" ref="L73">IF(D73&lt;&gt;"",IF(AND(H73&gt;=40,I73&gt;=30),IF(AND($N$2&gt;=$T$2,$N$2&lt;=$U$2),_xlfn.IFS(P73&gt;=$AD$2,$AD$1,P73&gt;=$AC$2,$AC$1,P73&gt;=$AB$2,$AB$1,P73&gt;=$AA$2,$AA$1,P73&gt;=$Z$2,$Z$1,P73&gt;=$Y$2,$Y$1,P73&gt;=$X$2,$X$1,P73&gt;=$W$2,$W$1,P73&lt;$W$2,$V$1),(IF(AND($N$2&gt;=$T$3,$N$2&lt;$U$3),_xlfn.IFS(P73&gt;=$AD$3,$AD$1,P73&gt;=$AC$3,$AC$1,P73&gt;=$AB$3,$AB$1,P73&gt;=$AA$3,$AA$1,P73&gt;=$Z$3,$Z$1,P73&gt;=$Y$3,$Y$1,P73&gt;=$X$3,$X$1,P73&gt;=$W$3,$W$1,P73&lt;$W$2,$V$1),(IF(AND($N$2&gt;=$T$4,$N$2&lt;$U$4),_xlfn.IFS(P73&gt;=$AD$4,$AD$1,P73&gt;=$AC$4,$AC$1,P73&gt;=$AB$4,$AB$1,P73&gt;=$AA$4,$AA$1,P73&gt;=$Z$4,$Z$1,P73&gt;=$Y$4,$Y$1,P73&gt;=$X$4,$X$1,P73&gt;=$W$4,$W$1,P73&lt;$W$2,$V$1),(IF(AND($N$2&gt;=$T$5,$N$2&lt;$U$5),_xlfn.IFS(P73&gt;=$AD$5,$AD$1,P73&gt;=$AC$5,$AC$1,P73&gt;=$AB$5,$AB$1,P73&gt;=$AA$5,$AA$1,P73&gt;=$Z$5,$Z$1,P73&gt;=$Y$5,$Y$1,P73&gt;=$X$5,$X$1,P73&gt;=$W$5,$W$1,P73&lt;$W$2,$V$1),(IF(AND($N$2&gt;=$T$6,$N$2&lt;$U$6),_xlfn.IFS(P73&gt;=$AD$6,$AD$1,P73&gt;=$AC$6,$AC$1,P73&gt;=$AB$6,$AB$1,P73&gt;=$AA$6,$AA$1,P73&gt;=$Z$6,$Z$1,P73&gt;=$Y$6,$Y$1,P73&gt;=$X$6,$X$1,P73&gt;=$W$6,$W$1,P73&lt;$W$2,$V$1),(IF(AND($N$2&gt;=$T$7,$N$2&lt;$U$7),_xlfn.IFS(P73&gt;=$AD$7,$AD$1,P73&gt;=$AC$7,$AC$1,P73&gt;=$AB$7,$AB$1,P73&gt;=$AA$7,$AA$1,P73&gt;=$Z$7,$Z$1,P73&gt;=$Y$7,$Y$1,P73&gt;=$X$7,$X$1,P73&gt;=$W$7,$W$1,P73&lt;$W$2,$V$1),(IF(AND($N$2&gt;=$T$8,$N$2&lt;$U$8),_xlfn.IFS(P73&gt;=$AD$8,$AD$1,P73&gt;=$AC$8,$AC$1,P73&gt;=$AB$8,$AB$1,P73&gt;=$AA$8,$AA$1,P73&gt;=$Z$8,$Z$1,P73&gt;=$Y$8,$Y$1,P73&gt;=$X$8,$X$1,P73&gt;=$W$8,$W$1,P73&lt;$W$2,$V$1),(IF(AND($N$2&gt;=$T$9,$N$2&lt;$U$9),_xlfn.IFS(P73&gt;=$AD$9,$AD$1,P73&gt;=$AC$9,$AC$1,P73&gt;=$AB$9,$AB$1,P73&gt;=$AA$9,$AA$1,P73&gt;=$Z$9,$Z$1,P73&gt;=$Y$9,$Y$1,P73&gt;=$X$9,$X$1,P73&gt;=$W$9,$W$1),$W$1))))))))))))))),IF(AND($N$2&gt;=$T$2,$N$2&lt;=$U$2),IF(P73&gt;=$W$2,$W$1,$V$1),IF(AND($N$2&gt;=$T$3,$N$2&lt;$U$3),IF(P73&gt;=$W$3,$W$1,$V$1),IF(AND($N$2&gt;=$T$4,$N$2&lt;$U$4),IF(P73&gt;=$W$4,$W$1,$V$1),IF(AND($N$2&gt;=$T$5,$N$2&lt;$U$5),IF(P73&gt;=$W$5,$W$1,$V$1),IF(AND($N$2&gt;=$T$6,$N$2&lt;$U$6),IF(P73&gt;=$W$6,$W$1,$V$1),IF(AND($N$2&gt;=$T$7,$N$2&lt;$U$7),IF(P73&gt;=$W$7,$W$1,$V$1),IF(AND($N$2&gt;=$T$8,$N$2&lt;$U$8),IF(P73&gt;=$W$8,$W$1,$V$1),IF(AND($N$2&gt;=$T$9,$N$2&lt;$U$9),IF(P73&gt;=$W$9,$W$1,$V$1),""))))))))),"")</f>
        <v>CB</v>
      </c>
      <c r="M73" s="9" t="str" cm="1">
        <f t="array" ref="M73">IF(E73&lt;&gt;"",IF(AND(E73&lt;&gt;"GR",E73&gt;=40,J73&gt;=30),_xlfn.IFS(Q73&gt;=$AG$2,$AD$19,Q73&gt;=$AG$3,$AC$19,Q73&gt;=$AG$4,$AB$19,Q73&gt;=$AG$5,$AA$19,Q73&gt;=$AG$6,$Z$19,Q73&gt;=$AG$7,$Y$19,Q73&gt;=$AG$8,$X$19,Q73&gt;=$AG$9,$V$19),L73),"")</f>
        <v>CB</v>
      </c>
      <c r="N73" s="9"/>
      <c r="O73" s="9"/>
      <c r="P73" s="9">
        <f t="shared" si="11"/>
        <v>55</v>
      </c>
      <c r="Q73" s="9">
        <f t="shared" si="12"/>
        <v>55</v>
      </c>
      <c r="R73" s="9">
        <f t="shared" si="13"/>
        <v>0.49</v>
      </c>
    </row>
    <row r="74" spans="1:18" x14ac:dyDescent="0.2">
      <c r="A74" s="3" t="s">
        <v>8</v>
      </c>
      <c r="B74" s="3">
        <v>73</v>
      </c>
      <c r="C74" s="3">
        <v>67</v>
      </c>
      <c r="D74" s="3">
        <v>45</v>
      </c>
      <c r="E74" s="3" t="s">
        <v>34</v>
      </c>
      <c r="F74" s="22">
        <f t="shared" si="14"/>
        <v>45</v>
      </c>
      <c r="G74" s="22">
        <f t="shared" si="15"/>
        <v>67</v>
      </c>
      <c r="H74" s="22">
        <f t="shared" si="16"/>
        <v>45</v>
      </c>
      <c r="I74" s="9">
        <f t="shared" si="17"/>
        <v>53.8</v>
      </c>
      <c r="J74" s="9">
        <f t="shared" si="9"/>
        <v>53.8</v>
      </c>
      <c r="K74" s="10">
        <f t="shared" si="10"/>
        <v>2894.4399999999996</v>
      </c>
      <c r="L74" s="9" t="str" cm="1">
        <f t="array" ref="L74">IF(D74&lt;&gt;"",IF(AND(H74&gt;=40,I74&gt;=30),IF(AND($N$2&gt;=$T$2,$N$2&lt;=$U$2),_xlfn.IFS(P74&gt;=$AD$2,$AD$1,P74&gt;=$AC$2,$AC$1,P74&gt;=$AB$2,$AB$1,P74&gt;=$AA$2,$AA$1,P74&gt;=$Z$2,$Z$1,P74&gt;=$Y$2,$Y$1,P74&gt;=$X$2,$X$1,P74&gt;=$W$2,$W$1,P74&lt;$W$2,$V$1),(IF(AND($N$2&gt;=$T$3,$N$2&lt;$U$3),_xlfn.IFS(P74&gt;=$AD$3,$AD$1,P74&gt;=$AC$3,$AC$1,P74&gt;=$AB$3,$AB$1,P74&gt;=$AA$3,$AA$1,P74&gt;=$Z$3,$Z$1,P74&gt;=$Y$3,$Y$1,P74&gt;=$X$3,$X$1,P74&gt;=$W$3,$W$1,P74&lt;$W$2,$V$1),(IF(AND($N$2&gt;=$T$4,$N$2&lt;$U$4),_xlfn.IFS(P74&gt;=$AD$4,$AD$1,P74&gt;=$AC$4,$AC$1,P74&gt;=$AB$4,$AB$1,P74&gt;=$AA$4,$AA$1,P74&gt;=$Z$4,$Z$1,P74&gt;=$Y$4,$Y$1,P74&gt;=$X$4,$X$1,P74&gt;=$W$4,$W$1,P74&lt;$W$2,$V$1),(IF(AND($N$2&gt;=$T$5,$N$2&lt;$U$5),_xlfn.IFS(P74&gt;=$AD$5,$AD$1,P74&gt;=$AC$5,$AC$1,P74&gt;=$AB$5,$AB$1,P74&gt;=$AA$5,$AA$1,P74&gt;=$Z$5,$Z$1,P74&gt;=$Y$5,$Y$1,P74&gt;=$X$5,$X$1,P74&gt;=$W$5,$W$1,P74&lt;$W$2,$V$1),(IF(AND($N$2&gt;=$T$6,$N$2&lt;$U$6),_xlfn.IFS(P74&gt;=$AD$6,$AD$1,P74&gt;=$AC$6,$AC$1,P74&gt;=$AB$6,$AB$1,P74&gt;=$AA$6,$AA$1,P74&gt;=$Z$6,$Z$1,P74&gt;=$Y$6,$Y$1,P74&gt;=$X$6,$X$1,P74&gt;=$W$6,$W$1,P74&lt;$W$2,$V$1),(IF(AND($N$2&gt;=$T$7,$N$2&lt;$U$7),_xlfn.IFS(P74&gt;=$AD$7,$AD$1,P74&gt;=$AC$7,$AC$1,P74&gt;=$AB$7,$AB$1,P74&gt;=$AA$7,$AA$1,P74&gt;=$Z$7,$Z$1,P74&gt;=$Y$7,$Y$1,P74&gt;=$X$7,$X$1,P74&gt;=$W$7,$W$1,P74&lt;$W$2,$V$1),(IF(AND($N$2&gt;=$T$8,$N$2&lt;$U$8),_xlfn.IFS(P74&gt;=$AD$8,$AD$1,P74&gt;=$AC$8,$AC$1,P74&gt;=$AB$8,$AB$1,P74&gt;=$AA$8,$AA$1,P74&gt;=$Z$8,$Z$1,P74&gt;=$Y$8,$Y$1,P74&gt;=$X$8,$X$1,P74&gt;=$W$8,$W$1,P74&lt;$W$2,$V$1),(IF(AND($N$2&gt;=$T$9,$N$2&lt;$U$9),_xlfn.IFS(P74&gt;=$AD$9,$AD$1,P74&gt;=$AC$9,$AC$1,P74&gt;=$AB$9,$AB$1,P74&gt;=$AA$9,$AA$1,P74&gt;=$Z$9,$Z$1,P74&gt;=$Y$9,$Y$1,P74&gt;=$X$9,$X$1,P74&gt;=$W$9,$W$1),$W$1))))))))))))))),IF(AND($N$2&gt;=$T$2,$N$2&lt;=$U$2),IF(P74&gt;=$W$2,$W$1,$V$1),IF(AND($N$2&gt;=$T$3,$N$2&lt;$U$3),IF(P74&gt;=$W$3,$W$1,$V$1),IF(AND($N$2&gt;=$T$4,$N$2&lt;$U$4),IF(P74&gt;=$W$4,$W$1,$V$1),IF(AND($N$2&gt;=$T$5,$N$2&lt;$U$5),IF(P74&gt;=$W$5,$W$1,$V$1),IF(AND($N$2&gt;=$T$6,$N$2&lt;$U$6),IF(P74&gt;=$W$6,$W$1,$V$1),IF(AND($N$2&gt;=$T$7,$N$2&lt;$U$7),IF(P74&gt;=$W$7,$W$1,$V$1),IF(AND($N$2&gt;=$T$8,$N$2&lt;$U$8),IF(P74&gt;=$W$8,$W$1,$V$1),IF(AND($N$2&gt;=$T$9,$N$2&lt;$U$9),IF(P74&gt;=$W$9,$W$1,$V$1),""))))))))),"")</f>
        <v>CB</v>
      </c>
      <c r="M74" s="9" t="str" cm="1">
        <f t="array" ref="M74">IF(E74&lt;&gt;"",IF(AND(E74&lt;&gt;"GR",E74&gt;=40,J74&gt;=30),_xlfn.IFS(Q74&gt;=$AG$2,$AD$19,Q74&gt;=$AG$3,$AC$19,Q74&gt;=$AG$4,$AB$19,Q74&gt;=$AG$5,$AA$19,Q74&gt;=$AG$6,$Z$19,Q74&gt;=$AG$7,$Y$19,Q74&gt;=$AG$8,$X$19,Q74&gt;=$AG$9,$V$19),L74),"")</f>
        <v>CB</v>
      </c>
      <c r="N74" s="9"/>
      <c r="O74" s="9"/>
      <c r="P74" s="9">
        <f t="shared" si="11"/>
        <v>55</v>
      </c>
      <c r="Q74" s="9">
        <f t="shared" si="12"/>
        <v>55</v>
      </c>
      <c r="R74" s="9">
        <f t="shared" si="13"/>
        <v>0.49</v>
      </c>
    </row>
    <row r="75" spans="1:18" x14ac:dyDescent="0.2">
      <c r="A75" s="3" t="s">
        <v>8</v>
      </c>
      <c r="B75" s="3">
        <v>74</v>
      </c>
      <c r="C75" s="3">
        <v>34</v>
      </c>
      <c r="D75" s="3">
        <v>67</v>
      </c>
      <c r="E75" s="3" t="s">
        <v>34</v>
      </c>
      <c r="F75" s="22">
        <f t="shared" si="14"/>
        <v>67</v>
      </c>
      <c r="G75" s="22">
        <f t="shared" si="15"/>
        <v>34</v>
      </c>
      <c r="H75" s="22">
        <f t="shared" si="16"/>
        <v>67</v>
      </c>
      <c r="I75" s="9">
        <f t="shared" si="17"/>
        <v>53.8</v>
      </c>
      <c r="J75" s="9">
        <f t="shared" si="9"/>
        <v>53.8</v>
      </c>
      <c r="K75" s="10">
        <f t="shared" si="10"/>
        <v>2894.4399999999996</v>
      </c>
      <c r="L75" s="9" t="str" cm="1">
        <f t="array" ref="L75">IF(D75&lt;&gt;"",IF(AND(H75&gt;=40,I75&gt;=30),IF(AND($N$2&gt;=$T$2,$N$2&lt;=$U$2),_xlfn.IFS(P75&gt;=$AD$2,$AD$1,P75&gt;=$AC$2,$AC$1,P75&gt;=$AB$2,$AB$1,P75&gt;=$AA$2,$AA$1,P75&gt;=$Z$2,$Z$1,P75&gt;=$Y$2,$Y$1,P75&gt;=$X$2,$X$1,P75&gt;=$W$2,$W$1,P75&lt;$W$2,$V$1),(IF(AND($N$2&gt;=$T$3,$N$2&lt;$U$3),_xlfn.IFS(P75&gt;=$AD$3,$AD$1,P75&gt;=$AC$3,$AC$1,P75&gt;=$AB$3,$AB$1,P75&gt;=$AA$3,$AA$1,P75&gt;=$Z$3,$Z$1,P75&gt;=$Y$3,$Y$1,P75&gt;=$X$3,$X$1,P75&gt;=$W$3,$W$1,P75&lt;$W$2,$V$1),(IF(AND($N$2&gt;=$T$4,$N$2&lt;$U$4),_xlfn.IFS(P75&gt;=$AD$4,$AD$1,P75&gt;=$AC$4,$AC$1,P75&gt;=$AB$4,$AB$1,P75&gt;=$AA$4,$AA$1,P75&gt;=$Z$4,$Z$1,P75&gt;=$Y$4,$Y$1,P75&gt;=$X$4,$X$1,P75&gt;=$W$4,$W$1,P75&lt;$W$2,$V$1),(IF(AND($N$2&gt;=$T$5,$N$2&lt;$U$5),_xlfn.IFS(P75&gt;=$AD$5,$AD$1,P75&gt;=$AC$5,$AC$1,P75&gt;=$AB$5,$AB$1,P75&gt;=$AA$5,$AA$1,P75&gt;=$Z$5,$Z$1,P75&gt;=$Y$5,$Y$1,P75&gt;=$X$5,$X$1,P75&gt;=$W$5,$W$1,P75&lt;$W$2,$V$1),(IF(AND($N$2&gt;=$T$6,$N$2&lt;$U$6),_xlfn.IFS(P75&gt;=$AD$6,$AD$1,P75&gt;=$AC$6,$AC$1,P75&gt;=$AB$6,$AB$1,P75&gt;=$AA$6,$AA$1,P75&gt;=$Z$6,$Z$1,P75&gt;=$Y$6,$Y$1,P75&gt;=$X$6,$X$1,P75&gt;=$W$6,$W$1,P75&lt;$W$2,$V$1),(IF(AND($N$2&gt;=$T$7,$N$2&lt;$U$7),_xlfn.IFS(P75&gt;=$AD$7,$AD$1,P75&gt;=$AC$7,$AC$1,P75&gt;=$AB$7,$AB$1,P75&gt;=$AA$7,$AA$1,P75&gt;=$Z$7,$Z$1,P75&gt;=$Y$7,$Y$1,P75&gt;=$X$7,$X$1,P75&gt;=$W$7,$W$1,P75&lt;$W$2,$V$1),(IF(AND($N$2&gt;=$T$8,$N$2&lt;$U$8),_xlfn.IFS(P75&gt;=$AD$8,$AD$1,P75&gt;=$AC$8,$AC$1,P75&gt;=$AB$8,$AB$1,P75&gt;=$AA$8,$AA$1,P75&gt;=$Z$8,$Z$1,P75&gt;=$Y$8,$Y$1,P75&gt;=$X$8,$X$1,P75&gt;=$W$8,$W$1,P75&lt;$W$2,$V$1),(IF(AND($N$2&gt;=$T$9,$N$2&lt;$U$9),_xlfn.IFS(P75&gt;=$AD$9,$AD$1,P75&gt;=$AC$9,$AC$1,P75&gt;=$AB$9,$AB$1,P75&gt;=$AA$9,$AA$1,P75&gt;=$Z$9,$Z$1,P75&gt;=$Y$9,$Y$1,P75&gt;=$X$9,$X$1,P75&gt;=$W$9,$W$1),$W$1))))))))))))))),IF(AND($N$2&gt;=$T$2,$N$2&lt;=$U$2),IF(P75&gt;=$W$2,$W$1,$V$1),IF(AND($N$2&gt;=$T$3,$N$2&lt;$U$3),IF(P75&gt;=$W$3,$W$1,$V$1),IF(AND($N$2&gt;=$T$4,$N$2&lt;$U$4),IF(P75&gt;=$W$4,$W$1,$V$1),IF(AND($N$2&gt;=$T$5,$N$2&lt;$U$5),IF(P75&gt;=$W$5,$W$1,$V$1),IF(AND($N$2&gt;=$T$6,$N$2&lt;$U$6),IF(P75&gt;=$W$6,$W$1,$V$1),IF(AND($N$2&gt;=$T$7,$N$2&lt;$U$7),IF(P75&gt;=$W$7,$W$1,$V$1),IF(AND($N$2&gt;=$T$8,$N$2&lt;$U$8),IF(P75&gt;=$W$8,$W$1,$V$1),IF(AND($N$2&gt;=$T$9,$N$2&lt;$U$9),IF(P75&gt;=$W$9,$W$1,$V$1),""))))))))),"")</f>
        <v>CB</v>
      </c>
      <c r="M75" s="9" t="str" cm="1">
        <f t="array" ref="M75">IF(E75&lt;&gt;"",IF(AND(E75&lt;&gt;"GR",E75&gt;=40,J75&gt;=30),_xlfn.IFS(Q75&gt;=$AG$2,$AD$19,Q75&gt;=$AG$3,$AC$19,Q75&gt;=$AG$4,$AB$19,Q75&gt;=$AG$5,$AA$19,Q75&gt;=$AG$6,$Z$19,Q75&gt;=$AG$7,$Y$19,Q75&gt;=$AG$8,$X$19,Q75&gt;=$AG$9,$V$19),L75),"")</f>
        <v>CB</v>
      </c>
      <c r="N75" s="9"/>
      <c r="O75" s="9"/>
      <c r="P75" s="9">
        <f t="shared" si="11"/>
        <v>55</v>
      </c>
      <c r="Q75" s="9">
        <f t="shared" si="12"/>
        <v>55</v>
      </c>
      <c r="R75" s="9">
        <f t="shared" si="13"/>
        <v>0.49</v>
      </c>
    </row>
    <row r="76" spans="1:18" x14ac:dyDescent="0.2">
      <c r="A76" s="3" t="s">
        <v>8</v>
      </c>
      <c r="B76" s="3">
        <v>75</v>
      </c>
      <c r="C76" s="3">
        <v>40</v>
      </c>
      <c r="D76" s="3">
        <v>63</v>
      </c>
      <c r="E76" s="3" t="s">
        <v>34</v>
      </c>
      <c r="F76" s="22">
        <f t="shared" si="14"/>
        <v>63</v>
      </c>
      <c r="G76" s="22">
        <f t="shared" si="15"/>
        <v>40</v>
      </c>
      <c r="H76" s="22">
        <f t="shared" si="16"/>
        <v>63</v>
      </c>
      <c r="I76" s="9">
        <f t="shared" si="17"/>
        <v>53.8</v>
      </c>
      <c r="J76" s="9">
        <f t="shared" si="9"/>
        <v>53.8</v>
      </c>
      <c r="K76" s="10">
        <f t="shared" si="10"/>
        <v>2894.4399999999996</v>
      </c>
      <c r="L76" s="9" t="str" cm="1">
        <f t="array" ref="L76">IF(D76&lt;&gt;"",IF(AND(H76&gt;=40,I76&gt;=30),IF(AND($N$2&gt;=$T$2,$N$2&lt;=$U$2),_xlfn.IFS(P76&gt;=$AD$2,$AD$1,P76&gt;=$AC$2,$AC$1,P76&gt;=$AB$2,$AB$1,P76&gt;=$AA$2,$AA$1,P76&gt;=$Z$2,$Z$1,P76&gt;=$Y$2,$Y$1,P76&gt;=$X$2,$X$1,P76&gt;=$W$2,$W$1,P76&lt;$W$2,$V$1),(IF(AND($N$2&gt;=$T$3,$N$2&lt;$U$3),_xlfn.IFS(P76&gt;=$AD$3,$AD$1,P76&gt;=$AC$3,$AC$1,P76&gt;=$AB$3,$AB$1,P76&gt;=$AA$3,$AA$1,P76&gt;=$Z$3,$Z$1,P76&gt;=$Y$3,$Y$1,P76&gt;=$X$3,$X$1,P76&gt;=$W$3,$W$1,P76&lt;$W$2,$V$1),(IF(AND($N$2&gt;=$T$4,$N$2&lt;$U$4),_xlfn.IFS(P76&gt;=$AD$4,$AD$1,P76&gt;=$AC$4,$AC$1,P76&gt;=$AB$4,$AB$1,P76&gt;=$AA$4,$AA$1,P76&gt;=$Z$4,$Z$1,P76&gt;=$Y$4,$Y$1,P76&gt;=$X$4,$X$1,P76&gt;=$W$4,$W$1,P76&lt;$W$2,$V$1),(IF(AND($N$2&gt;=$T$5,$N$2&lt;$U$5),_xlfn.IFS(P76&gt;=$AD$5,$AD$1,P76&gt;=$AC$5,$AC$1,P76&gt;=$AB$5,$AB$1,P76&gt;=$AA$5,$AA$1,P76&gt;=$Z$5,$Z$1,P76&gt;=$Y$5,$Y$1,P76&gt;=$X$5,$X$1,P76&gt;=$W$5,$W$1,P76&lt;$W$2,$V$1),(IF(AND($N$2&gt;=$T$6,$N$2&lt;$U$6),_xlfn.IFS(P76&gt;=$AD$6,$AD$1,P76&gt;=$AC$6,$AC$1,P76&gt;=$AB$6,$AB$1,P76&gt;=$AA$6,$AA$1,P76&gt;=$Z$6,$Z$1,P76&gt;=$Y$6,$Y$1,P76&gt;=$X$6,$X$1,P76&gt;=$W$6,$W$1,P76&lt;$W$2,$V$1),(IF(AND($N$2&gt;=$T$7,$N$2&lt;$U$7),_xlfn.IFS(P76&gt;=$AD$7,$AD$1,P76&gt;=$AC$7,$AC$1,P76&gt;=$AB$7,$AB$1,P76&gt;=$AA$7,$AA$1,P76&gt;=$Z$7,$Z$1,P76&gt;=$Y$7,$Y$1,P76&gt;=$X$7,$X$1,P76&gt;=$W$7,$W$1,P76&lt;$W$2,$V$1),(IF(AND($N$2&gt;=$T$8,$N$2&lt;$U$8),_xlfn.IFS(P76&gt;=$AD$8,$AD$1,P76&gt;=$AC$8,$AC$1,P76&gt;=$AB$8,$AB$1,P76&gt;=$AA$8,$AA$1,P76&gt;=$Z$8,$Z$1,P76&gt;=$Y$8,$Y$1,P76&gt;=$X$8,$X$1,P76&gt;=$W$8,$W$1,P76&lt;$W$2,$V$1),(IF(AND($N$2&gt;=$T$9,$N$2&lt;$U$9),_xlfn.IFS(P76&gt;=$AD$9,$AD$1,P76&gt;=$AC$9,$AC$1,P76&gt;=$AB$9,$AB$1,P76&gt;=$AA$9,$AA$1,P76&gt;=$Z$9,$Z$1,P76&gt;=$Y$9,$Y$1,P76&gt;=$X$9,$X$1,P76&gt;=$W$9,$W$1),$W$1))))))))))))))),IF(AND($N$2&gt;=$T$2,$N$2&lt;=$U$2),IF(P76&gt;=$W$2,$W$1,$V$1),IF(AND($N$2&gt;=$T$3,$N$2&lt;$U$3),IF(P76&gt;=$W$3,$W$1,$V$1),IF(AND($N$2&gt;=$T$4,$N$2&lt;$U$4),IF(P76&gt;=$W$4,$W$1,$V$1),IF(AND($N$2&gt;=$T$5,$N$2&lt;$U$5),IF(P76&gt;=$W$5,$W$1,$V$1),IF(AND($N$2&gt;=$T$6,$N$2&lt;$U$6),IF(P76&gt;=$W$6,$W$1,$V$1),IF(AND($N$2&gt;=$T$7,$N$2&lt;$U$7),IF(P76&gt;=$W$7,$W$1,$V$1),IF(AND($N$2&gt;=$T$8,$N$2&lt;$U$8),IF(P76&gt;=$W$8,$W$1,$V$1),IF(AND($N$2&gt;=$T$9,$N$2&lt;$U$9),IF(P76&gt;=$W$9,$W$1,$V$1),""))))))))),"")</f>
        <v>CB</v>
      </c>
      <c r="M76" s="9" t="str" cm="1">
        <f t="array" ref="M76">IF(E76&lt;&gt;"",IF(AND(E76&lt;&gt;"GR",E76&gt;=40,J76&gt;=30),_xlfn.IFS(Q76&gt;=$AG$2,$AD$19,Q76&gt;=$AG$3,$AC$19,Q76&gt;=$AG$4,$AB$19,Q76&gt;=$AG$5,$AA$19,Q76&gt;=$AG$6,$Z$19,Q76&gt;=$AG$7,$Y$19,Q76&gt;=$AG$8,$X$19,Q76&gt;=$AG$9,$V$19),L76),"")</f>
        <v>CB</v>
      </c>
      <c r="N76" s="9"/>
      <c r="O76" s="9"/>
      <c r="P76" s="9">
        <f t="shared" si="11"/>
        <v>55</v>
      </c>
      <c r="Q76" s="9">
        <f t="shared" si="12"/>
        <v>55</v>
      </c>
      <c r="R76" s="9">
        <f t="shared" si="13"/>
        <v>0.49</v>
      </c>
    </row>
    <row r="77" spans="1:18" x14ac:dyDescent="0.2">
      <c r="A77" s="3" t="s">
        <v>8</v>
      </c>
      <c r="B77" s="3">
        <v>76</v>
      </c>
      <c r="C77" s="3">
        <v>29</v>
      </c>
      <c r="D77" s="3">
        <v>31</v>
      </c>
      <c r="E77" s="3">
        <v>70</v>
      </c>
      <c r="F77" s="22">
        <f t="shared" si="14"/>
        <v>70</v>
      </c>
      <c r="G77" s="22">
        <f t="shared" si="15"/>
        <v>29</v>
      </c>
      <c r="H77" s="22">
        <f t="shared" si="16"/>
        <v>31</v>
      </c>
      <c r="I77" s="9">
        <f t="shared" si="17"/>
        <v>30.2</v>
      </c>
      <c r="J77" s="9">
        <f t="shared" si="9"/>
        <v>53.6</v>
      </c>
      <c r="K77" s="10">
        <f t="shared" si="10"/>
        <v>912.04</v>
      </c>
      <c r="L77" s="9" t="str" cm="1">
        <f t="array" ref="L77">IF(D77&lt;&gt;"",IF(AND(H77&gt;=40,I77&gt;=30),IF(AND($N$2&gt;=$T$2,$N$2&lt;=$U$2),_xlfn.IFS(P77&gt;=$AD$2,$AD$1,P77&gt;=$AC$2,$AC$1,P77&gt;=$AB$2,$AB$1,P77&gt;=$AA$2,$AA$1,P77&gt;=$Z$2,$Z$1,P77&gt;=$Y$2,$Y$1,P77&gt;=$X$2,$X$1,P77&gt;=$W$2,$W$1,P77&lt;$W$2,$V$1),(IF(AND($N$2&gt;=$T$3,$N$2&lt;$U$3),_xlfn.IFS(P77&gt;=$AD$3,$AD$1,P77&gt;=$AC$3,$AC$1,P77&gt;=$AB$3,$AB$1,P77&gt;=$AA$3,$AA$1,P77&gt;=$Z$3,$Z$1,P77&gt;=$Y$3,$Y$1,P77&gt;=$X$3,$X$1,P77&gt;=$W$3,$W$1,P77&lt;$W$2,$V$1),(IF(AND($N$2&gt;=$T$4,$N$2&lt;$U$4),_xlfn.IFS(P77&gt;=$AD$4,$AD$1,P77&gt;=$AC$4,$AC$1,P77&gt;=$AB$4,$AB$1,P77&gt;=$AA$4,$AA$1,P77&gt;=$Z$4,$Z$1,P77&gt;=$Y$4,$Y$1,P77&gt;=$X$4,$X$1,P77&gt;=$W$4,$W$1,P77&lt;$W$2,$V$1),(IF(AND($N$2&gt;=$T$5,$N$2&lt;$U$5),_xlfn.IFS(P77&gt;=$AD$5,$AD$1,P77&gt;=$AC$5,$AC$1,P77&gt;=$AB$5,$AB$1,P77&gt;=$AA$5,$AA$1,P77&gt;=$Z$5,$Z$1,P77&gt;=$Y$5,$Y$1,P77&gt;=$X$5,$X$1,P77&gt;=$W$5,$W$1,P77&lt;$W$2,$V$1),(IF(AND($N$2&gt;=$T$6,$N$2&lt;$U$6),_xlfn.IFS(P77&gt;=$AD$6,$AD$1,P77&gt;=$AC$6,$AC$1,P77&gt;=$AB$6,$AB$1,P77&gt;=$AA$6,$AA$1,P77&gt;=$Z$6,$Z$1,P77&gt;=$Y$6,$Y$1,P77&gt;=$X$6,$X$1,P77&gt;=$W$6,$W$1,P77&lt;$W$2,$V$1),(IF(AND($N$2&gt;=$T$7,$N$2&lt;$U$7),_xlfn.IFS(P77&gt;=$AD$7,$AD$1,P77&gt;=$AC$7,$AC$1,P77&gt;=$AB$7,$AB$1,P77&gt;=$AA$7,$AA$1,P77&gt;=$Z$7,$Z$1,P77&gt;=$Y$7,$Y$1,P77&gt;=$X$7,$X$1,P77&gt;=$W$7,$W$1,P77&lt;$W$2,$V$1),(IF(AND($N$2&gt;=$T$8,$N$2&lt;$U$8),_xlfn.IFS(P77&gt;=$AD$8,$AD$1,P77&gt;=$AC$8,$AC$1,P77&gt;=$AB$8,$AB$1,P77&gt;=$AA$8,$AA$1,P77&gt;=$Z$8,$Z$1,P77&gt;=$Y$8,$Y$1,P77&gt;=$X$8,$X$1,P77&gt;=$W$8,$W$1,P77&lt;$W$2,$V$1),(IF(AND($N$2&gt;=$T$9,$N$2&lt;$U$9),_xlfn.IFS(P77&gt;=$AD$9,$AD$1,P77&gt;=$AC$9,$AC$1,P77&gt;=$AB$9,$AB$1,P77&gt;=$AA$9,$AA$1,P77&gt;=$Z$9,$Z$1,P77&gt;=$Y$9,$Y$1,P77&gt;=$X$9,$X$1,P77&gt;=$W$9,$W$1),$W$1))))))))))))))),IF(AND($N$2&gt;=$T$2,$N$2&lt;=$U$2),IF(P77&gt;=$W$2,$W$1,$V$1),IF(AND($N$2&gt;=$T$3,$N$2&lt;$U$3),IF(P77&gt;=$W$3,$W$1,$V$1),IF(AND($N$2&gt;=$T$4,$N$2&lt;$U$4),IF(P77&gt;=$W$4,$W$1,$V$1),IF(AND($N$2&gt;=$T$5,$N$2&lt;$U$5),IF(P77&gt;=$W$5,$W$1,$V$1),IF(AND($N$2&gt;=$T$6,$N$2&lt;$U$6),IF(P77&gt;=$W$6,$W$1,$V$1),IF(AND($N$2&gt;=$T$7,$N$2&lt;$U$7),IF(P77&gt;=$W$7,$W$1,$V$1),IF(AND($N$2&gt;=$T$8,$N$2&lt;$U$8),IF(P77&gt;=$W$8,$W$1,$V$1),IF(AND($N$2&gt;=$T$9,$N$2&lt;$U$9),IF(P77&gt;=$W$9,$W$1,$V$1),""))))))))),"")</f>
        <v>FD</v>
      </c>
      <c r="M77" s="9" t="str" cm="1">
        <f t="array" ref="M77">IF(E77&lt;&gt;"",IF(AND(E77&lt;&gt;"GR",E77&gt;=40,J77&gt;=30),_xlfn.IFS(Q77&gt;=$AG$2,$AD$19,Q77&gt;=$AG$3,$AC$19,Q77&gt;=$AG$4,$AB$19,Q77&gt;=$AG$5,$AA$19,Q77&gt;=$AG$6,$Z$19,Q77&gt;=$AG$7,$Y$19,Q77&gt;=$AG$8,$X$19,Q77&gt;=$AG$9,$V$19),L77),"")</f>
        <v>CB</v>
      </c>
      <c r="N77" s="9"/>
      <c r="O77" s="9"/>
      <c r="P77" s="9">
        <f t="shared" si="11"/>
        <v>39</v>
      </c>
      <c r="Q77" s="9">
        <f t="shared" si="12"/>
        <v>55</v>
      </c>
      <c r="R77" s="9">
        <f t="shared" si="13"/>
        <v>-1.1299999999999999</v>
      </c>
    </row>
    <row r="78" spans="1:18" x14ac:dyDescent="0.2">
      <c r="A78" s="3" t="s">
        <v>8</v>
      </c>
      <c r="B78" s="3">
        <v>77</v>
      </c>
      <c r="C78" s="3">
        <v>38</v>
      </c>
      <c r="D78" s="3">
        <v>64</v>
      </c>
      <c r="E78" s="3" t="s">
        <v>34</v>
      </c>
      <c r="F78" s="22">
        <f t="shared" si="14"/>
        <v>64</v>
      </c>
      <c r="G78" s="22">
        <f t="shared" si="15"/>
        <v>38</v>
      </c>
      <c r="H78" s="22">
        <f t="shared" si="16"/>
        <v>64</v>
      </c>
      <c r="I78" s="9">
        <f t="shared" si="17"/>
        <v>53.6</v>
      </c>
      <c r="J78" s="9">
        <f t="shared" si="9"/>
        <v>53.6</v>
      </c>
      <c r="K78" s="10">
        <f t="shared" si="10"/>
        <v>2872.96</v>
      </c>
      <c r="L78" s="9" t="str" cm="1">
        <f t="array" ref="L78">IF(D78&lt;&gt;"",IF(AND(H78&gt;=40,I78&gt;=30),IF(AND($N$2&gt;=$T$2,$N$2&lt;=$U$2),_xlfn.IFS(P78&gt;=$AD$2,$AD$1,P78&gt;=$AC$2,$AC$1,P78&gt;=$AB$2,$AB$1,P78&gt;=$AA$2,$AA$1,P78&gt;=$Z$2,$Z$1,P78&gt;=$Y$2,$Y$1,P78&gt;=$X$2,$X$1,P78&gt;=$W$2,$W$1,P78&lt;$W$2,$V$1),(IF(AND($N$2&gt;=$T$3,$N$2&lt;$U$3),_xlfn.IFS(P78&gt;=$AD$3,$AD$1,P78&gt;=$AC$3,$AC$1,P78&gt;=$AB$3,$AB$1,P78&gt;=$AA$3,$AA$1,P78&gt;=$Z$3,$Z$1,P78&gt;=$Y$3,$Y$1,P78&gt;=$X$3,$X$1,P78&gt;=$W$3,$W$1,P78&lt;$W$2,$V$1),(IF(AND($N$2&gt;=$T$4,$N$2&lt;$U$4),_xlfn.IFS(P78&gt;=$AD$4,$AD$1,P78&gt;=$AC$4,$AC$1,P78&gt;=$AB$4,$AB$1,P78&gt;=$AA$4,$AA$1,P78&gt;=$Z$4,$Z$1,P78&gt;=$Y$4,$Y$1,P78&gt;=$X$4,$X$1,P78&gt;=$W$4,$W$1,P78&lt;$W$2,$V$1),(IF(AND($N$2&gt;=$T$5,$N$2&lt;$U$5),_xlfn.IFS(P78&gt;=$AD$5,$AD$1,P78&gt;=$AC$5,$AC$1,P78&gt;=$AB$5,$AB$1,P78&gt;=$AA$5,$AA$1,P78&gt;=$Z$5,$Z$1,P78&gt;=$Y$5,$Y$1,P78&gt;=$X$5,$X$1,P78&gt;=$W$5,$W$1,P78&lt;$W$2,$V$1),(IF(AND($N$2&gt;=$T$6,$N$2&lt;$U$6),_xlfn.IFS(P78&gt;=$AD$6,$AD$1,P78&gt;=$AC$6,$AC$1,P78&gt;=$AB$6,$AB$1,P78&gt;=$AA$6,$AA$1,P78&gt;=$Z$6,$Z$1,P78&gt;=$Y$6,$Y$1,P78&gt;=$X$6,$X$1,P78&gt;=$W$6,$W$1,P78&lt;$W$2,$V$1),(IF(AND($N$2&gt;=$T$7,$N$2&lt;$U$7),_xlfn.IFS(P78&gt;=$AD$7,$AD$1,P78&gt;=$AC$7,$AC$1,P78&gt;=$AB$7,$AB$1,P78&gt;=$AA$7,$AA$1,P78&gt;=$Z$7,$Z$1,P78&gt;=$Y$7,$Y$1,P78&gt;=$X$7,$X$1,P78&gt;=$W$7,$W$1,P78&lt;$W$2,$V$1),(IF(AND($N$2&gt;=$T$8,$N$2&lt;$U$8),_xlfn.IFS(P78&gt;=$AD$8,$AD$1,P78&gt;=$AC$8,$AC$1,P78&gt;=$AB$8,$AB$1,P78&gt;=$AA$8,$AA$1,P78&gt;=$Z$8,$Z$1,P78&gt;=$Y$8,$Y$1,P78&gt;=$X$8,$X$1,P78&gt;=$W$8,$W$1,P78&lt;$W$2,$V$1),(IF(AND($N$2&gt;=$T$9,$N$2&lt;$U$9),_xlfn.IFS(P78&gt;=$AD$9,$AD$1,P78&gt;=$AC$9,$AC$1,P78&gt;=$AB$9,$AB$1,P78&gt;=$AA$9,$AA$1,P78&gt;=$Z$9,$Z$1,P78&gt;=$Y$9,$Y$1,P78&gt;=$X$9,$X$1,P78&gt;=$W$9,$W$1),$W$1))))))))))))))),IF(AND($N$2&gt;=$T$2,$N$2&lt;=$U$2),IF(P78&gt;=$W$2,$W$1,$V$1),IF(AND($N$2&gt;=$T$3,$N$2&lt;$U$3),IF(P78&gt;=$W$3,$W$1,$V$1),IF(AND($N$2&gt;=$T$4,$N$2&lt;$U$4),IF(P78&gt;=$W$4,$W$1,$V$1),IF(AND($N$2&gt;=$T$5,$N$2&lt;$U$5),IF(P78&gt;=$W$5,$W$1,$V$1),IF(AND($N$2&gt;=$T$6,$N$2&lt;$U$6),IF(P78&gt;=$W$6,$W$1,$V$1),IF(AND($N$2&gt;=$T$7,$N$2&lt;$U$7),IF(P78&gt;=$W$7,$W$1,$V$1),IF(AND($N$2&gt;=$T$8,$N$2&lt;$U$8),IF(P78&gt;=$W$8,$W$1,$V$1),IF(AND($N$2&gt;=$T$9,$N$2&lt;$U$9),IF(P78&gt;=$W$9,$W$1,$V$1),""))))))))),"")</f>
        <v>CB</v>
      </c>
      <c r="M78" s="9" t="str" cm="1">
        <f t="array" ref="M78">IF(E78&lt;&gt;"",IF(AND(E78&lt;&gt;"GR",E78&gt;=40,J78&gt;=30),_xlfn.IFS(Q78&gt;=$AG$2,$AD$19,Q78&gt;=$AG$3,$AC$19,Q78&gt;=$AG$4,$AB$19,Q78&gt;=$AG$5,$AA$19,Q78&gt;=$AG$6,$Z$19,Q78&gt;=$AG$7,$Y$19,Q78&gt;=$AG$8,$X$19,Q78&gt;=$AG$9,$V$19),L78),"")</f>
        <v>CB</v>
      </c>
      <c r="N78" s="9"/>
      <c r="O78" s="9"/>
      <c r="P78" s="9">
        <f t="shared" si="11"/>
        <v>55</v>
      </c>
      <c r="Q78" s="9">
        <f t="shared" si="12"/>
        <v>55</v>
      </c>
      <c r="R78" s="9">
        <f t="shared" si="13"/>
        <v>0.47</v>
      </c>
    </row>
    <row r="79" spans="1:18" x14ac:dyDescent="0.2">
      <c r="A79" s="3" t="s">
        <v>8</v>
      </c>
      <c r="B79" s="3">
        <v>78</v>
      </c>
      <c r="C79" s="3">
        <v>43</v>
      </c>
      <c r="D79" s="3">
        <v>30</v>
      </c>
      <c r="E79" s="3">
        <v>60</v>
      </c>
      <c r="F79" s="22">
        <f t="shared" si="14"/>
        <v>60</v>
      </c>
      <c r="G79" s="22">
        <f t="shared" si="15"/>
        <v>43</v>
      </c>
      <c r="H79" s="22">
        <f t="shared" si="16"/>
        <v>30</v>
      </c>
      <c r="I79" s="9">
        <f t="shared" si="17"/>
        <v>35.200000000000003</v>
      </c>
      <c r="J79" s="9">
        <f t="shared" si="9"/>
        <v>53.2</v>
      </c>
      <c r="K79" s="10">
        <f t="shared" si="10"/>
        <v>1239.0400000000002</v>
      </c>
      <c r="L79" s="9" t="str" cm="1">
        <f t="array" ref="L79">IF(D79&lt;&gt;"",IF(AND(H79&gt;=40,I79&gt;=30),IF(AND($N$2&gt;=$T$2,$N$2&lt;=$U$2),_xlfn.IFS(P79&gt;=$AD$2,$AD$1,P79&gt;=$AC$2,$AC$1,P79&gt;=$AB$2,$AB$1,P79&gt;=$AA$2,$AA$1,P79&gt;=$Z$2,$Z$1,P79&gt;=$Y$2,$Y$1,P79&gt;=$X$2,$X$1,P79&gt;=$W$2,$W$1,P79&lt;$W$2,$V$1),(IF(AND($N$2&gt;=$T$3,$N$2&lt;$U$3),_xlfn.IFS(P79&gt;=$AD$3,$AD$1,P79&gt;=$AC$3,$AC$1,P79&gt;=$AB$3,$AB$1,P79&gt;=$AA$3,$AA$1,P79&gt;=$Z$3,$Z$1,P79&gt;=$Y$3,$Y$1,P79&gt;=$X$3,$X$1,P79&gt;=$W$3,$W$1,P79&lt;$W$2,$V$1),(IF(AND($N$2&gt;=$T$4,$N$2&lt;$U$4),_xlfn.IFS(P79&gt;=$AD$4,$AD$1,P79&gt;=$AC$4,$AC$1,P79&gt;=$AB$4,$AB$1,P79&gt;=$AA$4,$AA$1,P79&gt;=$Z$4,$Z$1,P79&gt;=$Y$4,$Y$1,P79&gt;=$X$4,$X$1,P79&gt;=$W$4,$W$1,P79&lt;$W$2,$V$1),(IF(AND($N$2&gt;=$T$5,$N$2&lt;$U$5),_xlfn.IFS(P79&gt;=$AD$5,$AD$1,P79&gt;=$AC$5,$AC$1,P79&gt;=$AB$5,$AB$1,P79&gt;=$AA$5,$AA$1,P79&gt;=$Z$5,$Z$1,P79&gt;=$Y$5,$Y$1,P79&gt;=$X$5,$X$1,P79&gt;=$W$5,$W$1,P79&lt;$W$2,$V$1),(IF(AND($N$2&gt;=$T$6,$N$2&lt;$U$6),_xlfn.IFS(P79&gt;=$AD$6,$AD$1,P79&gt;=$AC$6,$AC$1,P79&gt;=$AB$6,$AB$1,P79&gt;=$AA$6,$AA$1,P79&gt;=$Z$6,$Z$1,P79&gt;=$Y$6,$Y$1,P79&gt;=$X$6,$X$1,P79&gt;=$W$6,$W$1,P79&lt;$W$2,$V$1),(IF(AND($N$2&gt;=$T$7,$N$2&lt;$U$7),_xlfn.IFS(P79&gt;=$AD$7,$AD$1,P79&gt;=$AC$7,$AC$1,P79&gt;=$AB$7,$AB$1,P79&gt;=$AA$7,$AA$1,P79&gt;=$Z$7,$Z$1,P79&gt;=$Y$7,$Y$1,P79&gt;=$X$7,$X$1,P79&gt;=$W$7,$W$1,P79&lt;$W$2,$V$1),(IF(AND($N$2&gt;=$T$8,$N$2&lt;$U$8),_xlfn.IFS(P79&gt;=$AD$8,$AD$1,P79&gt;=$AC$8,$AC$1,P79&gt;=$AB$8,$AB$1,P79&gt;=$AA$8,$AA$1,P79&gt;=$Z$8,$Z$1,P79&gt;=$Y$8,$Y$1,P79&gt;=$X$8,$X$1,P79&gt;=$W$8,$W$1,P79&lt;$W$2,$V$1),(IF(AND($N$2&gt;=$T$9,$N$2&lt;$U$9),_xlfn.IFS(P79&gt;=$AD$9,$AD$1,P79&gt;=$AC$9,$AC$1,P79&gt;=$AB$9,$AB$1,P79&gt;=$AA$9,$AA$1,P79&gt;=$Z$9,$Z$1,P79&gt;=$Y$9,$Y$1,P79&gt;=$X$9,$X$1,P79&gt;=$W$9,$W$1),$W$1))))))))))))))),IF(AND($N$2&gt;=$T$2,$N$2&lt;=$U$2),IF(P79&gt;=$W$2,$W$1,$V$1),IF(AND($N$2&gt;=$T$3,$N$2&lt;$U$3),IF(P79&gt;=$W$3,$W$1,$V$1),IF(AND($N$2&gt;=$T$4,$N$2&lt;$U$4),IF(P79&gt;=$W$4,$W$1,$V$1),IF(AND($N$2&gt;=$T$5,$N$2&lt;$U$5),IF(P79&gt;=$W$5,$W$1,$V$1),IF(AND($N$2&gt;=$T$6,$N$2&lt;$U$6),IF(P79&gt;=$W$6,$W$1,$V$1),IF(AND($N$2&gt;=$T$7,$N$2&lt;$U$7),IF(P79&gt;=$W$7,$W$1,$V$1),IF(AND($N$2&gt;=$T$8,$N$2&lt;$U$8),IF(P79&gt;=$W$8,$W$1,$V$1),IF(AND($N$2&gt;=$T$9,$N$2&lt;$U$9),IF(P79&gt;=$W$9,$W$1,$V$1),""))))))))),"")</f>
        <v>FD</v>
      </c>
      <c r="M79" s="9" t="str" cm="1">
        <f t="array" ref="M79">IF(E79&lt;&gt;"",IF(AND(E79&lt;&gt;"GR",E79&gt;=40,J79&gt;=30),_xlfn.IFS(Q79&gt;=$AG$2,$AD$19,Q79&gt;=$AG$3,$AC$19,Q79&gt;=$AG$4,$AB$19,Q79&gt;=$AG$5,$AA$19,Q79&gt;=$AG$6,$Z$19,Q79&gt;=$AG$7,$Y$19,Q79&gt;=$AG$8,$X$19,Q79&gt;=$AG$9,$V$19),L79),"")</f>
        <v>CB</v>
      </c>
      <c r="N79" s="9"/>
      <c r="O79" s="9"/>
      <c r="P79" s="9">
        <f t="shared" si="11"/>
        <v>42</v>
      </c>
      <c r="Q79" s="9">
        <f t="shared" si="12"/>
        <v>54</v>
      </c>
      <c r="R79" s="9">
        <f t="shared" si="13"/>
        <v>-0.79</v>
      </c>
    </row>
    <row r="80" spans="1:18" x14ac:dyDescent="0.2">
      <c r="A80" s="3" t="s">
        <v>8</v>
      </c>
      <c r="B80" s="3">
        <v>79</v>
      </c>
      <c r="C80" s="3">
        <v>50</v>
      </c>
      <c r="D80" s="3">
        <v>55</v>
      </c>
      <c r="E80" s="3" t="s">
        <v>34</v>
      </c>
      <c r="F80" s="22">
        <f t="shared" si="14"/>
        <v>55</v>
      </c>
      <c r="G80" s="22">
        <f t="shared" si="15"/>
        <v>50</v>
      </c>
      <c r="H80" s="22">
        <f t="shared" si="16"/>
        <v>55</v>
      </c>
      <c r="I80" s="9">
        <f t="shared" si="17"/>
        <v>53</v>
      </c>
      <c r="J80" s="9">
        <f t="shared" si="9"/>
        <v>53</v>
      </c>
      <c r="K80" s="10">
        <f t="shared" si="10"/>
        <v>2809</v>
      </c>
      <c r="L80" s="9" t="str" cm="1">
        <f t="array" ref="L80">IF(D80&lt;&gt;"",IF(AND(H80&gt;=40,I80&gt;=30),IF(AND($N$2&gt;=$T$2,$N$2&lt;=$U$2),_xlfn.IFS(P80&gt;=$AD$2,$AD$1,P80&gt;=$AC$2,$AC$1,P80&gt;=$AB$2,$AB$1,P80&gt;=$AA$2,$AA$1,P80&gt;=$Z$2,$Z$1,P80&gt;=$Y$2,$Y$1,P80&gt;=$X$2,$X$1,P80&gt;=$W$2,$W$1,P80&lt;$W$2,$V$1),(IF(AND($N$2&gt;=$T$3,$N$2&lt;$U$3),_xlfn.IFS(P80&gt;=$AD$3,$AD$1,P80&gt;=$AC$3,$AC$1,P80&gt;=$AB$3,$AB$1,P80&gt;=$AA$3,$AA$1,P80&gt;=$Z$3,$Z$1,P80&gt;=$Y$3,$Y$1,P80&gt;=$X$3,$X$1,P80&gt;=$W$3,$W$1,P80&lt;$W$2,$V$1),(IF(AND($N$2&gt;=$T$4,$N$2&lt;$U$4),_xlfn.IFS(P80&gt;=$AD$4,$AD$1,P80&gt;=$AC$4,$AC$1,P80&gt;=$AB$4,$AB$1,P80&gt;=$AA$4,$AA$1,P80&gt;=$Z$4,$Z$1,P80&gt;=$Y$4,$Y$1,P80&gt;=$X$4,$X$1,P80&gt;=$W$4,$W$1,P80&lt;$W$2,$V$1),(IF(AND($N$2&gt;=$T$5,$N$2&lt;$U$5),_xlfn.IFS(P80&gt;=$AD$5,$AD$1,P80&gt;=$AC$5,$AC$1,P80&gt;=$AB$5,$AB$1,P80&gt;=$AA$5,$AA$1,P80&gt;=$Z$5,$Z$1,P80&gt;=$Y$5,$Y$1,P80&gt;=$X$5,$X$1,P80&gt;=$W$5,$W$1,P80&lt;$W$2,$V$1),(IF(AND($N$2&gt;=$T$6,$N$2&lt;$U$6),_xlfn.IFS(P80&gt;=$AD$6,$AD$1,P80&gt;=$AC$6,$AC$1,P80&gt;=$AB$6,$AB$1,P80&gt;=$AA$6,$AA$1,P80&gt;=$Z$6,$Z$1,P80&gt;=$Y$6,$Y$1,P80&gt;=$X$6,$X$1,P80&gt;=$W$6,$W$1,P80&lt;$W$2,$V$1),(IF(AND($N$2&gt;=$T$7,$N$2&lt;$U$7),_xlfn.IFS(P80&gt;=$AD$7,$AD$1,P80&gt;=$AC$7,$AC$1,P80&gt;=$AB$7,$AB$1,P80&gt;=$AA$7,$AA$1,P80&gt;=$Z$7,$Z$1,P80&gt;=$Y$7,$Y$1,P80&gt;=$X$7,$X$1,P80&gt;=$W$7,$W$1,P80&lt;$W$2,$V$1),(IF(AND($N$2&gt;=$T$8,$N$2&lt;$U$8),_xlfn.IFS(P80&gt;=$AD$8,$AD$1,P80&gt;=$AC$8,$AC$1,P80&gt;=$AB$8,$AB$1,P80&gt;=$AA$8,$AA$1,P80&gt;=$Z$8,$Z$1,P80&gt;=$Y$8,$Y$1,P80&gt;=$X$8,$X$1,P80&gt;=$W$8,$W$1,P80&lt;$W$2,$V$1),(IF(AND($N$2&gt;=$T$9,$N$2&lt;$U$9),_xlfn.IFS(P80&gt;=$AD$9,$AD$1,P80&gt;=$AC$9,$AC$1,P80&gt;=$AB$9,$AB$1,P80&gt;=$AA$9,$AA$1,P80&gt;=$Z$9,$Z$1,P80&gt;=$Y$9,$Y$1,P80&gt;=$X$9,$X$1,P80&gt;=$W$9,$W$1),$W$1))))))))))))))),IF(AND($N$2&gt;=$T$2,$N$2&lt;=$U$2),IF(P80&gt;=$W$2,$W$1,$V$1),IF(AND($N$2&gt;=$T$3,$N$2&lt;$U$3),IF(P80&gt;=$W$3,$W$1,$V$1),IF(AND($N$2&gt;=$T$4,$N$2&lt;$U$4),IF(P80&gt;=$W$4,$W$1,$V$1),IF(AND($N$2&gt;=$T$5,$N$2&lt;$U$5),IF(P80&gt;=$W$5,$W$1,$V$1),IF(AND($N$2&gt;=$T$6,$N$2&lt;$U$6),IF(P80&gt;=$W$6,$W$1,$V$1),IF(AND($N$2&gt;=$T$7,$N$2&lt;$U$7),IF(P80&gt;=$W$7,$W$1,$V$1),IF(AND($N$2&gt;=$T$8,$N$2&lt;$U$8),IF(P80&gt;=$W$8,$W$1,$V$1),IF(AND($N$2&gt;=$T$9,$N$2&lt;$U$9),IF(P80&gt;=$W$9,$W$1,$V$1),""))))))))),"")</f>
        <v>CB</v>
      </c>
      <c r="M80" s="9" t="str" cm="1">
        <f t="array" ref="M80">IF(E80&lt;&gt;"",IF(AND(E80&lt;&gt;"GR",E80&gt;=40,J80&gt;=30),_xlfn.IFS(Q80&gt;=$AG$2,$AD$19,Q80&gt;=$AG$3,$AC$19,Q80&gt;=$AG$4,$AB$19,Q80&gt;=$AG$5,$AA$19,Q80&gt;=$AG$6,$Z$19,Q80&gt;=$AG$7,$Y$19,Q80&gt;=$AG$8,$X$19,Q80&gt;=$AG$9,$V$19),L80),"")</f>
        <v>CB</v>
      </c>
      <c r="N80" s="9"/>
      <c r="O80" s="9"/>
      <c r="P80" s="9">
        <f t="shared" si="11"/>
        <v>54</v>
      </c>
      <c r="Q80" s="9">
        <f t="shared" si="12"/>
        <v>54</v>
      </c>
      <c r="R80" s="9">
        <f t="shared" si="13"/>
        <v>0.43</v>
      </c>
    </row>
    <row r="81" spans="1:18" x14ac:dyDescent="0.2">
      <c r="A81" s="3" t="s">
        <v>8</v>
      </c>
      <c r="B81" s="3">
        <v>80</v>
      </c>
      <c r="C81" s="3">
        <v>35</v>
      </c>
      <c r="D81" s="3">
        <v>65</v>
      </c>
      <c r="E81" s="3" t="s">
        <v>34</v>
      </c>
      <c r="F81" s="22">
        <f t="shared" si="14"/>
        <v>65</v>
      </c>
      <c r="G81" s="22">
        <f t="shared" si="15"/>
        <v>35</v>
      </c>
      <c r="H81" s="22">
        <f t="shared" si="16"/>
        <v>65</v>
      </c>
      <c r="I81" s="9">
        <f t="shared" si="17"/>
        <v>53</v>
      </c>
      <c r="J81" s="9">
        <f t="shared" si="9"/>
        <v>53</v>
      </c>
      <c r="K81" s="10">
        <f t="shared" si="10"/>
        <v>2809</v>
      </c>
      <c r="L81" s="9" t="str" cm="1">
        <f t="array" ref="L81">IF(D81&lt;&gt;"",IF(AND(H81&gt;=40,I81&gt;=30),IF(AND($N$2&gt;=$T$2,$N$2&lt;=$U$2),_xlfn.IFS(P81&gt;=$AD$2,$AD$1,P81&gt;=$AC$2,$AC$1,P81&gt;=$AB$2,$AB$1,P81&gt;=$AA$2,$AA$1,P81&gt;=$Z$2,$Z$1,P81&gt;=$Y$2,$Y$1,P81&gt;=$X$2,$X$1,P81&gt;=$W$2,$W$1,P81&lt;$W$2,$V$1),(IF(AND($N$2&gt;=$T$3,$N$2&lt;$U$3),_xlfn.IFS(P81&gt;=$AD$3,$AD$1,P81&gt;=$AC$3,$AC$1,P81&gt;=$AB$3,$AB$1,P81&gt;=$AA$3,$AA$1,P81&gt;=$Z$3,$Z$1,P81&gt;=$Y$3,$Y$1,P81&gt;=$X$3,$X$1,P81&gt;=$W$3,$W$1,P81&lt;$W$2,$V$1),(IF(AND($N$2&gt;=$T$4,$N$2&lt;$U$4),_xlfn.IFS(P81&gt;=$AD$4,$AD$1,P81&gt;=$AC$4,$AC$1,P81&gt;=$AB$4,$AB$1,P81&gt;=$AA$4,$AA$1,P81&gt;=$Z$4,$Z$1,P81&gt;=$Y$4,$Y$1,P81&gt;=$X$4,$X$1,P81&gt;=$W$4,$W$1,P81&lt;$W$2,$V$1),(IF(AND($N$2&gt;=$T$5,$N$2&lt;$U$5),_xlfn.IFS(P81&gt;=$AD$5,$AD$1,P81&gt;=$AC$5,$AC$1,P81&gt;=$AB$5,$AB$1,P81&gt;=$AA$5,$AA$1,P81&gt;=$Z$5,$Z$1,P81&gt;=$Y$5,$Y$1,P81&gt;=$X$5,$X$1,P81&gt;=$W$5,$W$1,P81&lt;$W$2,$V$1),(IF(AND($N$2&gt;=$T$6,$N$2&lt;$U$6),_xlfn.IFS(P81&gt;=$AD$6,$AD$1,P81&gt;=$AC$6,$AC$1,P81&gt;=$AB$6,$AB$1,P81&gt;=$AA$6,$AA$1,P81&gt;=$Z$6,$Z$1,P81&gt;=$Y$6,$Y$1,P81&gt;=$X$6,$X$1,P81&gt;=$W$6,$W$1,P81&lt;$W$2,$V$1),(IF(AND($N$2&gt;=$T$7,$N$2&lt;$U$7),_xlfn.IFS(P81&gt;=$AD$7,$AD$1,P81&gt;=$AC$7,$AC$1,P81&gt;=$AB$7,$AB$1,P81&gt;=$AA$7,$AA$1,P81&gt;=$Z$7,$Z$1,P81&gt;=$Y$7,$Y$1,P81&gt;=$X$7,$X$1,P81&gt;=$W$7,$W$1,P81&lt;$W$2,$V$1),(IF(AND($N$2&gt;=$T$8,$N$2&lt;$U$8),_xlfn.IFS(P81&gt;=$AD$8,$AD$1,P81&gt;=$AC$8,$AC$1,P81&gt;=$AB$8,$AB$1,P81&gt;=$AA$8,$AA$1,P81&gt;=$Z$8,$Z$1,P81&gt;=$Y$8,$Y$1,P81&gt;=$X$8,$X$1,P81&gt;=$W$8,$W$1,P81&lt;$W$2,$V$1),(IF(AND($N$2&gt;=$T$9,$N$2&lt;$U$9),_xlfn.IFS(P81&gt;=$AD$9,$AD$1,P81&gt;=$AC$9,$AC$1,P81&gt;=$AB$9,$AB$1,P81&gt;=$AA$9,$AA$1,P81&gt;=$Z$9,$Z$1,P81&gt;=$Y$9,$Y$1,P81&gt;=$X$9,$X$1,P81&gt;=$W$9,$W$1),$W$1))))))))))))))),IF(AND($N$2&gt;=$T$2,$N$2&lt;=$U$2),IF(P81&gt;=$W$2,$W$1,$V$1),IF(AND($N$2&gt;=$T$3,$N$2&lt;$U$3),IF(P81&gt;=$W$3,$W$1,$V$1),IF(AND($N$2&gt;=$T$4,$N$2&lt;$U$4),IF(P81&gt;=$W$4,$W$1,$V$1),IF(AND($N$2&gt;=$T$5,$N$2&lt;$U$5),IF(P81&gt;=$W$5,$W$1,$V$1),IF(AND($N$2&gt;=$T$6,$N$2&lt;$U$6),IF(P81&gt;=$W$6,$W$1,$V$1),IF(AND($N$2&gt;=$T$7,$N$2&lt;$U$7),IF(P81&gt;=$W$7,$W$1,$V$1),IF(AND($N$2&gt;=$T$8,$N$2&lt;$U$8),IF(P81&gt;=$W$8,$W$1,$V$1),IF(AND($N$2&gt;=$T$9,$N$2&lt;$U$9),IF(P81&gt;=$W$9,$W$1,$V$1),""))))))))),"")</f>
        <v>CB</v>
      </c>
      <c r="M81" s="9" t="str" cm="1">
        <f t="array" ref="M81">IF(E81&lt;&gt;"",IF(AND(E81&lt;&gt;"GR",E81&gt;=40,J81&gt;=30),_xlfn.IFS(Q81&gt;=$AG$2,$AD$19,Q81&gt;=$AG$3,$AC$19,Q81&gt;=$AG$4,$AB$19,Q81&gt;=$AG$5,$AA$19,Q81&gt;=$AG$6,$Z$19,Q81&gt;=$AG$7,$Y$19,Q81&gt;=$AG$8,$X$19,Q81&gt;=$AG$9,$V$19),L81),"")</f>
        <v>CB</v>
      </c>
      <c r="N81" s="9"/>
      <c r="O81" s="9"/>
      <c r="P81" s="9">
        <f t="shared" si="11"/>
        <v>54</v>
      </c>
      <c r="Q81" s="9">
        <f t="shared" si="12"/>
        <v>54</v>
      </c>
      <c r="R81" s="9">
        <f t="shared" si="13"/>
        <v>0.43</v>
      </c>
    </row>
    <row r="82" spans="1:18" x14ac:dyDescent="0.2">
      <c r="A82" s="3" t="s">
        <v>8</v>
      </c>
      <c r="B82" s="3">
        <v>81</v>
      </c>
      <c r="C82" s="3">
        <v>39</v>
      </c>
      <c r="D82" s="3">
        <v>62</v>
      </c>
      <c r="E82" s="3" t="s">
        <v>34</v>
      </c>
      <c r="F82" s="22">
        <f t="shared" si="14"/>
        <v>62</v>
      </c>
      <c r="G82" s="22">
        <f t="shared" si="15"/>
        <v>39</v>
      </c>
      <c r="H82" s="22">
        <f t="shared" si="16"/>
        <v>62</v>
      </c>
      <c r="I82" s="9">
        <f t="shared" si="17"/>
        <v>52.8</v>
      </c>
      <c r="J82" s="9">
        <f t="shared" si="9"/>
        <v>52.8</v>
      </c>
      <c r="K82" s="10">
        <f t="shared" si="10"/>
        <v>2787.8399999999997</v>
      </c>
      <c r="L82" s="9" t="str" cm="1">
        <f t="array" ref="L82">IF(D82&lt;&gt;"",IF(AND(H82&gt;=40,I82&gt;=30),IF(AND($N$2&gt;=$T$2,$N$2&lt;=$U$2),_xlfn.IFS(P82&gt;=$AD$2,$AD$1,P82&gt;=$AC$2,$AC$1,P82&gt;=$AB$2,$AB$1,P82&gt;=$AA$2,$AA$1,P82&gt;=$Z$2,$Z$1,P82&gt;=$Y$2,$Y$1,P82&gt;=$X$2,$X$1,P82&gt;=$W$2,$W$1,P82&lt;$W$2,$V$1),(IF(AND($N$2&gt;=$T$3,$N$2&lt;$U$3),_xlfn.IFS(P82&gt;=$AD$3,$AD$1,P82&gt;=$AC$3,$AC$1,P82&gt;=$AB$3,$AB$1,P82&gt;=$AA$3,$AA$1,P82&gt;=$Z$3,$Z$1,P82&gt;=$Y$3,$Y$1,P82&gt;=$X$3,$X$1,P82&gt;=$W$3,$W$1,P82&lt;$W$2,$V$1),(IF(AND($N$2&gt;=$T$4,$N$2&lt;$U$4),_xlfn.IFS(P82&gt;=$AD$4,$AD$1,P82&gt;=$AC$4,$AC$1,P82&gt;=$AB$4,$AB$1,P82&gt;=$AA$4,$AA$1,P82&gt;=$Z$4,$Z$1,P82&gt;=$Y$4,$Y$1,P82&gt;=$X$4,$X$1,P82&gt;=$W$4,$W$1,P82&lt;$W$2,$V$1),(IF(AND($N$2&gt;=$T$5,$N$2&lt;$U$5),_xlfn.IFS(P82&gt;=$AD$5,$AD$1,P82&gt;=$AC$5,$AC$1,P82&gt;=$AB$5,$AB$1,P82&gt;=$AA$5,$AA$1,P82&gt;=$Z$5,$Z$1,P82&gt;=$Y$5,$Y$1,P82&gt;=$X$5,$X$1,P82&gt;=$W$5,$W$1,P82&lt;$W$2,$V$1),(IF(AND($N$2&gt;=$T$6,$N$2&lt;$U$6),_xlfn.IFS(P82&gt;=$AD$6,$AD$1,P82&gt;=$AC$6,$AC$1,P82&gt;=$AB$6,$AB$1,P82&gt;=$AA$6,$AA$1,P82&gt;=$Z$6,$Z$1,P82&gt;=$Y$6,$Y$1,P82&gt;=$X$6,$X$1,P82&gt;=$W$6,$W$1,P82&lt;$W$2,$V$1),(IF(AND($N$2&gt;=$T$7,$N$2&lt;$U$7),_xlfn.IFS(P82&gt;=$AD$7,$AD$1,P82&gt;=$AC$7,$AC$1,P82&gt;=$AB$7,$AB$1,P82&gt;=$AA$7,$AA$1,P82&gt;=$Z$7,$Z$1,P82&gt;=$Y$7,$Y$1,P82&gt;=$X$7,$X$1,P82&gt;=$W$7,$W$1,P82&lt;$W$2,$V$1),(IF(AND($N$2&gt;=$T$8,$N$2&lt;$U$8),_xlfn.IFS(P82&gt;=$AD$8,$AD$1,P82&gt;=$AC$8,$AC$1,P82&gt;=$AB$8,$AB$1,P82&gt;=$AA$8,$AA$1,P82&gt;=$Z$8,$Z$1,P82&gt;=$Y$8,$Y$1,P82&gt;=$X$8,$X$1,P82&gt;=$W$8,$W$1,P82&lt;$W$2,$V$1),(IF(AND($N$2&gt;=$T$9,$N$2&lt;$U$9),_xlfn.IFS(P82&gt;=$AD$9,$AD$1,P82&gt;=$AC$9,$AC$1,P82&gt;=$AB$9,$AB$1,P82&gt;=$AA$9,$AA$1,P82&gt;=$Z$9,$Z$1,P82&gt;=$Y$9,$Y$1,P82&gt;=$X$9,$X$1,P82&gt;=$W$9,$W$1),$W$1))))))))))))))),IF(AND($N$2&gt;=$T$2,$N$2&lt;=$U$2),IF(P82&gt;=$W$2,$W$1,$V$1),IF(AND($N$2&gt;=$T$3,$N$2&lt;$U$3),IF(P82&gt;=$W$3,$W$1,$V$1),IF(AND($N$2&gt;=$T$4,$N$2&lt;$U$4),IF(P82&gt;=$W$4,$W$1,$V$1),IF(AND($N$2&gt;=$T$5,$N$2&lt;$U$5),IF(P82&gt;=$W$5,$W$1,$V$1),IF(AND($N$2&gt;=$T$6,$N$2&lt;$U$6),IF(P82&gt;=$W$6,$W$1,$V$1),IF(AND($N$2&gt;=$T$7,$N$2&lt;$U$7),IF(P82&gt;=$W$7,$W$1,$V$1),IF(AND($N$2&gt;=$T$8,$N$2&lt;$U$8),IF(P82&gt;=$W$8,$W$1,$V$1),IF(AND($N$2&gt;=$T$9,$N$2&lt;$U$9),IF(P82&gt;=$W$9,$W$1,$V$1),""))))))))),"")</f>
        <v>CB</v>
      </c>
      <c r="M82" s="9" t="str" cm="1">
        <f t="array" ref="M82">IF(E82&lt;&gt;"",IF(AND(E82&lt;&gt;"GR",E82&gt;=40,J82&gt;=30),_xlfn.IFS(Q82&gt;=$AG$2,$AD$19,Q82&gt;=$AG$3,$AC$19,Q82&gt;=$AG$4,$AB$19,Q82&gt;=$AG$5,$AA$19,Q82&gt;=$AG$6,$Z$19,Q82&gt;=$AG$7,$Y$19,Q82&gt;=$AG$8,$X$19,Q82&gt;=$AG$9,$V$19),L82),"")</f>
        <v>CB</v>
      </c>
      <c r="N82" s="9"/>
      <c r="O82" s="9"/>
      <c r="P82" s="9">
        <f t="shared" si="11"/>
        <v>54</v>
      </c>
      <c r="Q82" s="9">
        <f t="shared" si="12"/>
        <v>54</v>
      </c>
      <c r="R82" s="9">
        <f t="shared" si="13"/>
        <v>0.42</v>
      </c>
    </row>
    <row r="83" spans="1:18" x14ac:dyDescent="0.2">
      <c r="A83" s="3" t="s">
        <v>8</v>
      </c>
      <c r="B83" s="3">
        <v>82</v>
      </c>
      <c r="C83" s="3">
        <v>30</v>
      </c>
      <c r="D83" s="3">
        <v>68</v>
      </c>
      <c r="E83" s="3" t="s">
        <v>34</v>
      </c>
      <c r="F83" s="22">
        <f t="shared" si="14"/>
        <v>68</v>
      </c>
      <c r="G83" s="22">
        <f t="shared" si="15"/>
        <v>30</v>
      </c>
      <c r="H83" s="22">
        <f t="shared" si="16"/>
        <v>68</v>
      </c>
      <c r="I83" s="9">
        <f t="shared" si="17"/>
        <v>52.8</v>
      </c>
      <c r="J83" s="9">
        <f t="shared" si="9"/>
        <v>52.8</v>
      </c>
      <c r="K83" s="10">
        <f t="shared" si="10"/>
        <v>2787.8399999999997</v>
      </c>
      <c r="L83" s="9" t="str" cm="1">
        <f t="array" ref="L83">IF(D83&lt;&gt;"",IF(AND(H83&gt;=40,I83&gt;=30),IF(AND($N$2&gt;=$T$2,$N$2&lt;=$U$2),_xlfn.IFS(P83&gt;=$AD$2,$AD$1,P83&gt;=$AC$2,$AC$1,P83&gt;=$AB$2,$AB$1,P83&gt;=$AA$2,$AA$1,P83&gt;=$Z$2,$Z$1,P83&gt;=$Y$2,$Y$1,P83&gt;=$X$2,$X$1,P83&gt;=$W$2,$W$1,P83&lt;$W$2,$V$1),(IF(AND($N$2&gt;=$T$3,$N$2&lt;$U$3),_xlfn.IFS(P83&gt;=$AD$3,$AD$1,P83&gt;=$AC$3,$AC$1,P83&gt;=$AB$3,$AB$1,P83&gt;=$AA$3,$AA$1,P83&gt;=$Z$3,$Z$1,P83&gt;=$Y$3,$Y$1,P83&gt;=$X$3,$X$1,P83&gt;=$W$3,$W$1,P83&lt;$W$2,$V$1),(IF(AND($N$2&gt;=$T$4,$N$2&lt;$U$4),_xlfn.IFS(P83&gt;=$AD$4,$AD$1,P83&gt;=$AC$4,$AC$1,P83&gt;=$AB$4,$AB$1,P83&gt;=$AA$4,$AA$1,P83&gt;=$Z$4,$Z$1,P83&gt;=$Y$4,$Y$1,P83&gt;=$X$4,$X$1,P83&gt;=$W$4,$W$1,P83&lt;$W$2,$V$1),(IF(AND($N$2&gt;=$T$5,$N$2&lt;$U$5),_xlfn.IFS(P83&gt;=$AD$5,$AD$1,P83&gt;=$AC$5,$AC$1,P83&gt;=$AB$5,$AB$1,P83&gt;=$AA$5,$AA$1,P83&gt;=$Z$5,$Z$1,P83&gt;=$Y$5,$Y$1,P83&gt;=$X$5,$X$1,P83&gt;=$W$5,$W$1,P83&lt;$W$2,$V$1),(IF(AND($N$2&gt;=$T$6,$N$2&lt;$U$6),_xlfn.IFS(P83&gt;=$AD$6,$AD$1,P83&gt;=$AC$6,$AC$1,P83&gt;=$AB$6,$AB$1,P83&gt;=$AA$6,$AA$1,P83&gt;=$Z$6,$Z$1,P83&gt;=$Y$6,$Y$1,P83&gt;=$X$6,$X$1,P83&gt;=$W$6,$W$1,P83&lt;$W$2,$V$1),(IF(AND($N$2&gt;=$T$7,$N$2&lt;$U$7),_xlfn.IFS(P83&gt;=$AD$7,$AD$1,P83&gt;=$AC$7,$AC$1,P83&gt;=$AB$7,$AB$1,P83&gt;=$AA$7,$AA$1,P83&gt;=$Z$7,$Z$1,P83&gt;=$Y$7,$Y$1,P83&gt;=$X$7,$X$1,P83&gt;=$W$7,$W$1,P83&lt;$W$2,$V$1),(IF(AND($N$2&gt;=$T$8,$N$2&lt;$U$8),_xlfn.IFS(P83&gt;=$AD$8,$AD$1,P83&gt;=$AC$8,$AC$1,P83&gt;=$AB$8,$AB$1,P83&gt;=$AA$8,$AA$1,P83&gt;=$Z$8,$Z$1,P83&gt;=$Y$8,$Y$1,P83&gt;=$X$8,$X$1,P83&gt;=$W$8,$W$1,P83&lt;$W$2,$V$1),(IF(AND($N$2&gt;=$T$9,$N$2&lt;$U$9),_xlfn.IFS(P83&gt;=$AD$9,$AD$1,P83&gt;=$AC$9,$AC$1,P83&gt;=$AB$9,$AB$1,P83&gt;=$AA$9,$AA$1,P83&gt;=$Z$9,$Z$1,P83&gt;=$Y$9,$Y$1,P83&gt;=$X$9,$X$1,P83&gt;=$W$9,$W$1),$W$1))))))))))))))),IF(AND($N$2&gt;=$T$2,$N$2&lt;=$U$2),IF(P83&gt;=$W$2,$W$1,$V$1),IF(AND($N$2&gt;=$T$3,$N$2&lt;$U$3),IF(P83&gt;=$W$3,$W$1,$V$1),IF(AND($N$2&gt;=$T$4,$N$2&lt;$U$4),IF(P83&gt;=$W$4,$W$1,$V$1),IF(AND($N$2&gt;=$T$5,$N$2&lt;$U$5),IF(P83&gt;=$W$5,$W$1,$V$1),IF(AND($N$2&gt;=$T$6,$N$2&lt;$U$6),IF(P83&gt;=$W$6,$W$1,$V$1),IF(AND($N$2&gt;=$T$7,$N$2&lt;$U$7),IF(P83&gt;=$W$7,$W$1,$V$1),IF(AND($N$2&gt;=$T$8,$N$2&lt;$U$8),IF(P83&gt;=$W$8,$W$1,$V$1),IF(AND($N$2&gt;=$T$9,$N$2&lt;$U$9),IF(P83&gt;=$W$9,$W$1,$V$1),""))))))))),"")</f>
        <v>CB</v>
      </c>
      <c r="M83" s="9" t="str" cm="1">
        <f t="array" ref="M83">IF(E83&lt;&gt;"",IF(AND(E83&lt;&gt;"GR",E83&gt;=40,J83&gt;=30),_xlfn.IFS(Q83&gt;=$AG$2,$AD$19,Q83&gt;=$AG$3,$AC$19,Q83&gt;=$AG$4,$AB$19,Q83&gt;=$AG$5,$AA$19,Q83&gt;=$AG$6,$Z$19,Q83&gt;=$AG$7,$Y$19,Q83&gt;=$AG$8,$X$19,Q83&gt;=$AG$9,$V$19),L83),"")</f>
        <v>CB</v>
      </c>
      <c r="N83" s="9"/>
      <c r="O83" s="9"/>
      <c r="P83" s="9">
        <f t="shared" si="11"/>
        <v>54</v>
      </c>
      <c r="Q83" s="9">
        <f t="shared" si="12"/>
        <v>54</v>
      </c>
      <c r="R83" s="9">
        <f t="shared" si="13"/>
        <v>0.42</v>
      </c>
    </row>
    <row r="84" spans="1:18" x14ac:dyDescent="0.2">
      <c r="A84" s="3" t="s">
        <v>8</v>
      </c>
      <c r="B84" s="3">
        <v>83</v>
      </c>
      <c r="C84" s="3">
        <v>41</v>
      </c>
      <c r="D84" s="3">
        <v>60</v>
      </c>
      <c r="E84" s="3" t="s">
        <v>34</v>
      </c>
      <c r="F84" s="22">
        <f t="shared" si="14"/>
        <v>60</v>
      </c>
      <c r="G84" s="22">
        <f t="shared" si="15"/>
        <v>41</v>
      </c>
      <c r="H84" s="22">
        <f t="shared" si="16"/>
        <v>60</v>
      </c>
      <c r="I84" s="9">
        <f t="shared" si="17"/>
        <v>52.400000000000006</v>
      </c>
      <c r="J84" s="9">
        <f t="shared" si="9"/>
        <v>52.4</v>
      </c>
      <c r="K84" s="10">
        <f t="shared" si="10"/>
        <v>2745.7600000000007</v>
      </c>
      <c r="L84" s="9" t="str" cm="1">
        <f t="array" ref="L84">IF(D84&lt;&gt;"",IF(AND(H84&gt;=40,I84&gt;=30),IF(AND($N$2&gt;=$T$2,$N$2&lt;=$U$2),_xlfn.IFS(P84&gt;=$AD$2,$AD$1,P84&gt;=$AC$2,$AC$1,P84&gt;=$AB$2,$AB$1,P84&gt;=$AA$2,$AA$1,P84&gt;=$Z$2,$Z$1,P84&gt;=$Y$2,$Y$1,P84&gt;=$X$2,$X$1,P84&gt;=$W$2,$W$1,P84&lt;$W$2,$V$1),(IF(AND($N$2&gt;=$T$3,$N$2&lt;$U$3),_xlfn.IFS(P84&gt;=$AD$3,$AD$1,P84&gt;=$AC$3,$AC$1,P84&gt;=$AB$3,$AB$1,P84&gt;=$AA$3,$AA$1,P84&gt;=$Z$3,$Z$1,P84&gt;=$Y$3,$Y$1,P84&gt;=$X$3,$X$1,P84&gt;=$W$3,$W$1,P84&lt;$W$2,$V$1),(IF(AND($N$2&gt;=$T$4,$N$2&lt;$U$4),_xlfn.IFS(P84&gt;=$AD$4,$AD$1,P84&gt;=$AC$4,$AC$1,P84&gt;=$AB$4,$AB$1,P84&gt;=$AA$4,$AA$1,P84&gt;=$Z$4,$Z$1,P84&gt;=$Y$4,$Y$1,P84&gt;=$X$4,$X$1,P84&gt;=$W$4,$W$1,P84&lt;$W$2,$V$1),(IF(AND($N$2&gt;=$T$5,$N$2&lt;$U$5),_xlfn.IFS(P84&gt;=$AD$5,$AD$1,P84&gt;=$AC$5,$AC$1,P84&gt;=$AB$5,$AB$1,P84&gt;=$AA$5,$AA$1,P84&gt;=$Z$5,$Z$1,P84&gt;=$Y$5,$Y$1,P84&gt;=$X$5,$X$1,P84&gt;=$W$5,$W$1,P84&lt;$W$2,$V$1),(IF(AND($N$2&gt;=$T$6,$N$2&lt;$U$6),_xlfn.IFS(P84&gt;=$AD$6,$AD$1,P84&gt;=$AC$6,$AC$1,P84&gt;=$AB$6,$AB$1,P84&gt;=$AA$6,$AA$1,P84&gt;=$Z$6,$Z$1,P84&gt;=$Y$6,$Y$1,P84&gt;=$X$6,$X$1,P84&gt;=$W$6,$W$1,P84&lt;$W$2,$V$1),(IF(AND($N$2&gt;=$T$7,$N$2&lt;$U$7),_xlfn.IFS(P84&gt;=$AD$7,$AD$1,P84&gt;=$AC$7,$AC$1,P84&gt;=$AB$7,$AB$1,P84&gt;=$AA$7,$AA$1,P84&gt;=$Z$7,$Z$1,P84&gt;=$Y$7,$Y$1,P84&gt;=$X$7,$X$1,P84&gt;=$W$7,$W$1,P84&lt;$W$2,$V$1),(IF(AND($N$2&gt;=$T$8,$N$2&lt;$U$8),_xlfn.IFS(P84&gt;=$AD$8,$AD$1,P84&gt;=$AC$8,$AC$1,P84&gt;=$AB$8,$AB$1,P84&gt;=$AA$8,$AA$1,P84&gt;=$Z$8,$Z$1,P84&gt;=$Y$8,$Y$1,P84&gt;=$X$8,$X$1,P84&gt;=$W$8,$W$1,P84&lt;$W$2,$V$1),(IF(AND($N$2&gt;=$T$9,$N$2&lt;$U$9),_xlfn.IFS(P84&gt;=$AD$9,$AD$1,P84&gt;=$AC$9,$AC$1,P84&gt;=$AB$9,$AB$1,P84&gt;=$AA$9,$AA$1,P84&gt;=$Z$9,$Z$1,P84&gt;=$Y$9,$Y$1,P84&gt;=$X$9,$X$1,P84&gt;=$W$9,$W$1),$W$1))))))))))))))),IF(AND($N$2&gt;=$T$2,$N$2&lt;=$U$2),IF(P84&gt;=$W$2,$W$1,$V$1),IF(AND($N$2&gt;=$T$3,$N$2&lt;$U$3),IF(P84&gt;=$W$3,$W$1,$V$1),IF(AND($N$2&gt;=$T$4,$N$2&lt;$U$4),IF(P84&gt;=$W$4,$W$1,$V$1),IF(AND($N$2&gt;=$T$5,$N$2&lt;$U$5),IF(P84&gt;=$W$5,$W$1,$V$1),IF(AND($N$2&gt;=$T$6,$N$2&lt;$U$6),IF(P84&gt;=$W$6,$W$1,$V$1),IF(AND($N$2&gt;=$T$7,$N$2&lt;$U$7),IF(P84&gt;=$W$7,$W$1,$V$1),IF(AND($N$2&gt;=$T$8,$N$2&lt;$U$8),IF(P84&gt;=$W$8,$W$1,$V$1),IF(AND($N$2&gt;=$T$9,$N$2&lt;$U$9),IF(P84&gt;=$W$9,$W$1,$V$1),""))))))))),"")</f>
        <v>CB</v>
      </c>
      <c r="M84" s="9" t="str" cm="1">
        <f t="array" ref="M84">IF(E84&lt;&gt;"",IF(AND(E84&lt;&gt;"GR",E84&gt;=40,J84&gt;=30),_xlfn.IFS(Q84&gt;=$AG$2,$AD$19,Q84&gt;=$AG$3,$AC$19,Q84&gt;=$AG$4,$AB$19,Q84&gt;=$AG$5,$AA$19,Q84&gt;=$AG$6,$Z$19,Q84&gt;=$AG$7,$Y$19,Q84&gt;=$AG$8,$X$19,Q84&gt;=$AG$9,$V$19),L84),"")</f>
        <v>CB</v>
      </c>
      <c r="N84" s="9"/>
      <c r="O84" s="9"/>
      <c r="P84" s="9">
        <f t="shared" si="11"/>
        <v>54</v>
      </c>
      <c r="Q84" s="9">
        <f t="shared" si="12"/>
        <v>54</v>
      </c>
      <c r="R84" s="9">
        <f t="shared" si="13"/>
        <v>0.39</v>
      </c>
    </row>
    <row r="85" spans="1:18" x14ac:dyDescent="0.2">
      <c r="A85" s="3" t="s">
        <v>8</v>
      </c>
      <c r="B85" s="3">
        <v>84</v>
      </c>
      <c r="C85" s="3">
        <v>23</v>
      </c>
      <c r="D85" s="3">
        <v>72</v>
      </c>
      <c r="E85" s="3" t="s">
        <v>34</v>
      </c>
      <c r="F85" s="22">
        <f t="shared" si="14"/>
        <v>72</v>
      </c>
      <c r="G85" s="22">
        <f t="shared" si="15"/>
        <v>23</v>
      </c>
      <c r="H85" s="22">
        <f t="shared" si="16"/>
        <v>72</v>
      </c>
      <c r="I85" s="9">
        <f t="shared" si="17"/>
        <v>52.4</v>
      </c>
      <c r="J85" s="9">
        <f t="shared" si="9"/>
        <v>52.4</v>
      </c>
      <c r="K85" s="10">
        <f t="shared" si="10"/>
        <v>2745.7599999999998</v>
      </c>
      <c r="L85" s="9" t="str" cm="1">
        <f t="array" ref="L85">IF(D85&lt;&gt;"",IF(AND(H85&gt;=40,I85&gt;=30),IF(AND($N$2&gt;=$T$2,$N$2&lt;=$U$2),_xlfn.IFS(P85&gt;=$AD$2,$AD$1,P85&gt;=$AC$2,$AC$1,P85&gt;=$AB$2,$AB$1,P85&gt;=$AA$2,$AA$1,P85&gt;=$Z$2,$Z$1,P85&gt;=$Y$2,$Y$1,P85&gt;=$X$2,$X$1,P85&gt;=$W$2,$W$1,P85&lt;$W$2,$V$1),(IF(AND($N$2&gt;=$T$3,$N$2&lt;$U$3),_xlfn.IFS(P85&gt;=$AD$3,$AD$1,P85&gt;=$AC$3,$AC$1,P85&gt;=$AB$3,$AB$1,P85&gt;=$AA$3,$AA$1,P85&gt;=$Z$3,$Z$1,P85&gt;=$Y$3,$Y$1,P85&gt;=$X$3,$X$1,P85&gt;=$W$3,$W$1,P85&lt;$W$2,$V$1),(IF(AND($N$2&gt;=$T$4,$N$2&lt;$U$4),_xlfn.IFS(P85&gt;=$AD$4,$AD$1,P85&gt;=$AC$4,$AC$1,P85&gt;=$AB$4,$AB$1,P85&gt;=$AA$4,$AA$1,P85&gt;=$Z$4,$Z$1,P85&gt;=$Y$4,$Y$1,P85&gt;=$X$4,$X$1,P85&gt;=$W$4,$W$1,P85&lt;$W$2,$V$1),(IF(AND($N$2&gt;=$T$5,$N$2&lt;$U$5),_xlfn.IFS(P85&gt;=$AD$5,$AD$1,P85&gt;=$AC$5,$AC$1,P85&gt;=$AB$5,$AB$1,P85&gt;=$AA$5,$AA$1,P85&gt;=$Z$5,$Z$1,P85&gt;=$Y$5,$Y$1,P85&gt;=$X$5,$X$1,P85&gt;=$W$5,$W$1,P85&lt;$W$2,$V$1),(IF(AND($N$2&gt;=$T$6,$N$2&lt;$U$6),_xlfn.IFS(P85&gt;=$AD$6,$AD$1,P85&gt;=$AC$6,$AC$1,P85&gt;=$AB$6,$AB$1,P85&gt;=$AA$6,$AA$1,P85&gt;=$Z$6,$Z$1,P85&gt;=$Y$6,$Y$1,P85&gt;=$X$6,$X$1,P85&gt;=$W$6,$W$1,P85&lt;$W$2,$V$1),(IF(AND($N$2&gt;=$T$7,$N$2&lt;$U$7),_xlfn.IFS(P85&gt;=$AD$7,$AD$1,P85&gt;=$AC$7,$AC$1,P85&gt;=$AB$7,$AB$1,P85&gt;=$AA$7,$AA$1,P85&gt;=$Z$7,$Z$1,P85&gt;=$Y$7,$Y$1,P85&gt;=$X$7,$X$1,P85&gt;=$W$7,$W$1,P85&lt;$W$2,$V$1),(IF(AND($N$2&gt;=$T$8,$N$2&lt;$U$8),_xlfn.IFS(P85&gt;=$AD$8,$AD$1,P85&gt;=$AC$8,$AC$1,P85&gt;=$AB$8,$AB$1,P85&gt;=$AA$8,$AA$1,P85&gt;=$Z$8,$Z$1,P85&gt;=$Y$8,$Y$1,P85&gt;=$X$8,$X$1,P85&gt;=$W$8,$W$1,P85&lt;$W$2,$V$1),(IF(AND($N$2&gt;=$T$9,$N$2&lt;$U$9),_xlfn.IFS(P85&gt;=$AD$9,$AD$1,P85&gt;=$AC$9,$AC$1,P85&gt;=$AB$9,$AB$1,P85&gt;=$AA$9,$AA$1,P85&gt;=$Z$9,$Z$1,P85&gt;=$Y$9,$Y$1,P85&gt;=$X$9,$X$1,P85&gt;=$W$9,$W$1),$W$1))))))))))))))),IF(AND($N$2&gt;=$T$2,$N$2&lt;=$U$2),IF(P85&gt;=$W$2,$W$1,$V$1),IF(AND($N$2&gt;=$T$3,$N$2&lt;$U$3),IF(P85&gt;=$W$3,$W$1,$V$1),IF(AND($N$2&gt;=$T$4,$N$2&lt;$U$4),IF(P85&gt;=$W$4,$W$1,$V$1),IF(AND($N$2&gt;=$T$5,$N$2&lt;$U$5),IF(P85&gt;=$W$5,$W$1,$V$1),IF(AND($N$2&gt;=$T$6,$N$2&lt;$U$6),IF(P85&gt;=$W$6,$W$1,$V$1),IF(AND($N$2&gt;=$T$7,$N$2&lt;$U$7),IF(P85&gt;=$W$7,$W$1,$V$1),IF(AND($N$2&gt;=$T$8,$N$2&lt;$U$8),IF(P85&gt;=$W$8,$W$1,$V$1),IF(AND($N$2&gt;=$T$9,$N$2&lt;$U$9),IF(P85&gt;=$W$9,$W$1,$V$1),""))))))))),"")</f>
        <v>CB</v>
      </c>
      <c r="M85" s="9" t="str" cm="1">
        <f t="array" ref="M85">IF(E85&lt;&gt;"",IF(AND(E85&lt;&gt;"GR",E85&gt;=40,J85&gt;=30),_xlfn.IFS(Q85&gt;=$AG$2,$AD$19,Q85&gt;=$AG$3,$AC$19,Q85&gt;=$AG$4,$AB$19,Q85&gt;=$AG$5,$AA$19,Q85&gt;=$AG$6,$Z$19,Q85&gt;=$AG$7,$Y$19,Q85&gt;=$AG$8,$X$19,Q85&gt;=$AG$9,$V$19),L85),"")</f>
        <v>CB</v>
      </c>
      <c r="N85" s="9"/>
      <c r="O85" s="9"/>
      <c r="P85" s="9">
        <f t="shared" si="11"/>
        <v>54</v>
      </c>
      <c r="Q85" s="9">
        <f t="shared" si="12"/>
        <v>54</v>
      </c>
      <c r="R85" s="9">
        <f t="shared" si="13"/>
        <v>0.39</v>
      </c>
    </row>
    <row r="86" spans="1:18" x14ac:dyDescent="0.2">
      <c r="A86" s="3" t="s">
        <v>8</v>
      </c>
      <c r="B86" s="3">
        <v>85</v>
      </c>
      <c r="C86" s="3">
        <v>23</v>
      </c>
      <c r="D86" s="3">
        <v>72</v>
      </c>
      <c r="E86" s="3" t="s">
        <v>34</v>
      </c>
      <c r="F86" s="22">
        <f t="shared" si="14"/>
        <v>72</v>
      </c>
      <c r="G86" s="22">
        <f t="shared" si="15"/>
        <v>23</v>
      </c>
      <c r="H86" s="22">
        <f t="shared" si="16"/>
        <v>72</v>
      </c>
      <c r="I86" s="9">
        <f t="shared" si="17"/>
        <v>52.4</v>
      </c>
      <c r="J86" s="9">
        <f t="shared" si="9"/>
        <v>52.4</v>
      </c>
      <c r="K86" s="10">
        <f t="shared" si="10"/>
        <v>2745.7599999999998</v>
      </c>
      <c r="L86" s="9" t="str" cm="1">
        <f t="array" ref="L86">IF(D86&lt;&gt;"",IF(AND(H86&gt;=40,I86&gt;=30),IF(AND($N$2&gt;=$T$2,$N$2&lt;=$U$2),_xlfn.IFS(P86&gt;=$AD$2,$AD$1,P86&gt;=$AC$2,$AC$1,P86&gt;=$AB$2,$AB$1,P86&gt;=$AA$2,$AA$1,P86&gt;=$Z$2,$Z$1,P86&gt;=$Y$2,$Y$1,P86&gt;=$X$2,$X$1,P86&gt;=$W$2,$W$1,P86&lt;$W$2,$V$1),(IF(AND($N$2&gt;=$T$3,$N$2&lt;$U$3),_xlfn.IFS(P86&gt;=$AD$3,$AD$1,P86&gt;=$AC$3,$AC$1,P86&gt;=$AB$3,$AB$1,P86&gt;=$AA$3,$AA$1,P86&gt;=$Z$3,$Z$1,P86&gt;=$Y$3,$Y$1,P86&gt;=$X$3,$X$1,P86&gt;=$W$3,$W$1,P86&lt;$W$2,$V$1),(IF(AND($N$2&gt;=$T$4,$N$2&lt;$U$4),_xlfn.IFS(P86&gt;=$AD$4,$AD$1,P86&gt;=$AC$4,$AC$1,P86&gt;=$AB$4,$AB$1,P86&gt;=$AA$4,$AA$1,P86&gt;=$Z$4,$Z$1,P86&gt;=$Y$4,$Y$1,P86&gt;=$X$4,$X$1,P86&gt;=$W$4,$W$1,P86&lt;$W$2,$V$1),(IF(AND($N$2&gt;=$T$5,$N$2&lt;$U$5),_xlfn.IFS(P86&gt;=$AD$5,$AD$1,P86&gt;=$AC$5,$AC$1,P86&gt;=$AB$5,$AB$1,P86&gt;=$AA$5,$AA$1,P86&gt;=$Z$5,$Z$1,P86&gt;=$Y$5,$Y$1,P86&gt;=$X$5,$X$1,P86&gt;=$W$5,$W$1,P86&lt;$W$2,$V$1),(IF(AND($N$2&gt;=$T$6,$N$2&lt;$U$6),_xlfn.IFS(P86&gt;=$AD$6,$AD$1,P86&gt;=$AC$6,$AC$1,P86&gt;=$AB$6,$AB$1,P86&gt;=$AA$6,$AA$1,P86&gt;=$Z$6,$Z$1,P86&gt;=$Y$6,$Y$1,P86&gt;=$X$6,$X$1,P86&gt;=$W$6,$W$1,P86&lt;$W$2,$V$1),(IF(AND($N$2&gt;=$T$7,$N$2&lt;$U$7),_xlfn.IFS(P86&gt;=$AD$7,$AD$1,P86&gt;=$AC$7,$AC$1,P86&gt;=$AB$7,$AB$1,P86&gt;=$AA$7,$AA$1,P86&gt;=$Z$7,$Z$1,P86&gt;=$Y$7,$Y$1,P86&gt;=$X$7,$X$1,P86&gt;=$W$7,$W$1,P86&lt;$W$2,$V$1),(IF(AND($N$2&gt;=$T$8,$N$2&lt;$U$8),_xlfn.IFS(P86&gt;=$AD$8,$AD$1,P86&gt;=$AC$8,$AC$1,P86&gt;=$AB$8,$AB$1,P86&gt;=$AA$8,$AA$1,P86&gt;=$Z$8,$Z$1,P86&gt;=$Y$8,$Y$1,P86&gt;=$X$8,$X$1,P86&gt;=$W$8,$W$1,P86&lt;$W$2,$V$1),(IF(AND($N$2&gt;=$T$9,$N$2&lt;$U$9),_xlfn.IFS(P86&gt;=$AD$9,$AD$1,P86&gt;=$AC$9,$AC$1,P86&gt;=$AB$9,$AB$1,P86&gt;=$AA$9,$AA$1,P86&gt;=$Z$9,$Z$1,P86&gt;=$Y$9,$Y$1,P86&gt;=$X$9,$X$1,P86&gt;=$W$9,$W$1),$W$1))))))))))))))),IF(AND($N$2&gt;=$T$2,$N$2&lt;=$U$2),IF(P86&gt;=$W$2,$W$1,$V$1),IF(AND($N$2&gt;=$T$3,$N$2&lt;$U$3),IF(P86&gt;=$W$3,$W$1,$V$1),IF(AND($N$2&gt;=$T$4,$N$2&lt;$U$4),IF(P86&gt;=$W$4,$W$1,$V$1),IF(AND($N$2&gt;=$T$5,$N$2&lt;$U$5),IF(P86&gt;=$W$5,$W$1,$V$1),IF(AND($N$2&gt;=$T$6,$N$2&lt;$U$6),IF(P86&gt;=$W$6,$W$1,$V$1),IF(AND($N$2&gt;=$T$7,$N$2&lt;$U$7),IF(P86&gt;=$W$7,$W$1,$V$1),IF(AND($N$2&gt;=$T$8,$N$2&lt;$U$8),IF(P86&gt;=$W$8,$W$1,$V$1),IF(AND($N$2&gt;=$T$9,$N$2&lt;$U$9),IF(P86&gt;=$W$9,$W$1,$V$1),""))))))))),"")</f>
        <v>CB</v>
      </c>
      <c r="M86" s="9" t="str" cm="1">
        <f t="array" ref="M86">IF(E86&lt;&gt;"",IF(AND(E86&lt;&gt;"GR",E86&gt;=40,J86&gt;=30),_xlfn.IFS(Q86&gt;=$AG$2,$AD$19,Q86&gt;=$AG$3,$AC$19,Q86&gt;=$AG$4,$AB$19,Q86&gt;=$AG$5,$AA$19,Q86&gt;=$AG$6,$Z$19,Q86&gt;=$AG$7,$Y$19,Q86&gt;=$AG$8,$X$19,Q86&gt;=$AG$9,$V$19),L86),"")</f>
        <v>CB</v>
      </c>
      <c r="N86" s="9"/>
      <c r="O86" s="9"/>
      <c r="P86" s="9">
        <f t="shared" si="11"/>
        <v>54</v>
      </c>
      <c r="Q86" s="9">
        <f t="shared" si="12"/>
        <v>54</v>
      </c>
      <c r="R86" s="9">
        <f t="shared" si="13"/>
        <v>0.39</v>
      </c>
    </row>
    <row r="87" spans="1:18" x14ac:dyDescent="0.2">
      <c r="A87" s="3" t="s">
        <v>8</v>
      </c>
      <c r="B87" s="3">
        <v>86</v>
      </c>
      <c r="C87" s="3">
        <v>47</v>
      </c>
      <c r="D87" s="3">
        <v>56</v>
      </c>
      <c r="E87" s="3" t="s">
        <v>34</v>
      </c>
      <c r="F87" s="22">
        <f t="shared" si="14"/>
        <v>56</v>
      </c>
      <c r="G87" s="22">
        <f t="shared" si="15"/>
        <v>47</v>
      </c>
      <c r="H87" s="22">
        <f t="shared" si="16"/>
        <v>56</v>
      </c>
      <c r="I87" s="9">
        <f t="shared" si="17"/>
        <v>52.400000000000006</v>
      </c>
      <c r="J87" s="9">
        <f t="shared" si="9"/>
        <v>52.4</v>
      </c>
      <c r="K87" s="10">
        <f t="shared" si="10"/>
        <v>2745.7600000000007</v>
      </c>
      <c r="L87" s="9" t="str" cm="1">
        <f t="array" ref="L87">IF(D87&lt;&gt;"",IF(AND(H87&gt;=40,I87&gt;=30),IF(AND($N$2&gt;=$T$2,$N$2&lt;=$U$2),_xlfn.IFS(P87&gt;=$AD$2,$AD$1,P87&gt;=$AC$2,$AC$1,P87&gt;=$AB$2,$AB$1,P87&gt;=$AA$2,$AA$1,P87&gt;=$Z$2,$Z$1,P87&gt;=$Y$2,$Y$1,P87&gt;=$X$2,$X$1,P87&gt;=$W$2,$W$1,P87&lt;$W$2,$V$1),(IF(AND($N$2&gt;=$T$3,$N$2&lt;$U$3),_xlfn.IFS(P87&gt;=$AD$3,$AD$1,P87&gt;=$AC$3,$AC$1,P87&gt;=$AB$3,$AB$1,P87&gt;=$AA$3,$AA$1,P87&gt;=$Z$3,$Z$1,P87&gt;=$Y$3,$Y$1,P87&gt;=$X$3,$X$1,P87&gt;=$W$3,$W$1,P87&lt;$W$2,$V$1),(IF(AND($N$2&gt;=$T$4,$N$2&lt;$U$4),_xlfn.IFS(P87&gt;=$AD$4,$AD$1,P87&gt;=$AC$4,$AC$1,P87&gt;=$AB$4,$AB$1,P87&gt;=$AA$4,$AA$1,P87&gt;=$Z$4,$Z$1,P87&gt;=$Y$4,$Y$1,P87&gt;=$X$4,$X$1,P87&gt;=$W$4,$W$1,P87&lt;$W$2,$V$1),(IF(AND($N$2&gt;=$T$5,$N$2&lt;$U$5),_xlfn.IFS(P87&gt;=$AD$5,$AD$1,P87&gt;=$AC$5,$AC$1,P87&gt;=$AB$5,$AB$1,P87&gt;=$AA$5,$AA$1,P87&gt;=$Z$5,$Z$1,P87&gt;=$Y$5,$Y$1,P87&gt;=$X$5,$X$1,P87&gt;=$W$5,$W$1,P87&lt;$W$2,$V$1),(IF(AND($N$2&gt;=$T$6,$N$2&lt;$U$6),_xlfn.IFS(P87&gt;=$AD$6,$AD$1,P87&gt;=$AC$6,$AC$1,P87&gt;=$AB$6,$AB$1,P87&gt;=$AA$6,$AA$1,P87&gt;=$Z$6,$Z$1,P87&gt;=$Y$6,$Y$1,P87&gt;=$X$6,$X$1,P87&gt;=$W$6,$W$1,P87&lt;$W$2,$V$1),(IF(AND($N$2&gt;=$T$7,$N$2&lt;$U$7),_xlfn.IFS(P87&gt;=$AD$7,$AD$1,P87&gt;=$AC$7,$AC$1,P87&gt;=$AB$7,$AB$1,P87&gt;=$AA$7,$AA$1,P87&gt;=$Z$7,$Z$1,P87&gt;=$Y$7,$Y$1,P87&gt;=$X$7,$X$1,P87&gt;=$W$7,$W$1,P87&lt;$W$2,$V$1),(IF(AND($N$2&gt;=$T$8,$N$2&lt;$U$8),_xlfn.IFS(P87&gt;=$AD$8,$AD$1,P87&gt;=$AC$8,$AC$1,P87&gt;=$AB$8,$AB$1,P87&gt;=$AA$8,$AA$1,P87&gt;=$Z$8,$Z$1,P87&gt;=$Y$8,$Y$1,P87&gt;=$X$8,$X$1,P87&gt;=$W$8,$W$1,P87&lt;$W$2,$V$1),(IF(AND($N$2&gt;=$T$9,$N$2&lt;$U$9),_xlfn.IFS(P87&gt;=$AD$9,$AD$1,P87&gt;=$AC$9,$AC$1,P87&gt;=$AB$9,$AB$1,P87&gt;=$AA$9,$AA$1,P87&gt;=$Z$9,$Z$1,P87&gt;=$Y$9,$Y$1,P87&gt;=$X$9,$X$1,P87&gt;=$W$9,$W$1),$W$1))))))))))))))),IF(AND($N$2&gt;=$T$2,$N$2&lt;=$U$2),IF(P87&gt;=$W$2,$W$1,$V$1),IF(AND($N$2&gt;=$T$3,$N$2&lt;$U$3),IF(P87&gt;=$W$3,$W$1,$V$1),IF(AND($N$2&gt;=$T$4,$N$2&lt;$U$4),IF(P87&gt;=$W$4,$W$1,$V$1),IF(AND($N$2&gt;=$T$5,$N$2&lt;$U$5),IF(P87&gt;=$W$5,$W$1,$V$1),IF(AND($N$2&gt;=$T$6,$N$2&lt;$U$6),IF(P87&gt;=$W$6,$W$1,$V$1),IF(AND($N$2&gt;=$T$7,$N$2&lt;$U$7),IF(P87&gt;=$W$7,$W$1,$V$1),IF(AND($N$2&gt;=$T$8,$N$2&lt;$U$8),IF(P87&gt;=$W$8,$W$1,$V$1),IF(AND($N$2&gt;=$T$9,$N$2&lt;$U$9),IF(P87&gt;=$W$9,$W$1,$V$1),""))))))))),"")</f>
        <v>CB</v>
      </c>
      <c r="M87" s="9" t="str" cm="1">
        <f t="array" ref="M87">IF(E87&lt;&gt;"",IF(AND(E87&lt;&gt;"GR",E87&gt;=40,J87&gt;=30),_xlfn.IFS(Q87&gt;=$AG$2,$AD$19,Q87&gt;=$AG$3,$AC$19,Q87&gt;=$AG$4,$AB$19,Q87&gt;=$AG$5,$AA$19,Q87&gt;=$AG$6,$Z$19,Q87&gt;=$AG$7,$Y$19,Q87&gt;=$AG$8,$X$19,Q87&gt;=$AG$9,$V$19),L87),"")</f>
        <v>CB</v>
      </c>
      <c r="N87" s="9"/>
      <c r="O87" s="9"/>
      <c r="P87" s="9">
        <f t="shared" si="11"/>
        <v>54</v>
      </c>
      <c r="Q87" s="9">
        <f t="shared" si="12"/>
        <v>54</v>
      </c>
      <c r="R87" s="9">
        <f t="shared" si="13"/>
        <v>0.39</v>
      </c>
    </row>
    <row r="88" spans="1:18" x14ac:dyDescent="0.2">
      <c r="A88" s="3" t="s">
        <v>8</v>
      </c>
      <c r="B88" s="3">
        <v>87</v>
      </c>
      <c r="C88" s="3">
        <v>29</v>
      </c>
      <c r="D88" s="3">
        <v>67</v>
      </c>
      <c r="E88" s="3" t="s">
        <v>34</v>
      </c>
      <c r="F88" s="22">
        <f t="shared" si="14"/>
        <v>67</v>
      </c>
      <c r="G88" s="22">
        <f t="shared" si="15"/>
        <v>29</v>
      </c>
      <c r="H88" s="22">
        <f t="shared" si="16"/>
        <v>67</v>
      </c>
      <c r="I88" s="9">
        <f t="shared" si="17"/>
        <v>51.8</v>
      </c>
      <c r="J88" s="9">
        <f t="shared" si="9"/>
        <v>51.8</v>
      </c>
      <c r="K88" s="10">
        <f t="shared" si="10"/>
        <v>2683.24</v>
      </c>
      <c r="L88" s="9" t="str" cm="1">
        <f t="array" ref="L88">IF(D88&lt;&gt;"",IF(AND(H88&gt;=40,I88&gt;=30),IF(AND($N$2&gt;=$T$2,$N$2&lt;=$U$2),_xlfn.IFS(P88&gt;=$AD$2,$AD$1,P88&gt;=$AC$2,$AC$1,P88&gt;=$AB$2,$AB$1,P88&gt;=$AA$2,$AA$1,P88&gt;=$Z$2,$Z$1,P88&gt;=$Y$2,$Y$1,P88&gt;=$X$2,$X$1,P88&gt;=$W$2,$W$1,P88&lt;$W$2,$V$1),(IF(AND($N$2&gt;=$T$3,$N$2&lt;$U$3),_xlfn.IFS(P88&gt;=$AD$3,$AD$1,P88&gt;=$AC$3,$AC$1,P88&gt;=$AB$3,$AB$1,P88&gt;=$AA$3,$AA$1,P88&gt;=$Z$3,$Z$1,P88&gt;=$Y$3,$Y$1,P88&gt;=$X$3,$X$1,P88&gt;=$W$3,$W$1,P88&lt;$W$2,$V$1),(IF(AND($N$2&gt;=$T$4,$N$2&lt;$U$4),_xlfn.IFS(P88&gt;=$AD$4,$AD$1,P88&gt;=$AC$4,$AC$1,P88&gt;=$AB$4,$AB$1,P88&gt;=$AA$4,$AA$1,P88&gt;=$Z$4,$Z$1,P88&gt;=$Y$4,$Y$1,P88&gt;=$X$4,$X$1,P88&gt;=$W$4,$W$1,P88&lt;$W$2,$V$1),(IF(AND($N$2&gt;=$T$5,$N$2&lt;$U$5),_xlfn.IFS(P88&gt;=$AD$5,$AD$1,P88&gt;=$AC$5,$AC$1,P88&gt;=$AB$5,$AB$1,P88&gt;=$AA$5,$AA$1,P88&gt;=$Z$5,$Z$1,P88&gt;=$Y$5,$Y$1,P88&gt;=$X$5,$X$1,P88&gt;=$W$5,$W$1,P88&lt;$W$2,$V$1),(IF(AND($N$2&gt;=$T$6,$N$2&lt;$U$6),_xlfn.IFS(P88&gt;=$AD$6,$AD$1,P88&gt;=$AC$6,$AC$1,P88&gt;=$AB$6,$AB$1,P88&gt;=$AA$6,$AA$1,P88&gt;=$Z$6,$Z$1,P88&gt;=$Y$6,$Y$1,P88&gt;=$X$6,$X$1,P88&gt;=$W$6,$W$1,P88&lt;$W$2,$V$1),(IF(AND($N$2&gt;=$T$7,$N$2&lt;$U$7),_xlfn.IFS(P88&gt;=$AD$7,$AD$1,P88&gt;=$AC$7,$AC$1,P88&gt;=$AB$7,$AB$1,P88&gt;=$AA$7,$AA$1,P88&gt;=$Z$7,$Z$1,P88&gt;=$Y$7,$Y$1,P88&gt;=$X$7,$X$1,P88&gt;=$W$7,$W$1,P88&lt;$W$2,$V$1),(IF(AND($N$2&gt;=$T$8,$N$2&lt;$U$8),_xlfn.IFS(P88&gt;=$AD$8,$AD$1,P88&gt;=$AC$8,$AC$1,P88&gt;=$AB$8,$AB$1,P88&gt;=$AA$8,$AA$1,P88&gt;=$Z$8,$Z$1,P88&gt;=$Y$8,$Y$1,P88&gt;=$X$8,$X$1,P88&gt;=$W$8,$W$1,P88&lt;$W$2,$V$1),(IF(AND($N$2&gt;=$T$9,$N$2&lt;$U$9),_xlfn.IFS(P88&gt;=$AD$9,$AD$1,P88&gt;=$AC$9,$AC$1,P88&gt;=$AB$9,$AB$1,P88&gt;=$AA$9,$AA$1,P88&gt;=$Z$9,$Z$1,P88&gt;=$Y$9,$Y$1,P88&gt;=$X$9,$X$1,P88&gt;=$W$9,$W$1),$W$1))))))))))))))),IF(AND($N$2&gt;=$T$2,$N$2&lt;=$U$2),IF(P88&gt;=$W$2,$W$1,$V$1),IF(AND($N$2&gt;=$T$3,$N$2&lt;$U$3),IF(P88&gt;=$W$3,$W$1,$V$1),IF(AND($N$2&gt;=$T$4,$N$2&lt;$U$4),IF(P88&gt;=$W$4,$W$1,$V$1),IF(AND($N$2&gt;=$T$5,$N$2&lt;$U$5),IF(P88&gt;=$W$5,$W$1,$V$1),IF(AND($N$2&gt;=$T$6,$N$2&lt;$U$6),IF(P88&gt;=$W$6,$W$1,$V$1),IF(AND($N$2&gt;=$T$7,$N$2&lt;$U$7),IF(P88&gt;=$W$7,$W$1,$V$1),IF(AND($N$2&gt;=$T$8,$N$2&lt;$U$8),IF(P88&gt;=$W$8,$W$1,$V$1),IF(AND($N$2&gt;=$T$9,$N$2&lt;$U$9),IF(P88&gt;=$W$9,$W$1,$V$1),""))))))))),"")</f>
        <v>CC</v>
      </c>
      <c r="M88" s="9" t="str" cm="1">
        <f t="array" ref="M88">IF(E88&lt;&gt;"",IF(AND(E88&lt;&gt;"GR",E88&gt;=40,J88&gt;=30),_xlfn.IFS(Q88&gt;=$AG$2,$AD$19,Q88&gt;=$AG$3,$AC$19,Q88&gt;=$AG$4,$AB$19,Q88&gt;=$AG$5,$AA$19,Q88&gt;=$AG$6,$Z$19,Q88&gt;=$AG$7,$Y$19,Q88&gt;=$AG$8,$X$19,Q88&gt;=$AG$9,$V$19),L88),"")</f>
        <v>CC</v>
      </c>
      <c r="N88" s="9"/>
      <c r="O88" s="9"/>
      <c r="P88" s="9">
        <f t="shared" si="11"/>
        <v>53</v>
      </c>
      <c r="Q88" s="9">
        <f t="shared" si="12"/>
        <v>53</v>
      </c>
      <c r="R88" s="9">
        <f t="shared" si="13"/>
        <v>0.35</v>
      </c>
    </row>
    <row r="89" spans="1:18" x14ac:dyDescent="0.2">
      <c r="A89" s="3" t="s">
        <v>8</v>
      </c>
      <c r="B89" s="3">
        <v>88</v>
      </c>
      <c r="C89" s="3">
        <v>30</v>
      </c>
      <c r="D89" s="3">
        <v>66</v>
      </c>
      <c r="E89" s="3" t="s">
        <v>34</v>
      </c>
      <c r="F89" s="22">
        <f t="shared" si="14"/>
        <v>66</v>
      </c>
      <c r="G89" s="22">
        <f t="shared" si="15"/>
        <v>30</v>
      </c>
      <c r="H89" s="22">
        <f t="shared" si="16"/>
        <v>66</v>
      </c>
      <c r="I89" s="9">
        <f t="shared" si="17"/>
        <v>51.6</v>
      </c>
      <c r="J89" s="9">
        <f t="shared" si="9"/>
        <v>51.6</v>
      </c>
      <c r="K89" s="10">
        <f t="shared" si="10"/>
        <v>2662.56</v>
      </c>
      <c r="L89" s="9" t="str" cm="1">
        <f t="array" ref="L89">IF(D89&lt;&gt;"",IF(AND(H89&gt;=40,I89&gt;=30),IF(AND($N$2&gt;=$T$2,$N$2&lt;=$U$2),_xlfn.IFS(P89&gt;=$AD$2,$AD$1,P89&gt;=$AC$2,$AC$1,P89&gt;=$AB$2,$AB$1,P89&gt;=$AA$2,$AA$1,P89&gt;=$Z$2,$Z$1,P89&gt;=$Y$2,$Y$1,P89&gt;=$X$2,$X$1,P89&gt;=$W$2,$W$1,P89&lt;$W$2,$V$1),(IF(AND($N$2&gt;=$T$3,$N$2&lt;$U$3),_xlfn.IFS(P89&gt;=$AD$3,$AD$1,P89&gt;=$AC$3,$AC$1,P89&gt;=$AB$3,$AB$1,P89&gt;=$AA$3,$AA$1,P89&gt;=$Z$3,$Z$1,P89&gt;=$Y$3,$Y$1,P89&gt;=$X$3,$X$1,P89&gt;=$W$3,$W$1,P89&lt;$W$2,$V$1),(IF(AND($N$2&gt;=$T$4,$N$2&lt;$U$4),_xlfn.IFS(P89&gt;=$AD$4,$AD$1,P89&gt;=$AC$4,$AC$1,P89&gt;=$AB$4,$AB$1,P89&gt;=$AA$4,$AA$1,P89&gt;=$Z$4,$Z$1,P89&gt;=$Y$4,$Y$1,P89&gt;=$X$4,$X$1,P89&gt;=$W$4,$W$1,P89&lt;$W$2,$V$1),(IF(AND($N$2&gt;=$T$5,$N$2&lt;$U$5),_xlfn.IFS(P89&gt;=$AD$5,$AD$1,P89&gt;=$AC$5,$AC$1,P89&gt;=$AB$5,$AB$1,P89&gt;=$AA$5,$AA$1,P89&gt;=$Z$5,$Z$1,P89&gt;=$Y$5,$Y$1,P89&gt;=$X$5,$X$1,P89&gt;=$W$5,$W$1,P89&lt;$W$2,$V$1),(IF(AND($N$2&gt;=$T$6,$N$2&lt;$U$6),_xlfn.IFS(P89&gt;=$AD$6,$AD$1,P89&gt;=$AC$6,$AC$1,P89&gt;=$AB$6,$AB$1,P89&gt;=$AA$6,$AA$1,P89&gt;=$Z$6,$Z$1,P89&gt;=$Y$6,$Y$1,P89&gt;=$X$6,$X$1,P89&gt;=$W$6,$W$1,P89&lt;$W$2,$V$1),(IF(AND($N$2&gt;=$T$7,$N$2&lt;$U$7),_xlfn.IFS(P89&gt;=$AD$7,$AD$1,P89&gt;=$AC$7,$AC$1,P89&gt;=$AB$7,$AB$1,P89&gt;=$AA$7,$AA$1,P89&gt;=$Z$7,$Z$1,P89&gt;=$Y$7,$Y$1,P89&gt;=$X$7,$X$1,P89&gt;=$W$7,$W$1,P89&lt;$W$2,$V$1),(IF(AND($N$2&gt;=$T$8,$N$2&lt;$U$8),_xlfn.IFS(P89&gt;=$AD$8,$AD$1,P89&gt;=$AC$8,$AC$1,P89&gt;=$AB$8,$AB$1,P89&gt;=$AA$8,$AA$1,P89&gt;=$Z$8,$Z$1,P89&gt;=$Y$8,$Y$1,P89&gt;=$X$8,$X$1,P89&gt;=$W$8,$W$1,P89&lt;$W$2,$V$1),(IF(AND($N$2&gt;=$T$9,$N$2&lt;$U$9),_xlfn.IFS(P89&gt;=$AD$9,$AD$1,P89&gt;=$AC$9,$AC$1,P89&gt;=$AB$9,$AB$1,P89&gt;=$AA$9,$AA$1,P89&gt;=$Z$9,$Z$1,P89&gt;=$Y$9,$Y$1,P89&gt;=$X$9,$X$1,P89&gt;=$W$9,$W$1),$W$1))))))))))))))),IF(AND($N$2&gt;=$T$2,$N$2&lt;=$U$2),IF(P89&gt;=$W$2,$W$1,$V$1),IF(AND($N$2&gt;=$T$3,$N$2&lt;$U$3),IF(P89&gt;=$W$3,$W$1,$V$1),IF(AND($N$2&gt;=$T$4,$N$2&lt;$U$4),IF(P89&gt;=$W$4,$W$1,$V$1),IF(AND($N$2&gt;=$T$5,$N$2&lt;$U$5),IF(P89&gt;=$W$5,$W$1,$V$1),IF(AND($N$2&gt;=$T$6,$N$2&lt;$U$6),IF(P89&gt;=$W$6,$W$1,$V$1),IF(AND($N$2&gt;=$T$7,$N$2&lt;$U$7),IF(P89&gt;=$W$7,$W$1,$V$1),IF(AND($N$2&gt;=$T$8,$N$2&lt;$U$8),IF(P89&gt;=$W$8,$W$1,$V$1),IF(AND($N$2&gt;=$T$9,$N$2&lt;$U$9),IF(P89&gt;=$W$9,$W$1,$V$1),""))))))))),"")</f>
        <v>CC</v>
      </c>
      <c r="M89" s="9" t="str" cm="1">
        <f t="array" ref="M89">IF(E89&lt;&gt;"",IF(AND(E89&lt;&gt;"GR",E89&gt;=40,J89&gt;=30),_xlfn.IFS(Q89&gt;=$AG$2,$AD$19,Q89&gt;=$AG$3,$AC$19,Q89&gt;=$AG$4,$AB$19,Q89&gt;=$AG$5,$AA$19,Q89&gt;=$AG$6,$Z$19,Q89&gt;=$AG$7,$Y$19,Q89&gt;=$AG$8,$X$19,Q89&gt;=$AG$9,$V$19),L89),"")</f>
        <v>CC</v>
      </c>
      <c r="N89" s="9"/>
      <c r="O89" s="9"/>
      <c r="P89" s="9">
        <f t="shared" si="11"/>
        <v>53</v>
      </c>
      <c r="Q89" s="9">
        <f t="shared" si="12"/>
        <v>53</v>
      </c>
      <c r="R89" s="9">
        <f t="shared" si="13"/>
        <v>0.33</v>
      </c>
    </row>
    <row r="90" spans="1:18" x14ac:dyDescent="0.2">
      <c r="A90" s="3" t="s">
        <v>8</v>
      </c>
      <c r="B90" s="3">
        <v>89</v>
      </c>
      <c r="C90" s="3">
        <v>54</v>
      </c>
      <c r="D90" s="3">
        <v>28</v>
      </c>
      <c r="E90" s="3">
        <v>50</v>
      </c>
      <c r="F90" s="22">
        <f t="shared" si="14"/>
        <v>50</v>
      </c>
      <c r="G90" s="22">
        <f t="shared" si="15"/>
        <v>54</v>
      </c>
      <c r="H90" s="22">
        <f t="shared" si="16"/>
        <v>28</v>
      </c>
      <c r="I90" s="9">
        <f t="shared" si="17"/>
        <v>38.400000000000006</v>
      </c>
      <c r="J90" s="9">
        <f t="shared" si="9"/>
        <v>51.6</v>
      </c>
      <c r="K90" s="10">
        <f t="shared" si="10"/>
        <v>1474.5600000000004</v>
      </c>
      <c r="L90" s="9" t="str" cm="1">
        <f t="array" ref="L90">IF(D90&lt;&gt;"",IF(AND(H90&gt;=40,I90&gt;=30),IF(AND($N$2&gt;=$T$2,$N$2&lt;=$U$2),_xlfn.IFS(P90&gt;=$AD$2,$AD$1,P90&gt;=$AC$2,$AC$1,P90&gt;=$AB$2,$AB$1,P90&gt;=$AA$2,$AA$1,P90&gt;=$Z$2,$Z$1,P90&gt;=$Y$2,$Y$1,P90&gt;=$X$2,$X$1,P90&gt;=$W$2,$W$1,P90&lt;$W$2,$V$1),(IF(AND($N$2&gt;=$T$3,$N$2&lt;$U$3),_xlfn.IFS(P90&gt;=$AD$3,$AD$1,P90&gt;=$AC$3,$AC$1,P90&gt;=$AB$3,$AB$1,P90&gt;=$AA$3,$AA$1,P90&gt;=$Z$3,$Z$1,P90&gt;=$Y$3,$Y$1,P90&gt;=$X$3,$X$1,P90&gt;=$W$3,$W$1,P90&lt;$W$2,$V$1),(IF(AND($N$2&gt;=$T$4,$N$2&lt;$U$4),_xlfn.IFS(P90&gt;=$AD$4,$AD$1,P90&gt;=$AC$4,$AC$1,P90&gt;=$AB$4,$AB$1,P90&gt;=$AA$4,$AA$1,P90&gt;=$Z$4,$Z$1,P90&gt;=$Y$4,$Y$1,P90&gt;=$X$4,$X$1,P90&gt;=$W$4,$W$1,P90&lt;$W$2,$V$1),(IF(AND($N$2&gt;=$T$5,$N$2&lt;$U$5),_xlfn.IFS(P90&gt;=$AD$5,$AD$1,P90&gt;=$AC$5,$AC$1,P90&gt;=$AB$5,$AB$1,P90&gt;=$AA$5,$AA$1,P90&gt;=$Z$5,$Z$1,P90&gt;=$Y$5,$Y$1,P90&gt;=$X$5,$X$1,P90&gt;=$W$5,$W$1,P90&lt;$W$2,$V$1),(IF(AND($N$2&gt;=$T$6,$N$2&lt;$U$6),_xlfn.IFS(P90&gt;=$AD$6,$AD$1,P90&gt;=$AC$6,$AC$1,P90&gt;=$AB$6,$AB$1,P90&gt;=$AA$6,$AA$1,P90&gt;=$Z$6,$Z$1,P90&gt;=$Y$6,$Y$1,P90&gt;=$X$6,$X$1,P90&gt;=$W$6,$W$1,P90&lt;$W$2,$V$1),(IF(AND($N$2&gt;=$T$7,$N$2&lt;$U$7),_xlfn.IFS(P90&gt;=$AD$7,$AD$1,P90&gt;=$AC$7,$AC$1,P90&gt;=$AB$7,$AB$1,P90&gt;=$AA$7,$AA$1,P90&gt;=$Z$7,$Z$1,P90&gt;=$Y$7,$Y$1,P90&gt;=$X$7,$X$1,P90&gt;=$W$7,$W$1,P90&lt;$W$2,$V$1),(IF(AND($N$2&gt;=$T$8,$N$2&lt;$U$8),_xlfn.IFS(P90&gt;=$AD$8,$AD$1,P90&gt;=$AC$8,$AC$1,P90&gt;=$AB$8,$AB$1,P90&gt;=$AA$8,$AA$1,P90&gt;=$Z$8,$Z$1,P90&gt;=$Y$8,$Y$1,P90&gt;=$X$8,$X$1,P90&gt;=$W$8,$W$1,P90&lt;$W$2,$V$1),(IF(AND($N$2&gt;=$T$9,$N$2&lt;$U$9),_xlfn.IFS(P90&gt;=$AD$9,$AD$1,P90&gt;=$AC$9,$AC$1,P90&gt;=$AB$9,$AB$1,P90&gt;=$AA$9,$AA$1,P90&gt;=$Z$9,$Z$1,P90&gt;=$Y$9,$Y$1,P90&gt;=$X$9,$X$1,P90&gt;=$W$9,$W$1),$W$1))))))))))))))),IF(AND($N$2&gt;=$T$2,$N$2&lt;=$U$2),IF(P90&gt;=$W$2,$W$1,$V$1),IF(AND($N$2&gt;=$T$3,$N$2&lt;$U$3),IF(P90&gt;=$W$3,$W$1,$V$1),IF(AND($N$2&gt;=$T$4,$N$2&lt;$U$4),IF(P90&gt;=$W$4,$W$1,$V$1),IF(AND($N$2&gt;=$T$5,$N$2&lt;$U$5),IF(P90&gt;=$W$5,$W$1,$V$1),IF(AND($N$2&gt;=$T$6,$N$2&lt;$U$6),IF(P90&gt;=$W$6,$W$1,$V$1),IF(AND($N$2&gt;=$T$7,$N$2&lt;$U$7),IF(P90&gt;=$W$7,$W$1,$V$1),IF(AND($N$2&gt;=$T$8,$N$2&lt;$U$8),IF(P90&gt;=$W$8,$W$1,$V$1),IF(AND($N$2&gt;=$T$9,$N$2&lt;$U$9),IF(P90&gt;=$W$9,$W$1,$V$1),""))))))))),"")</f>
        <v>FD</v>
      </c>
      <c r="M90" s="9" t="str" cm="1">
        <f t="array" ref="M90">IF(E90&lt;&gt;"",IF(AND(E90&lt;&gt;"GR",E90&gt;=40,J90&gt;=30),_xlfn.IFS(Q90&gt;=$AG$2,$AD$19,Q90&gt;=$AG$3,$AC$19,Q90&gt;=$AG$4,$AB$19,Q90&gt;=$AG$5,$AA$19,Q90&gt;=$AG$6,$Z$19,Q90&gt;=$AG$7,$Y$19,Q90&gt;=$AG$8,$X$19,Q90&gt;=$AG$9,$V$19),L90),"")</f>
        <v>CC</v>
      </c>
      <c r="N90" s="9"/>
      <c r="O90" s="9"/>
      <c r="P90" s="9">
        <f t="shared" si="11"/>
        <v>44</v>
      </c>
      <c r="Q90" s="9">
        <f t="shared" si="12"/>
        <v>53</v>
      </c>
      <c r="R90" s="9">
        <f t="shared" si="13"/>
        <v>-0.56999999999999995</v>
      </c>
    </row>
    <row r="91" spans="1:18" x14ac:dyDescent="0.2">
      <c r="A91" s="3" t="s">
        <v>8</v>
      </c>
      <c r="B91" s="3">
        <v>90</v>
      </c>
      <c r="C91" s="3">
        <v>18</v>
      </c>
      <c r="D91" s="3">
        <v>74</v>
      </c>
      <c r="E91" s="3" t="s">
        <v>34</v>
      </c>
      <c r="F91" s="22">
        <f t="shared" si="14"/>
        <v>74</v>
      </c>
      <c r="G91" s="22">
        <f t="shared" si="15"/>
        <v>18</v>
      </c>
      <c r="H91" s="22">
        <f t="shared" si="16"/>
        <v>74</v>
      </c>
      <c r="I91" s="9">
        <f t="shared" si="17"/>
        <v>51.6</v>
      </c>
      <c r="J91" s="9">
        <f t="shared" si="9"/>
        <v>51.6</v>
      </c>
      <c r="K91" s="10">
        <f t="shared" si="10"/>
        <v>2662.56</v>
      </c>
      <c r="L91" s="9" t="str" cm="1">
        <f t="array" ref="L91">IF(D91&lt;&gt;"",IF(AND(H91&gt;=40,I91&gt;=30),IF(AND($N$2&gt;=$T$2,$N$2&lt;=$U$2),_xlfn.IFS(P91&gt;=$AD$2,$AD$1,P91&gt;=$AC$2,$AC$1,P91&gt;=$AB$2,$AB$1,P91&gt;=$AA$2,$AA$1,P91&gt;=$Z$2,$Z$1,P91&gt;=$Y$2,$Y$1,P91&gt;=$X$2,$X$1,P91&gt;=$W$2,$W$1,P91&lt;$W$2,$V$1),(IF(AND($N$2&gt;=$T$3,$N$2&lt;$U$3),_xlfn.IFS(P91&gt;=$AD$3,$AD$1,P91&gt;=$AC$3,$AC$1,P91&gt;=$AB$3,$AB$1,P91&gt;=$AA$3,$AA$1,P91&gt;=$Z$3,$Z$1,P91&gt;=$Y$3,$Y$1,P91&gt;=$X$3,$X$1,P91&gt;=$W$3,$W$1,P91&lt;$W$2,$V$1),(IF(AND($N$2&gt;=$T$4,$N$2&lt;$U$4),_xlfn.IFS(P91&gt;=$AD$4,$AD$1,P91&gt;=$AC$4,$AC$1,P91&gt;=$AB$4,$AB$1,P91&gt;=$AA$4,$AA$1,P91&gt;=$Z$4,$Z$1,P91&gt;=$Y$4,$Y$1,P91&gt;=$X$4,$X$1,P91&gt;=$W$4,$W$1,P91&lt;$W$2,$V$1),(IF(AND($N$2&gt;=$T$5,$N$2&lt;$U$5),_xlfn.IFS(P91&gt;=$AD$5,$AD$1,P91&gt;=$AC$5,$AC$1,P91&gt;=$AB$5,$AB$1,P91&gt;=$AA$5,$AA$1,P91&gt;=$Z$5,$Z$1,P91&gt;=$Y$5,$Y$1,P91&gt;=$X$5,$X$1,P91&gt;=$W$5,$W$1,P91&lt;$W$2,$V$1),(IF(AND($N$2&gt;=$T$6,$N$2&lt;$U$6),_xlfn.IFS(P91&gt;=$AD$6,$AD$1,P91&gt;=$AC$6,$AC$1,P91&gt;=$AB$6,$AB$1,P91&gt;=$AA$6,$AA$1,P91&gt;=$Z$6,$Z$1,P91&gt;=$Y$6,$Y$1,P91&gt;=$X$6,$X$1,P91&gt;=$W$6,$W$1,P91&lt;$W$2,$V$1),(IF(AND($N$2&gt;=$T$7,$N$2&lt;$U$7),_xlfn.IFS(P91&gt;=$AD$7,$AD$1,P91&gt;=$AC$7,$AC$1,P91&gt;=$AB$7,$AB$1,P91&gt;=$AA$7,$AA$1,P91&gt;=$Z$7,$Z$1,P91&gt;=$Y$7,$Y$1,P91&gt;=$X$7,$X$1,P91&gt;=$W$7,$W$1,P91&lt;$W$2,$V$1),(IF(AND($N$2&gt;=$T$8,$N$2&lt;$U$8),_xlfn.IFS(P91&gt;=$AD$8,$AD$1,P91&gt;=$AC$8,$AC$1,P91&gt;=$AB$8,$AB$1,P91&gt;=$AA$8,$AA$1,P91&gt;=$Z$8,$Z$1,P91&gt;=$Y$8,$Y$1,P91&gt;=$X$8,$X$1,P91&gt;=$W$8,$W$1,P91&lt;$W$2,$V$1),(IF(AND($N$2&gt;=$T$9,$N$2&lt;$U$9),_xlfn.IFS(P91&gt;=$AD$9,$AD$1,P91&gt;=$AC$9,$AC$1,P91&gt;=$AB$9,$AB$1,P91&gt;=$AA$9,$AA$1,P91&gt;=$Z$9,$Z$1,P91&gt;=$Y$9,$Y$1,P91&gt;=$X$9,$X$1,P91&gt;=$W$9,$W$1),$W$1))))))))))))))),IF(AND($N$2&gt;=$T$2,$N$2&lt;=$U$2),IF(P91&gt;=$W$2,$W$1,$V$1),IF(AND($N$2&gt;=$T$3,$N$2&lt;$U$3),IF(P91&gt;=$W$3,$W$1,$V$1),IF(AND($N$2&gt;=$T$4,$N$2&lt;$U$4),IF(P91&gt;=$W$4,$W$1,$V$1),IF(AND($N$2&gt;=$T$5,$N$2&lt;$U$5),IF(P91&gt;=$W$5,$W$1,$V$1),IF(AND($N$2&gt;=$T$6,$N$2&lt;$U$6),IF(P91&gt;=$W$6,$W$1,$V$1),IF(AND($N$2&gt;=$T$7,$N$2&lt;$U$7),IF(P91&gt;=$W$7,$W$1,$V$1),IF(AND($N$2&gt;=$T$8,$N$2&lt;$U$8),IF(P91&gt;=$W$8,$W$1,$V$1),IF(AND($N$2&gt;=$T$9,$N$2&lt;$U$9),IF(P91&gt;=$W$9,$W$1,$V$1),""))))))))),"")</f>
        <v>CC</v>
      </c>
      <c r="M91" s="9" t="str" cm="1">
        <f t="array" ref="M91">IF(E91&lt;&gt;"",IF(AND(E91&lt;&gt;"GR",E91&gt;=40,J91&gt;=30),_xlfn.IFS(Q91&gt;=$AG$2,$AD$19,Q91&gt;=$AG$3,$AC$19,Q91&gt;=$AG$4,$AB$19,Q91&gt;=$AG$5,$AA$19,Q91&gt;=$AG$6,$Z$19,Q91&gt;=$AG$7,$Y$19,Q91&gt;=$AG$8,$X$19,Q91&gt;=$AG$9,$V$19),L91),"")</f>
        <v>CC</v>
      </c>
      <c r="N91" s="9"/>
      <c r="O91" s="9"/>
      <c r="P91" s="9">
        <f t="shared" si="11"/>
        <v>53</v>
      </c>
      <c r="Q91" s="9">
        <f t="shared" si="12"/>
        <v>53</v>
      </c>
      <c r="R91" s="9">
        <f t="shared" si="13"/>
        <v>0.33</v>
      </c>
    </row>
    <row r="92" spans="1:18" x14ac:dyDescent="0.2">
      <c r="A92" s="3" t="s">
        <v>8</v>
      </c>
      <c r="B92" s="3">
        <v>91</v>
      </c>
      <c r="C92" s="3">
        <v>30</v>
      </c>
      <c r="D92" s="3">
        <v>65</v>
      </c>
      <c r="E92" s="3" t="s">
        <v>34</v>
      </c>
      <c r="F92" s="22">
        <f t="shared" si="14"/>
        <v>65</v>
      </c>
      <c r="G92" s="22">
        <f t="shared" si="15"/>
        <v>30</v>
      </c>
      <c r="H92" s="22">
        <f t="shared" si="16"/>
        <v>65</v>
      </c>
      <c r="I92" s="9">
        <f t="shared" si="17"/>
        <v>51</v>
      </c>
      <c r="J92" s="9">
        <f t="shared" si="9"/>
        <v>51</v>
      </c>
      <c r="K92" s="10">
        <f t="shared" si="10"/>
        <v>2601</v>
      </c>
      <c r="L92" s="9" t="str" cm="1">
        <f t="array" ref="L92">IF(D92&lt;&gt;"",IF(AND(H92&gt;=40,I92&gt;=30),IF(AND($N$2&gt;=$T$2,$N$2&lt;=$U$2),_xlfn.IFS(P92&gt;=$AD$2,$AD$1,P92&gt;=$AC$2,$AC$1,P92&gt;=$AB$2,$AB$1,P92&gt;=$AA$2,$AA$1,P92&gt;=$Z$2,$Z$1,P92&gt;=$Y$2,$Y$1,P92&gt;=$X$2,$X$1,P92&gt;=$W$2,$W$1,P92&lt;$W$2,$V$1),(IF(AND($N$2&gt;=$T$3,$N$2&lt;$U$3),_xlfn.IFS(P92&gt;=$AD$3,$AD$1,P92&gt;=$AC$3,$AC$1,P92&gt;=$AB$3,$AB$1,P92&gt;=$AA$3,$AA$1,P92&gt;=$Z$3,$Z$1,P92&gt;=$Y$3,$Y$1,P92&gt;=$X$3,$X$1,P92&gt;=$W$3,$W$1,P92&lt;$W$2,$V$1),(IF(AND($N$2&gt;=$T$4,$N$2&lt;$U$4),_xlfn.IFS(P92&gt;=$AD$4,$AD$1,P92&gt;=$AC$4,$AC$1,P92&gt;=$AB$4,$AB$1,P92&gt;=$AA$4,$AA$1,P92&gt;=$Z$4,$Z$1,P92&gt;=$Y$4,$Y$1,P92&gt;=$X$4,$X$1,P92&gt;=$W$4,$W$1,P92&lt;$W$2,$V$1),(IF(AND($N$2&gt;=$T$5,$N$2&lt;$U$5),_xlfn.IFS(P92&gt;=$AD$5,$AD$1,P92&gt;=$AC$5,$AC$1,P92&gt;=$AB$5,$AB$1,P92&gt;=$AA$5,$AA$1,P92&gt;=$Z$5,$Z$1,P92&gt;=$Y$5,$Y$1,P92&gt;=$X$5,$X$1,P92&gt;=$W$5,$W$1,P92&lt;$W$2,$V$1),(IF(AND($N$2&gt;=$T$6,$N$2&lt;$U$6),_xlfn.IFS(P92&gt;=$AD$6,$AD$1,P92&gt;=$AC$6,$AC$1,P92&gt;=$AB$6,$AB$1,P92&gt;=$AA$6,$AA$1,P92&gt;=$Z$6,$Z$1,P92&gt;=$Y$6,$Y$1,P92&gt;=$X$6,$X$1,P92&gt;=$W$6,$W$1,P92&lt;$W$2,$V$1),(IF(AND($N$2&gt;=$T$7,$N$2&lt;$U$7),_xlfn.IFS(P92&gt;=$AD$7,$AD$1,P92&gt;=$AC$7,$AC$1,P92&gt;=$AB$7,$AB$1,P92&gt;=$AA$7,$AA$1,P92&gt;=$Z$7,$Z$1,P92&gt;=$Y$7,$Y$1,P92&gt;=$X$7,$X$1,P92&gt;=$W$7,$W$1,P92&lt;$W$2,$V$1),(IF(AND($N$2&gt;=$T$8,$N$2&lt;$U$8),_xlfn.IFS(P92&gt;=$AD$8,$AD$1,P92&gt;=$AC$8,$AC$1,P92&gt;=$AB$8,$AB$1,P92&gt;=$AA$8,$AA$1,P92&gt;=$Z$8,$Z$1,P92&gt;=$Y$8,$Y$1,P92&gt;=$X$8,$X$1,P92&gt;=$W$8,$W$1,P92&lt;$W$2,$V$1),(IF(AND($N$2&gt;=$T$9,$N$2&lt;$U$9),_xlfn.IFS(P92&gt;=$AD$9,$AD$1,P92&gt;=$AC$9,$AC$1,P92&gt;=$AB$9,$AB$1,P92&gt;=$AA$9,$AA$1,P92&gt;=$Z$9,$Z$1,P92&gt;=$Y$9,$Y$1,P92&gt;=$X$9,$X$1,P92&gt;=$W$9,$W$1),$W$1))))))))))))))),IF(AND($N$2&gt;=$T$2,$N$2&lt;=$U$2),IF(P92&gt;=$W$2,$W$1,$V$1),IF(AND($N$2&gt;=$T$3,$N$2&lt;$U$3),IF(P92&gt;=$W$3,$W$1,$V$1),IF(AND($N$2&gt;=$T$4,$N$2&lt;$U$4),IF(P92&gt;=$W$4,$W$1,$V$1),IF(AND($N$2&gt;=$T$5,$N$2&lt;$U$5),IF(P92&gt;=$W$5,$W$1,$V$1),IF(AND($N$2&gt;=$T$6,$N$2&lt;$U$6),IF(P92&gt;=$W$6,$W$1,$V$1),IF(AND($N$2&gt;=$T$7,$N$2&lt;$U$7),IF(P92&gt;=$W$7,$W$1,$V$1),IF(AND($N$2&gt;=$T$8,$N$2&lt;$U$8),IF(P92&gt;=$W$8,$W$1,$V$1),IF(AND($N$2&gt;=$T$9,$N$2&lt;$U$9),IF(P92&gt;=$W$9,$W$1,$V$1),""))))))))),"")</f>
        <v>CC</v>
      </c>
      <c r="M92" s="9" t="str" cm="1">
        <f t="array" ref="M92">IF(E92&lt;&gt;"",IF(AND(E92&lt;&gt;"GR",E92&gt;=40,J92&gt;=30),_xlfn.IFS(Q92&gt;=$AG$2,$AD$19,Q92&gt;=$AG$3,$AC$19,Q92&gt;=$AG$4,$AB$19,Q92&gt;=$AG$5,$AA$19,Q92&gt;=$AG$6,$Z$19,Q92&gt;=$AG$7,$Y$19,Q92&gt;=$AG$8,$X$19,Q92&gt;=$AG$9,$V$19),L92),"")</f>
        <v>CC</v>
      </c>
      <c r="N92" s="9"/>
      <c r="O92" s="9"/>
      <c r="P92" s="9">
        <f t="shared" si="11"/>
        <v>53</v>
      </c>
      <c r="Q92" s="9">
        <f t="shared" si="12"/>
        <v>53</v>
      </c>
      <c r="R92" s="9">
        <f t="shared" si="13"/>
        <v>0.28999999999999998</v>
      </c>
    </row>
    <row r="93" spans="1:18" x14ac:dyDescent="0.2">
      <c r="A93" s="3" t="s">
        <v>8</v>
      </c>
      <c r="B93" s="3">
        <v>92</v>
      </c>
      <c r="C93" s="3">
        <v>27</v>
      </c>
      <c r="D93" s="3">
        <v>67</v>
      </c>
      <c r="E93" s="3" t="s">
        <v>34</v>
      </c>
      <c r="F93" s="22">
        <f t="shared" si="14"/>
        <v>67</v>
      </c>
      <c r="G93" s="22">
        <f t="shared" si="15"/>
        <v>27</v>
      </c>
      <c r="H93" s="22">
        <f t="shared" si="16"/>
        <v>67</v>
      </c>
      <c r="I93" s="9">
        <f t="shared" si="17"/>
        <v>51</v>
      </c>
      <c r="J93" s="9">
        <f t="shared" si="9"/>
        <v>51</v>
      </c>
      <c r="K93" s="10">
        <f t="shared" si="10"/>
        <v>2601</v>
      </c>
      <c r="L93" s="9" t="str" cm="1">
        <f t="array" ref="L93">IF(D93&lt;&gt;"",IF(AND(H93&gt;=40,I93&gt;=30),IF(AND($N$2&gt;=$T$2,$N$2&lt;=$U$2),_xlfn.IFS(P93&gt;=$AD$2,$AD$1,P93&gt;=$AC$2,$AC$1,P93&gt;=$AB$2,$AB$1,P93&gt;=$AA$2,$AA$1,P93&gt;=$Z$2,$Z$1,P93&gt;=$Y$2,$Y$1,P93&gt;=$X$2,$X$1,P93&gt;=$W$2,$W$1,P93&lt;$W$2,$V$1),(IF(AND($N$2&gt;=$T$3,$N$2&lt;$U$3),_xlfn.IFS(P93&gt;=$AD$3,$AD$1,P93&gt;=$AC$3,$AC$1,P93&gt;=$AB$3,$AB$1,P93&gt;=$AA$3,$AA$1,P93&gt;=$Z$3,$Z$1,P93&gt;=$Y$3,$Y$1,P93&gt;=$X$3,$X$1,P93&gt;=$W$3,$W$1,P93&lt;$W$2,$V$1),(IF(AND($N$2&gt;=$T$4,$N$2&lt;$U$4),_xlfn.IFS(P93&gt;=$AD$4,$AD$1,P93&gt;=$AC$4,$AC$1,P93&gt;=$AB$4,$AB$1,P93&gt;=$AA$4,$AA$1,P93&gt;=$Z$4,$Z$1,P93&gt;=$Y$4,$Y$1,P93&gt;=$X$4,$X$1,P93&gt;=$W$4,$W$1,P93&lt;$W$2,$V$1),(IF(AND($N$2&gt;=$T$5,$N$2&lt;$U$5),_xlfn.IFS(P93&gt;=$AD$5,$AD$1,P93&gt;=$AC$5,$AC$1,P93&gt;=$AB$5,$AB$1,P93&gt;=$AA$5,$AA$1,P93&gt;=$Z$5,$Z$1,P93&gt;=$Y$5,$Y$1,P93&gt;=$X$5,$X$1,P93&gt;=$W$5,$W$1,P93&lt;$W$2,$V$1),(IF(AND($N$2&gt;=$T$6,$N$2&lt;$U$6),_xlfn.IFS(P93&gt;=$AD$6,$AD$1,P93&gt;=$AC$6,$AC$1,P93&gt;=$AB$6,$AB$1,P93&gt;=$AA$6,$AA$1,P93&gt;=$Z$6,$Z$1,P93&gt;=$Y$6,$Y$1,P93&gt;=$X$6,$X$1,P93&gt;=$W$6,$W$1,P93&lt;$W$2,$V$1),(IF(AND($N$2&gt;=$T$7,$N$2&lt;$U$7),_xlfn.IFS(P93&gt;=$AD$7,$AD$1,P93&gt;=$AC$7,$AC$1,P93&gt;=$AB$7,$AB$1,P93&gt;=$AA$7,$AA$1,P93&gt;=$Z$7,$Z$1,P93&gt;=$Y$7,$Y$1,P93&gt;=$X$7,$X$1,P93&gt;=$W$7,$W$1,P93&lt;$W$2,$V$1),(IF(AND($N$2&gt;=$T$8,$N$2&lt;$U$8),_xlfn.IFS(P93&gt;=$AD$8,$AD$1,P93&gt;=$AC$8,$AC$1,P93&gt;=$AB$8,$AB$1,P93&gt;=$AA$8,$AA$1,P93&gt;=$Z$8,$Z$1,P93&gt;=$Y$8,$Y$1,P93&gt;=$X$8,$X$1,P93&gt;=$W$8,$W$1,P93&lt;$W$2,$V$1),(IF(AND($N$2&gt;=$T$9,$N$2&lt;$U$9),_xlfn.IFS(P93&gt;=$AD$9,$AD$1,P93&gt;=$AC$9,$AC$1,P93&gt;=$AB$9,$AB$1,P93&gt;=$AA$9,$AA$1,P93&gt;=$Z$9,$Z$1,P93&gt;=$Y$9,$Y$1,P93&gt;=$X$9,$X$1,P93&gt;=$W$9,$W$1),$W$1))))))))))))))),IF(AND($N$2&gt;=$T$2,$N$2&lt;=$U$2),IF(P93&gt;=$W$2,$W$1,$V$1),IF(AND($N$2&gt;=$T$3,$N$2&lt;$U$3),IF(P93&gt;=$W$3,$W$1,$V$1),IF(AND($N$2&gt;=$T$4,$N$2&lt;$U$4),IF(P93&gt;=$W$4,$W$1,$V$1),IF(AND($N$2&gt;=$T$5,$N$2&lt;$U$5),IF(P93&gt;=$W$5,$W$1,$V$1),IF(AND($N$2&gt;=$T$6,$N$2&lt;$U$6),IF(P93&gt;=$W$6,$W$1,$V$1),IF(AND($N$2&gt;=$T$7,$N$2&lt;$U$7),IF(P93&gt;=$W$7,$W$1,$V$1),IF(AND($N$2&gt;=$T$8,$N$2&lt;$U$8),IF(P93&gt;=$W$8,$W$1,$V$1),IF(AND($N$2&gt;=$T$9,$N$2&lt;$U$9),IF(P93&gt;=$W$9,$W$1,$V$1),""))))))))),"")</f>
        <v>CC</v>
      </c>
      <c r="M93" s="9" t="str" cm="1">
        <f t="array" ref="M93">IF(E93&lt;&gt;"",IF(AND(E93&lt;&gt;"GR",E93&gt;=40,J93&gt;=30),_xlfn.IFS(Q93&gt;=$AG$2,$AD$19,Q93&gt;=$AG$3,$AC$19,Q93&gt;=$AG$4,$AB$19,Q93&gt;=$AG$5,$AA$19,Q93&gt;=$AG$6,$Z$19,Q93&gt;=$AG$7,$Y$19,Q93&gt;=$AG$8,$X$19,Q93&gt;=$AG$9,$V$19),L93),"")</f>
        <v>CC</v>
      </c>
      <c r="N93" s="9"/>
      <c r="O93" s="9"/>
      <c r="P93" s="9">
        <f t="shared" si="11"/>
        <v>53</v>
      </c>
      <c r="Q93" s="9">
        <f t="shared" si="12"/>
        <v>53</v>
      </c>
      <c r="R93" s="9">
        <f t="shared" si="13"/>
        <v>0.28999999999999998</v>
      </c>
    </row>
    <row r="94" spans="1:18" x14ac:dyDescent="0.2">
      <c r="A94" s="3" t="s">
        <v>8</v>
      </c>
      <c r="B94" s="3">
        <v>93</v>
      </c>
      <c r="C94" s="3">
        <v>33</v>
      </c>
      <c r="D94" s="3">
        <v>63</v>
      </c>
      <c r="E94" s="3" t="s">
        <v>34</v>
      </c>
      <c r="F94" s="22">
        <f t="shared" si="14"/>
        <v>63</v>
      </c>
      <c r="G94" s="22">
        <f t="shared" si="15"/>
        <v>33</v>
      </c>
      <c r="H94" s="22">
        <f t="shared" si="16"/>
        <v>63</v>
      </c>
      <c r="I94" s="9">
        <f t="shared" si="17"/>
        <v>51</v>
      </c>
      <c r="J94" s="9">
        <f t="shared" si="9"/>
        <v>51</v>
      </c>
      <c r="K94" s="10">
        <f t="shared" si="10"/>
        <v>2601</v>
      </c>
      <c r="L94" s="9" t="str" cm="1">
        <f t="array" ref="L94">IF(D94&lt;&gt;"",IF(AND(H94&gt;=40,I94&gt;=30),IF(AND($N$2&gt;=$T$2,$N$2&lt;=$U$2),_xlfn.IFS(P94&gt;=$AD$2,$AD$1,P94&gt;=$AC$2,$AC$1,P94&gt;=$AB$2,$AB$1,P94&gt;=$AA$2,$AA$1,P94&gt;=$Z$2,$Z$1,P94&gt;=$Y$2,$Y$1,P94&gt;=$X$2,$X$1,P94&gt;=$W$2,$W$1,P94&lt;$W$2,$V$1),(IF(AND($N$2&gt;=$T$3,$N$2&lt;$U$3),_xlfn.IFS(P94&gt;=$AD$3,$AD$1,P94&gt;=$AC$3,$AC$1,P94&gt;=$AB$3,$AB$1,P94&gt;=$AA$3,$AA$1,P94&gt;=$Z$3,$Z$1,P94&gt;=$Y$3,$Y$1,P94&gt;=$X$3,$X$1,P94&gt;=$W$3,$W$1,P94&lt;$W$2,$V$1),(IF(AND($N$2&gt;=$T$4,$N$2&lt;$U$4),_xlfn.IFS(P94&gt;=$AD$4,$AD$1,P94&gt;=$AC$4,$AC$1,P94&gt;=$AB$4,$AB$1,P94&gt;=$AA$4,$AA$1,P94&gt;=$Z$4,$Z$1,P94&gt;=$Y$4,$Y$1,P94&gt;=$X$4,$X$1,P94&gt;=$W$4,$W$1,P94&lt;$W$2,$V$1),(IF(AND($N$2&gt;=$T$5,$N$2&lt;$U$5),_xlfn.IFS(P94&gt;=$AD$5,$AD$1,P94&gt;=$AC$5,$AC$1,P94&gt;=$AB$5,$AB$1,P94&gt;=$AA$5,$AA$1,P94&gt;=$Z$5,$Z$1,P94&gt;=$Y$5,$Y$1,P94&gt;=$X$5,$X$1,P94&gt;=$W$5,$W$1,P94&lt;$W$2,$V$1),(IF(AND($N$2&gt;=$T$6,$N$2&lt;$U$6),_xlfn.IFS(P94&gt;=$AD$6,$AD$1,P94&gt;=$AC$6,$AC$1,P94&gt;=$AB$6,$AB$1,P94&gt;=$AA$6,$AA$1,P94&gt;=$Z$6,$Z$1,P94&gt;=$Y$6,$Y$1,P94&gt;=$X$6,$X$1,P94&gt;=$W$6,$W$1,P94&lt;$W$2,$V$1),(IF(AND($N$2&gt;=$T$7,$N$2&lt;$U$7),_xlfn.IFS(P94&gt;=$AD$7,$AD$1,P94&gt;=$AC$7,$AC$1,P94&gt;=$AB$7,$AB$1,P94&gt;=$AA$7,$AA$1,P94&gt;=$Z$7,$Z$1,P94&gt;=$Y$7,$Y$1,P94&gt;=$X$7,$X$1,P94&gt;=$W$7,$W$1,P94&lt;$W$2,$V$1),(IF(AND($N$2&gt;=$T$8,$N$2&lt;$U$8),_xlfn.IFS(P94&gt;=$AD$8,$AD$1,P94&gt;=$AC$8,$AC$1,P94&gt;=$AB$8,$AB$1,P94&gt;=$AA$8,$AA$1,P94&gt;=$Z$8,$Z$1,P94&gt;=$Y$8,$Y$1,P94&gt;=$X$8,$X$1,P94&gt;=$W$8,$W$1,P94&lt;$W$2,$V$1),(IF(AND($N$2&gt;=$T$9,$N$2&lt;$U$9),_xlfn.IFS(P94&gt;=$AD$9,$AD$1,P94&gt;=$AC$9,$AC$1,P94&gt;=$AB$9,$AB$1,P94&gt;=$AA$9,$AA$1,P94&gt;=$Z$9,$Z$1,P94&gt;=$Y$9,$Y$1,P94&gt;=$X$9,$X$1,P94&gt;=$W$9,$W$1),$W$1))))))))))))))),IF(AND($N$2&gt;=$T$2,$N$2&lt;=$U$2),IF(P94&gt;=$W$2,$W$1,$V$1),IF(AND($N$2&gt;=$T$3,$N$2&lt;$U$3),IF(P94&gt;=$W$3,$W$1,$V$1),IF(AND($N$2&gt;=$T$4,$N$2&lt;$U$4),IF(P94&gt;=$W$4,$W$1,$V$1),IF(AND($N$2&gt;=$T$5,$N$2&lt;$U$5),IF(P94&gt;=$W$5,$W$1,$V$1),IF(AND($N$2&gt;=$T$6,$N$2&lt;$U$6),IF(P94&gt;=$W$6,$W$1,$V$1),IF(AND($N$2&gt;=$T$7,$N$2&lt;$U$7),IF(P94&gt;=$W$7,$W$1,$V$1),IF(AND($N$2&gt;=$T$8,$N$2&lt;$U$8),IF(P94&gt;=$W$8,$W$1,$V$1),IF(AND($N$2&gt;=$T$9,$N$2&lt;$U$9),IF(P94&gt;=$W$9,$W$1,$V$1),""))))))))),"")</f>
        <v>CC</v>
      </c>
      <c r="M94" s="9" t="str" cm="1">
        <f t="array" ref="M94">IF(E94&lt;&gt;"",IF(AND(E94&lt;&gt;"GR",E94&gt;=40,J94&gt;=30),_xlfn.IFS(Q94&gt;=$AG$2,$AD$19,Q94&gt;=$AG$3,$AC$19,Q94&gt;=$AG$4,$AB$19,Q94&gt;=$AG$5,$AA$19,Q94&gt;=$AG$6,$Z$19,Q94&gt;=$AG$7,$Y$19,Q94&gt;=$AG$8,$X$19,Q94&gt;=$AG$9,$V$19),L94),"")</f>
        <v>CC</v>
      </c>
      <c r="N94" s="9"/>
      <c r="O94" s="9"/>
      <c r="P94" s="9">
        <f t="shared" si="11"/>
        <v>53</v>
      </c>
      <c r="Q94" s="9">
        <f t="shared" si="12"/>
        <v>53</v>
      </c>
      <c r="R94" s="9">
        <f t="shared" si="13"/>
        <v>0.28999999999999998</v>
      </c>
    </row>
    <row r="95" spans="1:18" x14ac:dyDescent="0.2">
      <c r="A95" s="3" t="s">
        <v>8</v>
      </c>
      <c r="B95" s="3">
        <v>94</v>
      </c>
      <c r="C95" s="3">
        <v>20</v>
      </c>
      <c r="D95" s="3">
        <v>71</v>
      </c>
      <c r="E95" s="3" t="s">
        <v>34</v>
      </c>
      <c r="F95" s="22">
        <f t="shared" si="14"/>
        <v>71</v>
      </c>
      <c r="G95" s="22">
        <f t="shared" si="15"/>
        <v>20</v>
      </c>
      <c r="H95" s="22">
        <f t="shared" si="16"/>
        <v>71</v>
      </c>
      <c r="I95" s="9">
        <f>(H95*0.6)+(G95*0.4)</f>
        <v>50.6</v>
      </c>
      <c r="J95" s="9">
        <f t="shared" si="9"/>
        <v>50.6</v>
      </c>
      <c r="K95" s="10">
        <f t="shared" si="10"/>
        <v>2560.36</v>
      </c>
      <c r="L95" s="9" t="str" cm="1">
        <f t="array" ref="L95">IF(D95&lt;&gt;"",IF(AND(H95&gt;=40,I95&gt;=30),IF(AND($N$2&gt;=$T$2,$N$2&lt;=$U$2),_xlfn.IFS(P95&gt;=$AD$2,$AD$1,P95&gt;=$AC$2,$AC$1,P95&gt;=$AB$2,$AB$1,P95&gt;=$AA$2,$AA$1,P95&gt;=$Z$2,$Z$1,P95&gt;=$Y$2,$Y$1,P95&gt;=$X$2,$X$1,P95&gt;=$W$2,$W$1,P95&lt;$W$2,$V$1),(IF(AND($N$2&gt;=$T$3,$N$2&lt;$U$3),_xlfn.IFS(P95&gt;=$AD$3,$AD$1,P95&gt;=$AC$3,$AC$1,P95&gt;=$AB$3,$AB$1,P95&gt;=$AA$3,$AA$1,P95&gt;=$Z$3,$Z$1,P95&gt;=$Y$3,$Y$1,P95&gt;=$X$3,$X$1,P95&gt;=$W$3,$W$1,P95&lt;$W$2,$V$1),(IF(AND($N$2&gt;=$T$4,$N$2&lt;$U$4),_xlfn.IFS(P95&gt;=$AD$4,$AD$1,P95&gt;=$AC$4,$AC$1,P95&gt;=$AB$4,$AB$1,P95&gt;=$AA$4,$AA$1,P95&gt;=$Z$4,$Z$1,P95&gt;=$Y$4,$Y$1,P95&gt;=$X$4,$X$1,P95&gt;=$W$4,$W$1,P95&lt;$W$2,$V$1),(IF(AND($N$2&gt;=$T$5,$N$2&lt;$U$5),_xlfn.IFS(P95&gt;=$AD$5,$AD$1,P95&gt;=$AC$5,$AC$1,P95&gt;=$AB$5,$AB$1,P95&gt;=$AA$5,$AA$1,P95&gt;=$Z$5,$Z$1,P95&gt;=$Y$5,$Y$1,P95&gt;=$X$5,$X$1,P95&gt;=$W$5,$W$1,P95&lt;$W$2,$V$1),(IF(AND($N$2&gt;=$T$6,$N$2&lt;$U$6),_xlfn.IFS(P95&gt;=$AD$6,$AD$1,P95&gt;=$AC$6,$AC$1,P95&gt;=$AB$6,$AB$1,P95&gt;=$AA$6,$AA$1,P95&gt;=$Z$6,$Z$1,P95&gt;=$Y$6,$Y$1,P95&gt;=$X$6,$X$1,P95&gt;=$W$6,$W$1,P95&lt;$W$2,$V$1),(IF(AND($N$2&gt;=$T$7,$N$2&lt;$U$7),_xlfn.IFS(P95&gt;=$AD$7,$AD$1,P95&gt;=$AC$7,$AC$1,P95&gt;=$AB$7,$AB$1,P95&gt;=$AA$7,$AA$1,P95&gt;=$Z$7,$Z$1,P95&gt;=$Y$7,$Y$1,P95&gt;=$X$7,$X$1,P95&gt;=$W$7,$W$1,P95&lt;$W$2,$V$1),(IF(AND($N$2&gt;=$T$8,$N$2&lt;$U$8),_xlfn.IFS(P95&gt;=$AD$8,$AD$1,P95&gt;=$AC$8,$AC$1,P95&gt;=$AB$8,$AB$1,P95&gt;=$AA$8,$AA$1,P95&gt;=$Z$8,$Z$1,P95&gt;=$Y$8,$Y$1,P95&gt;=$X$8,$X$1,P95&gt;=$W$8,$W$1,P95&lt;$W$2,$V$1),(IF(AND($N$2&gt;=$T$9,$N$2&lt;$U$9),_xlfn.IFS(P95&gt;=$AD$9,$AD$1,P95&gt;=$AC$9,$AC$1,P95&gt;=$AB$9,$AB$1,P95&gt;=$AA$9,$AA$1,P95&gt;=$Z$9,$Z$1,P95&gt;=$Y$9,$Y$1,P95&gt;=$X$9,$X$1,P95&gt;=$W$9,$W$1),$W$1))))))))))))))),IF(AND($N$2&gt;=$T$2,$N$2&lt;=$U$2),IF(P95&gt;=$W$2,$W$1,$V$1),IF(AND($N$2&gt;=$T$3,$N$2&lt;$U$3),IF(P95&gt;=$W$3,$W$1,$V$1),IF(AND($N$2&gt;=$T$4,$N$2&lt;$U$4),IF(P95&gt;=$W$4,$W$1,$V$1),IF(AND($N$2&gt;=$T$5,$N$2&lt;$U$5),IF(P95&gt;=$W$5,$W$1,$V$1),IF(AND($N$2&gt;=$T$6,$N$2&lt;$U$6),IF(P95&gt;=$W$6,$W$1,$V$1),IF(AND($N$2&gt;=$T$7,$N$2&lt;$U$7),IF(P95&gt;=$W$7,$W$1,$V$1),IF(AND($N$2&gt;=$T$8,$N$2&lt;$U$8),IF(P95&gt;=$W$8,$W$1,$V$1),IF(AND($N$2&gt;=$T$9,$N$2&lt;$U$9),IF(P95&gt;=$W$9,$W$1,$V$1),""))))))))),"")</f>
        <v>CC</v>
      </c>
      <c r="M95" s="9" t="str" cm="1">
        <f t="array" ref="M95">IF(E95&lt;&gt;"",IF(AND(E95&lt;&gt;"GR",E95&gt;=40,J95&gt;=30),_xlfn.IFS(Q95&gt;=$AG$2,$AD$19,Q95&gt;=$AG$3,$AC$19,Q95&gt;=$AG$4,$AB$19,Q95&gt;=$AG$5,$AA$19,Q95&gt;=$AG$6,$Z$19,Q95&gt;=$AG$7,$Y$19,Q95&gt;=$AG$8,$X$19,Q95&gt;=$AG$9,$V$19),L95),"")</f>
        <v>CC</v>
      </c>
      <c r="N95" s="9"/>
      <c r="O95" s="9"/>
      <c r="P95" s="9">
        <f t="shared" si="11"/>
        <v>53</v>
      </c>
      <c r="Q95" s="9">
        <f t="shared" si="12"/>
        <v>53</v>
      </c>
      <c r="R95" s="9">
        <f t="shared" si="13"/>
        <v>0.27</v>
      </c>
    </row>
    <row r="96" spans="1:18" x14ac:dyDescent="0.2">
      <c r="A96" s="3" t="s">
        <v>8</v>
      </c>
      <c r="B96" s="3">
        <v>95</v>
      </c>
      <c r="C96" s="3">
        <v>18</v>
      </c>
      <c r="D96" s="3">
        <v>72</v>
      </c>
      <c r="E96" s="3" t="s">
        <v>34</v>
      </c>
      <c r="F96" s="22">
        <f t="shared" si="14"/>
        <v>72</v>
      </c>
      <c r="G96" s="22">
        <f t="shared" si="15"/>
        <v>18</v>
      </c>
      <c r="H96" s="22">
        <f t="shared" si="16"/>
        <v>72</v>
      </c>
      <c r="I96" s="9">
        <f>(H96*0.6)+(G96*0.4)</f>
        <v>50.4</v>
      </c>
      <c r="J96" s="9">
        <f t="shared" si="9"/>
        <v>50.4</v>
      </c>
      <c r="K96" s="10">
        <f t="shared" si="10"/>
        <v>2540.16</v>
      </c>
      <c r="L96" s="9" t="str" cm="1">
        <f t="array" ref="L96">IF(D96&lt;&gt;"",IF(AND(H96&gt;=40,I96&gt;=30),IF(AND($N$2&gt;=$T$2,$N$2&lt;=$U$2),_xlfn.IFS(P96&gt;=$AD$2,$AD$1,P96&gt;=$AC$2,$AC$1,P96&gt;=$AB$2,$AB$1,P96&gt;=$AA$2,$AA$1,P96&gt;=$Z$2,$Z$1,P96&gt;=$Y$2,$Y$1,P96&gt;=$X$2,$X$1,P96&gt;=$W$2,$W$1,P96&lt;$W$2,$V$1),(IF(AND($N$2&gt;=$T$3,$N$2&lt;$U$3),_xlfn.IFS(P96&gt;=$AD$3,$AD$1,P96&gt;=$AC$3,$AC$1,P96&gt;=$AB$3,$AB$1,P96&gt;=$AA$3,$AA$1,P96&gt;=$Z$3,$Z$1,P96&gt;=$Y$3,$Y$1,P96&gt;=$X$3,$X$1,P96&gt;=$W$3,$W$1,P96&lt;$W$2,$V$1),(IF(AND($N$2&gt;=$T$4,$N$2&lt;$U$4),_xlfn.IFS(P96&gt;=$AD$4,$AD$1,P96&gt;=$AC$4,$AC$1,P96&gt;=$AB$4,$AB$1,P96&gt;=$AA$4,$AA$1,P96&gt;=$Z$4,$Z$1,P96&gt;=$Y$4,$Y$1,P96&gt;=$X$4,$X$1,P96&gt;=$W$4,$W$1,P96&lt;$W$2,$V$1),(IF(AND($N$2&gt;=$T$5,$N$2&lt;$U$5),_xlfn.IFS(P96&gt;=$AD$5,$AD$1,P96&gt;=$AC$5,$AC$1,P96&gt;=$AB$5,$AB$1,P96&gt;=$AA$5,$AA$1,P96&gt;=$Z$5,$Z$1,P96&gt;=$Y$5,$Y$1,P96&gt;=$X$5,$X$1,P96&gt;=$W$5,$W$1,P96&lt;$W$2,$V$1),(IF(AND($N$2&gt;=$T$6,$N$2&lt;$U$6),_xlfn.IFS(P96&gt;=$AD$6,$AD$1,P96&gt;=$AC$6,$AC$1,P96&gt;=$AB$6,$AB$1,P96&gt;=$AA$6,$AA$1,P96&gt;=$Z$6,$Z$1,P96&gt;=$Y$6,$Y$1,P96&gt;=$X$6,$X$1,P96&gt;=$W$6,$W$1,P96&lt;$W$2,$V$1),(IF(AND($N$2&gt;=$T$7,$N$2&lt;$U$7),_xlfn.IFS(P96&gt;=$AD$7,$AD$1,P96&gt;=$AC$7,$AC$1,P96&gt;=$AB$7,$AB$1,P96&gt;=$AA$7,$AA$1,P96&gt;=$Z$7,$Z$1,P96&gt;=$Y$7,$Y$1,P96&gt;=$X$7,$X$1,P96&gt;=$W$7,$W$1,P96&lt;$W$2,$V$1),(IF(AND($N$2&gt;=$T$8,$N$2&lt;$U$8),_xlfn.IFS(P96&gt;=$AD$8,$AD$1,P96&gt;=$AC$8,$AC$1,P96&gt;=$AB$8,$AB$1,P96&gt;=$AA$8,$AA$1,P96&gt;=$Z$8,$Z$1,P96&gt;=$Y$8,$Y$1,P96&gt;=$X$8,$X$1,P96&gt;=$W$8,$W$1,P96&lt;$W$2,$V$1),(IF(AND($N$2&gt;=$T$9,$N$2&lt;$U$9),_xlfn.IFS(P96&gt;=$AD$9,$AD$1,P96&gt;=$AC$9,$AC$1,P96&gt;=$AB$9,$AB$1,P96&gt;=$AA$9,$AA$1,P96&gt;=$Z$9,$Z$1,P96&gt;=$Y$9,$Y$1,P96&gt;=$X$9,$X$1,P96&gt;=$W$9,$W$1),$W$1))))))))))))))),IF(AND($N$2&gt;=$T$2,$N$2&lt;=$U$2),IF(P96&gt;=$W$2,$W$1,$V$1),IF(AND($N$2&gt;=$T$3,$N$2&lt;$U$3),IF(P96&gt;=$W$3,$W$1,$V$1),IF(AND($N$2&gt;=$T$4,$N$2&lt;$U$4),IF(P96&gt;=$W$4,$W$1,$V$1),IF(AND($N$2&gt;=$T$5,$N$2&lt;$U$5),IF(P96&gt;=$W$5,$W$1,$V$1),IF(AND($N$2&gt;=$T$6,$N$2&lt;$U$6),IF(P96&gt;=$W$6,$W$1,$V$1),IF(AND($N$2&gt;=$T$7,$N$2&lt;$U$7),IF(P96&gt;=$W$7,$W$1,$V$1),IF(AND($N$2&gt;=$T$8,$N$2&lt;$U$8),IF(P96&gt;=$W$8,$W$1,$V$1),IF(AND($N$2&gt;=$T$9,$N$2&lt;$U$9),IF(P96&gt;=$W$9,$W$1,$V$1),""))))))))),"")</f>
        <v>CC</v>
      </c>
      <c r="M96" s="9" t="str" cm="1">
        <f t="array" ref="M96">IF(E96&lt;&gt;"",IF(AND(E96&lt;&gt;"GR",E96&gt;=40,J96&gt;=30),_xlfn.IFS(Q96&gt;=$AG$2,$AD$19,Q96&gt;=$AG$3,$AC$19,Q96&gt;=$AG$4,$AB$19,Q96&gt;=$AG$5,$AA$19,Q96&gt;=$AG$6,$Z$19,Q96&gt;=$AG$7,$Y$19,Q96&gt;=$AG$8,$X$19,Q96&gt;=$AG$9,$V$19),L96),"")</f>
        <v>CC</v>
      </c>
      <c r="N96" s="9"/>
      <c r="O96" s="9"/>
      <c r="P96" s="9">
        <f t="shared" si="11"/>
        <v>53</v>
      </c>
      <c r="Q96" s="9">
        <f t="shared" si="12"/>
        <v>53</v>
      </c>
      <c r="R96" s="9">
        <f t="shared" si="13"/>
        <v>0.25</v>
      </c>
    </row>
    <row r="97" spans="1:18" x14ac:dyDescent="0.2">
      <c r="A97" s="3" t="s">
        <v>8</v>
      </c>
      <c r="B97" s="3">
        <v>96</v>
      </c>
      <c r="C97" s="3">
        <v>21</v>
      </c>
      <c r="D97" s="3">
        <v>70</v>
      </c>
      <c r="E97" s="3" t="s">
        <v>34</v>
      </c>
      <c r="F97" s="22">
        <f t="shared" si="14"/>
        <v>70</v>
      </c>
      <c r="G97" s="22">
        <f t="shared" si="15"/>
        <v>21</v>
      </c>
      <c r="H97" s="22">
        <f t="shared" si="16"/>
        <v>70</v>
      </c>
      <c r="I97" s="9">
        <f t="shared" si="17"/>
        <v>50.4</v>
      </c>
      <c r="J97" s="9">
        <f t="shared" si="9"/>
        <v>50.4</v>
      </c>
      <c r="K97" s="10">
        <f t="shared" si="10"/>
        <v>2540.16</v>
      </c>
      <c r="L97" s="9" t="str" cm="1">
        <f t="array" ref="L97">IF(D97&lt;&gt;"",IF(AND(H97&gt;=40,I97&gt;=30),IF(AND($N$2&gt;=$T$2,$N$2&lt;=$U$2),_xlfn.IFS(P97&gt;=$AD$2,$AD$1,P97&gt;=$AC$2,$AC$1,P97&gt;=$AB$2,$AB$1,P97&gt;=$AA$2,$AA$1,P97&gt;=$Z$2,$Z$1,P97&gt;=$Y$2,$Y$1,P97&gt;=$X$2,$X$1,P97&gt;=$W$2,$W$1,P97&lt;$W$2,$V$1),(IF(AND($N$2&gt;=$T$3,$N$2&lt;$U$3),_xlfn.IFS(P97&gt;=$AD$3,$AD$1,P97&gt;=$AC$3,$AC$1,P97&gt;=$AB$3,$AB$1,P97&gt;=$AA$3,$AA$1,P97&gt;=$Z$3,$Z$1,P97&gt;=$Y$3,$Y$1,P97&gt;=$X$3,$X$1,P97&gt;=$W$3,$W$1,P97&lt;$W$2,$V$1),(IF(AND($N$2&gt;=$T$4,$N$2&lt;$U$4),_xlfn.IFS(P97&gt;=$AD$4,$AD$1,P97&gt;=$AC$4,$AC$1,P97&gt;=$AB$4,$AB$1,P97&gt;=$AA$4,$AA$1,P97&gt;=$Z$4,$Z$1,P97&gt;=$Y$4,$Y$1,P97&gt;=$X$4,$X$1,P97&gt;=$W$4,$W$1,P97&lt;$W$2,$V$1),(IF(AND($N$2&gt;=$T$5,$N$2&lt;$U$5),_xlfn.IFS(P97&gt;=$AD$5,$AD$1,P97&gt;=$AC$5,$AC$1,P97&gt;=$AB$5,$AB$1,P97&gt;=$AA$5,$AA$1,P97&gt;=$Z$5,$Z$1,P97&gt;=$Y$5,$Y$1,P97&gt;=$X$5,$X$1,P97&gt;=$W$5,$W$1,P97&lt;$W$2,$V$1),(IF(AND($N$2&gt;=$T$6,$N$2&lt;$U$6),_xlfn.IFS(P97&gt;=$AD$6,$AD$1,P97&gt;=$AC$6,$AC$1,P97&gt;=$AB$6,$AB$1,P97&gt;=$AA$6,$AA$1,P97&gt;=$Z$6,$Z$1,P97&gt;=$Y$6,$Y$1,P97&gt;=$X$6,$X$1,P97&gt;=$W$6,$W$1,P97&lt;$W$2,$V$1),(IF(AND($N$2&gt;=$T$7,$N$2&lt;$U$7),_xlfn.IFS(P97&gt;=$AD$7,$AD$1,P97&gt;=$AC$7,$AC$1,P97&gt;=$AB$7,$AB$1,P97&gt;=$AA$7,$AA$1,P97&gt;=$Z$7,$Z$1,P97&gt;=$Y$7,$Y$1,P97&gt;=$X$7,$X$1,P97&gt;=$W$7,$W$1,P97&lt;$W$2,$V$1),(IF(AND($N$2&gt;=$T$8,$N$2&lt;$U$8),_xlfn.IFS(P97&gt;=$AD$8,$AD$1,P97&gt;=$AC$8,$AC$1,P97&gt;=$AB$8,$AB$1,P97&gt;=$AA$8,$AA$1,P97&gt;=$Z$8,$Z$1,P97&gt;=$Y$8,$Y$1,P97&gt;=$X$8,$X$1,P97&gt;=$W$8,$W$1,P97&lt;$W$2,$V$1),(IF(AND($N$2&gt;=$T$9,$N$2&lt;$U$9),_xlfn.IFS(P97&gt;=$AD$9,$AD$1,P97&gt;=$AC$9,$AC$1,P97&gt;=$AB$9,$AB$1,P97&gt;=$AA$9,$AA$1,P97&gt;=$Z$9,$Z$1,P97&gt;=$Y$9,$Y$1,P97&gt;=$X$9,$X$1,P97&gt;=$W$9,$W$1),$W$1))))))))))))))),IF(AND($N$2&gt;=$T$2,$N$2&lt;=$U$2),IF(P97&gt;=$W$2,$W$1,$V$1),IF(AND($N$2&gt;=$T$3,$N$2&lt;$U$3),IF(P97&gt;=$W$3,$W$1,$V$1),IF(AND($N$2&gt;=$T$4,$N$2&lt;$U$4),IF(P97&gt;=$W$4,$W$1,$V$1),IF(AND($N$2&gt;=$T$5,$N$2&lt;$U$5),IF(P97&gt;=$W$5,$W$1,$V$1),IF(AND($N$2&gt;=$T$6,$N$2&lt;$U$6),IF(P97&gt;=$W$6,$W$1,$V$1),IF(AND($N$2&gt;=$T$7,$N$2&lt;$U$7),IF(P97&gt;=$W$7,$W$1,$V$1),IF(AND($N$2&gt;=$T$8,$N$2&lt;$U$8),IF(P97&gt;=$W$8,$W$1,$V$1),IF(AND($N$2&gt;=$T$9,$N$2&lt;$U$9),IF(P97&gt;=$W$9,$W$1,$V$1),""))))))))),"")</f>
        <v>CC</v>
      </c>
      <c r="M97" s="9" t="str" cm="1">
        <f t="array" ref="M97">IF(E97&lt;&gt;"",IF(AND(E97&lt;&gt;"GR",E97&gt;=40,J97&gt;=30),_xlfn.IFS(Q97&gt;=$AG$2,$AD$19,Q97&gt;=$AG$3,$AC$19,Q97&gt;=$AG$4,$AB$19,Q97&gt;=$AG$5,$AA$19,Q97&gt;=$AG$6,$Z$19,Q97&gt;=$AG$7,$Y$19,Q97&gt;=$AG$8,$X$19,Q97&gt;=$AG$9,$V$19),L97),"")</f>
        <v>CC</v>
      </c>
      <c r="N97" s="9"/>
      <c r="O97" s="9"/>
      <c r="P97" s="9">
        <f t="shared" si="11"/>
        <v>53</v>
      </c>
      <c r="Q97" s="9">
        <f t="shared" si="12"/>
        <v>53</v>
      </c>
      <c r="R97" s="9">
        <f t="shared" si="13"/>
        <v>0.25</v>
      </c>
    </row>
    <row r="98" spans="1:18" x14ac:dyDescent="0.2">
      <c r="A98" s="3" t="s">
        <v>8</v>
      </c>
      <c r="B98" s="3">
        <v>97</v>
      </c>
      <c r="C98" s="3">
        <v>15</v>
      </c>
      <c r="D98" s="3">
        <v>74</v>
      </c>
      <c r="E98" s="3" t="s">
        <v>34</v>
      </c>
      <c r="F98" s="22">
        <f t="shared" si="14"/>
        <v>74</v>
      </c>
      <c r="G98" s="22">
        <f t="shared" si="15"/>
        <v>15</v>
      </c>
      <c r="H98" s="22">
        <f t="shared" si="16"/>
        <v>74</v>
      </c>
      <c r="I98" s="9">
        <f t="shared" si="17"/>
        <v>50.4</v>
      </c>
      <c r="J98" s="9">
        <f t="shared" si="9"/>
        <v>50.4</v>
      </c>
      <c r="K98" s="10">
        <f t="shared" si="10"/>
        <v>2540.16</v>
      </c>
      <c r="L98" s="9" t="str" cm="1">
        <f t="array" ref="L98">IF(D98&lt;&gt;"",IF(AND(H98&gt;=40,I98&gt;=30),IF(AND($N$2&gt;=$T$2,$N$2&lt;=$U$2),_xlfn.IFS(P98&gt;=$AD$2,$AD$1,P98&gt;=$AC$2,$AC$1,P98&gt;=$AB$2,$AB$1,P98&gt;=$AA$2,$AA$1,P98&gt;=$Z$2,$Z$1,P98&gt;=$Y$2,$Y$1,P98&gt;=$X$2,$X$1,P98&gt;=$W$2,$W$1,P98&lt;$W$2,$V$1),(IF(AND($N$2&gt;=$T$3,$N$2&lt;$U$3),_xlfn.IFS(P98&gt;=$AD$3,$AD$1,P98&gt;=$AC$3,$AC$1,P98&gt;=$AB$3,$AB$1,P98&gt;=$AA$3,$AA$1,P98&gt;=$Z$3,$Z$1,P98&gt;=$Y$3,$Y$1,P98&gt;=$X$3,$X$1,P98&gt;=$W$3,$W$1,P98&lt;$W$2,$V$1),(IF(AND($N$2&gt;=$T$4,$N$2&lt;$U$4),_xlfn.IFS(P98&gt;=$AD$4,$AD$1,P98&gt;=$AC$4,$AC$1,P98&gt;=$AB$4,$AB$1,P98&gt;=$AA$4,$AA$1,P98&gt;=$Z$4,$Z$1,P98&gt;=$Y$4,$Y$1,P98&gt;=$X$4,$X$1,P98&gt;=$W$4,$W$1,P98&lt;$W$2,$V$1),(IF(AND($N$2&gt;=$T$5,$N$2&lt;$U$5),_xlfn.IFS(P98&gt;=$AD$5,$AD$1,P98&gt;=$AC$5,$AC$1,P98&gt;=$AB$5,$AB$1,P98&gt;=$AA$5,$AA$1,P98&gt;=$Z$5,$Z$1,P98&gt;=$Y$5,$Y$1,P98&gt;=$X$5,$X$1,P98&gt;=$W$5,$W$1,P98&lt;$W$2,$V$1),(IF(AND($N$2&gt;=$T$6,$N$2&lt;$U$6),_xlfn.IFS(P98&gt;=$AD$6,$AD$1,P98&gt;=$AC$6,$AC$1,P98&gt;=$AB$6,$AB$1,P98&gt;=$AA$6,$AA$1,P98&gt;=$Z$6,$Z$1,P98&gt;=$Y$6,$Y$1,P98&gt;=$X$6,$X$1,P98&gt;=$W$6,$W$1,P98&lt;$W$2,$V$1),(IF(AND($N$2&gt;=$T$7,$N$2&lt;$U$7),_xlfn.IFS(P98&gt;=$AD$7,$AD$1,P98&gt;=$AC$7,$AC$1,P98&gt;=$AB$7,$AB$1,P98&gt;=$AA$7,$AA$1,P98&gt;=$Z$7,$Z$1,P98&gt;=$Y$7,$Y$1,P98&gt;=$X$7,$X$1,P98&gt;=$W$7,$W$1,P98&lt;$W$2,$V$1),(IF(AND($N$2&gt;=$T$8,$N$2&lt;$U$8),_xlfn.IFS(P98&gt;=$AD$8,$AD$1,P98&gt;=$AC$8,$AC$1,P98&gt;=$AB$8,$AB$1,P98&gt;=$AA$8,$AA$1,P98&gt;=$Z$8,$Z$1,P98&gt;=$Y$8,$Y$1,P98&gt;=$X$8,$X$1,P98&gt;=$W$8,$W$1,P98&lt;$W$2,$V$1),(IF(AND($N$2&gt;=$T$9,$N$2&lt;$U$9),_xlfn.IFS(P98&gt;=$AD$9,$AD$1,P98&gt;=$AC$9,$AC$1,P98&gt;=$AB$9,$AB$1,P98&gt;=$AA$9,$AA$1,P98&gt;=$Z$9,$Z$1,P98&gt;=$Y$9,$Y$1,P98&gt;=$X$9,$X$1,P98&gt;=$W$9,$W$1),$W$1))))))))))))))),IF(AND($N$2&gt;=$T$2,$N$2&lt;=$U$2),IF(P98&gt;=$W$2,$W$1,$V$1),IF(AND($N$2&gt;=$T$3,$N$2&lt;$U$3),IF(P98&gt;=$W$3,$W$1,$V$1),IF(AND($N$2&gt;=$T$4,$N$2&lt;$U$4),IF(P98&gt;=$W$4,$W$1,$V$1),IF(AND($N$2&gt;=$T$5,$N$2&lt;$U$5),IF(P98&gt;=$W$5,$W$1,$V$1),IF(AND($N$2&gt;=$T$6,$N$2&lt;$U$6),IF(P98&gt;=$W$6,$W$1,$V$1),IF(AND($N$2&gt;=$T$7,$N$2&lt;$U$7),IF(P98&gt;=$W$7,$W$1,$V$1),IF(AND($N$2&gt;=$T$8,$N$2&lt;$U$8),IF(P98&gt;=$W$8,$W$1,$V$1),IF(AND($N$2&gt;=$T$9,$N$2&lt;$U$9),IF(P98&gt;=$W$9,$W$1,$V$1),""))))))))),"")</f>
        <v>CC</v>
      </c>
      <c r="M98" s="9" t="str" cm="1">
        <f t="array" ref="M98">IF(E98&lt;&gt;"",IF(AND(E98&lt;&gt;"GR",E98&gt;=40,J98&gt;=30),_xlfn.IFS(Q98&gt;=$AG$2,$AD$19,Q98&gt;=$AG$3,$AC$19,Q98&gt;=$AG$4,$AB$19,Q98&gt;=$AG$5,$AA$19,Q98&gt;=$AG$6,$Z$19,Q98&gt;=$AG$7,$Y$19,Q98&gt;=$AG$8,$X$19,Q98&gt;=$AG$9,$V$19),L98),"")</f>
        <v>CC</v>
      </c>
      <c r="N98" s="9"/>
      <c r="O98" s="9"/>
      <c r="P98" s="9">
        <f t="shared" si="11"/>
        <v>53</v>
      </c>
      <c r="Q98" s="9">
        <f t="shared" si="12"/>
        <v>53</v>
      </c>
      <c r="R98" s="9">
        <f t="shared" si="13"/>
        <v>0.25</v>
      </c>
    </row>
    <row r="99" spans="1:18" x14ac:dyDescent="0.2">
      <c r="A99" s="3" t="s">
        <v>8</v>
      </c>
      <c r="B99" s="3">
        <v>98</v>
      </c>
      <c r="C99" s="3">
        <v>25</v>
      </c>
      <c r="D99" s="3">
        <v>67</v>
      </c>
      <c r="E99" s="3" t="s">
        <v>34</v>
      </c>
      <c r="F99" s="22">
        <f t="shared" si="14"/>
        <v>67</v>
      </c>
      <c r="G99" s="22">
        <f t="shared" si="15"/>
        <v>25</v>
      </c>
      <c r="H99" s="22">
        <f t="shared" si="16"/>
        <v>67</v>
      </c>
      <c r="I99" s="19">
        <f t="shared" si="17"/>
        <v>50.199999999999996</v>
      </c>
      <c r="J99" s="9">
        <f t="shared" si="9"/>
        <v>50.2</v>
      </c>
      <c r="K99" s="10">
        <f t="shared" si="10"/>
        <v>2520.0399999999995</v>
      </c>
      <c r="L99" s="9" t="str" cm="1">
        <f t="array" ref="L99">IF(D99&lt;&gt;"",IF(AND(H99&gt;=40,I99&gt;=30),IF(AND($N$2&gt;=$T$2,$N$2&lt;=$U$2),_xlfn.IFS(P99&gt;=$AD$2,$AD$1,P99&gt;=$AC$2,$AC$1,P99&gt;=$AB$2,$AB$1,P99&gt;=$AA$2,$AA$1,P99&gt;=$Z$2,$Z$1,P99&gt;=$Y$2,$Y$1,P99&gt;=$X$2,$X$1,P99&gt;=$W$2,$W$1,P99&lt;$W$2,$V$1),(IF(AND($N$2&gt;=$T$3,$N$2&lt;$U$3),_xlfn.IFS(P99&gt;=$AD$3,$AD$1,P99&gt;=$AC$3,$AC$1,P99&gt;=$AB$3,$AB$1,P99&gt;=$AA$3,$AA$1,P99&gt;=$Z$3,$Z$1,P99&gt;=$Y$3,$Y$1,P99&gt;=$X$3,$X$1,P99&gt;=$W$3,$W$1,P99&lt;$W$2,$V$1),(IF(AND($N$2&gt;=$T$4,$N$2&lt;$U$4),_xlfn.IFS(P99&gt;=$AD$4,$AD$1,P99&gt;=$AC$4,$AC$1,P99&gt;=$AB$4,$AB$1,P99&gt;=$AA$4,$AA$1,P99&gt;=$Z$4,$Z$1,P99&gt;=$Y$4,$Y$1,P99&gt;=$X$4,$X$1,P99&gt;=$W$4,$W$1,P99&lt;$W$2,$V$1),(IF(AND($N$2&gt;=$T$5,$N$2&lt;$U$5),_xlfn.IFS(P99&gt;=$AD$5,$AD$1,P99&gt;=$AC$5,$AC$1,P99&gt;=$AB$5,$AB$1,P99&gt;=$AA$5,$AA$1,P99&gt;=$Z$5,$Z$1,P99&gt;=$Y$5,$Y$1,P99&gt;=$X$5,$X$1,P99&gt;=$W$5,$W$1,P99&lt;$W$2,$V$1),(IF(AND($N$2&gt;=$T$6,$N$2&lt;$U$6),_xlfn.IFS(P99&gt;=$AD$6,$AD$1,P99&gt;=$AC$6,$AC$1,P99&gt;=$AB$6,$AB$1,P99&gt;=$AA$6,$AA$1,P99&gt;=$Z$6,$Z$1,P99&gt;=$Y$6,$Y$1,P99&gt;=$X$6,$X$1,P99&gt;=$W$6,$W$1,P99&lt;$W$2,$V$1),(IF(AND($N$2&gt;=$T$7,$N$2&lt;$U$7),_xlfn.IFS(P99&gt;=$AD$7,$AD$1,P99&gt;=$AC$7,$AC$1,P99&gt;=$AB$7,$AB$1,P99&gt;=$AA$7,$AA$1,P99&gt;=$Z$7,$Z$1,P99&gt;=$Y$7,$Y$1,P99&gt;=$X$7,$X$1,P99&gt;=$W$7,$W$1,P99&lt;$W$2,$V$1),(IF(AND($N$2&gt;=$T$8,$N$2&lt;$U$8),_xlfn.IFS(P99&gt;=$AD$8,$AD$1,P99&gt;=$AC$8,$AC$1,P99&gt;=$AB$8,$AB$1,P99&gt;=$AA$8,$AA$1,P99&gt;=$Z$8,$Z$1,P99&gt;=$Y$8,$Y$1,P99&gt;=$X$8,$X$1,P99&gt;=$W$8,$W$1,P99&lt;$W$2,$V$1),(IF(AND($N$2&gt;=$T$9,$N$2&lt;$U$9),_xlfn.IFS(P99&gt;=$AD$9,$AD$1,P99&gt;=$AC$9,$AC$1,P99&gt;=$AB$9,$AB$1,P99&gt;=$AA$9,$AA$1,P99&gt;=$Z$9,$Z$1,P99&gt;=$Y$9,$Y$1,P99&gt;=$X$9,$X$1,P99&gt;=$W$9,$W$1),$W$1))))))))))))))),IF(AND($N$2&gt;=$T$2,$N$2&lt;=$U$2),IF(P99&gt;=$W$2,$W$1,$V$1),IF(AND($N$2&gt;=$T$3,$N$2&lt;$U$3),IF(P99&gt;=$W$3,$W$1,$V$1),IF(AND($N$2&gt;=$T$4,$N$2&lt;$U$4),IF(P99&gt;=$W$4,$W$1,$V$1),IF(AND($N$2&gt;=$T$5,$N$2&lt;$U$5),IF(P99&gt;=$W$5,$W$1,$V$1),IF(AND($N$2&gt;=$T$6,$N$2&lt;$U$6),IF(P99&gt;=$W$6,$W$1,$V$1),IF(AND($N$2&gt;=$T$7,$N$2&lt;$U$7),IF(P99&gt;=$W$7,$W$1,$V$1),IF(AND($N$2&gt;=$T$8,$N$2&lt;$U$8),IF(P99&gt;=$W$8,$W$1,$V$1),IF(AND($N$2&gt;=$T$9,$N$2&lt;$U$9),IF(P99&gt;=$W$9,$W$1,$V$1),""))))))))),"")</f>
        <v>CC</v>
      </c>
      <c r="M99" s="9" t="str" cm="1">
        <f t="array" ref="M99">IF(E99&lt;&gt;"",IF(AND(E99&lt;&gt;"GR",E99&gt;=40,J99&gt;=30),_xlfn.IFS(Q99&gt;=$AG$2,$AD$19,Q99&gt;=$AG$3,$AC$19,Q99&gt;=$AG$4,$AB$19,Q99&gt;=$AG$5,$AA$19,Q99&gt;=$AG$6,$Z$19,Q99&gt;=$AG$7,$Y$19,Q99&gt;=$AG$8,$X$19,Q99&gt;=$AG$9,$V$19),L99),"")</f>
        <v>CC</v>
      </c>
      <c r="N99" s="9"/>
      <c r="O99" s="9"/>
      <c r="P99" s="9">
        <f t="shared" si="11"/>
        <v>52</v>
      </c>
      <c r="Q99" s="9">
        <f t="shared" si="12"/>
        <v>52</v>
      </c>
      <c r="R99" s="9">
        <f t="shared" si="13"/>
        <v>0.24</v>
      </c>
    </row>
    <row r="100" spans="1:18" x14ac:dyDescent="0.2">
      <c r="A100" s="3" t="s">
        <v>8</v>
      </c>
      <c r="B100" s="3">
        <v>99</v>
      </c>
      <c r="C100" s="3">
        <v>13</v>
      </c>
      <c r="D100" s="3">
        <v>75</v>
      </c>
      <c r="E100" s="3" t="s">
        <v>34</v>
      </c>
      <c r="F100" s="22">
        <f t="shared" si="14"/>
        <v>75</v>
      </c>
      <c r="G100" s="22">
        <f t="shared" si="15"/>
        <v>13</v>
      </c>
      <c r="H100" s="22">
        <f t="shared" si="16"/>
        <v>75</v>
      </c>
      <c r="I100" s="19">
        <f t="shared" si="17"/>
        <v>50.2</v>
      </c>
      <c r="J100" s="9">
        <f t="shared" si="9"/>
        <v>50.2</v>
      </c>
      <c r="K100" s="10">
        <f t="shared" si="10"/>
        <v>2520.0400000000004</v>
      </c>
      <c r="L100" s="9" t="str" cm="1">
        <f t="array" ref="L100">IF(D100&lt;&gt;"",IF(AND(H100&gt;=40,I100&gt;=30),IF(AND($N$2&gt;=$T$2,$N$2&lt;=$U$2),_xlfn.IFS(P100&gt;=$AD$2,$AD$1,P100&gt;=$AC$2,$AC$1,P100&gt;=$AB$2,$AB$1,P100&gt;=$AA$2,$AA$1,P100&gt;=$Z$2,$Z$1,P100&gt;=$Y$2,$Y$1,P100&gt;=$X$2,$X$1,P100&gt;=$W$2,$W$1,P100&lt;$W$2,$V$1),(IF(AND($N$2&gt;=$T$3,$N$2&lt;$U$3),_xlfn.IFS(P100&gt;=$AD$3,$AD$1,P100&gt;=$AC$3,$AC$1,P100&gt;=$AB$3,$AB$1,P100&gt;=$AA$3,$AA$1,P100&gt;=$Z$3,$Z$1,P100&gt;=$Y$3,$Y$1,P100&gt;=$X$3,$X$1,P100&gt;=$W$3,$W$1,P100&lt;$W$2,$V$1),(IF(AND($N$2&gt;=$T$4,$N$2&lt;$U$4),_xlfn.IFS(P100&gt;=$AD$4,$AD$1,P100&gt;=$AC$4,$AC$1,P100&gt;=$AB$4,$AB$1,P100&gt;=$AA$4,$AA$1,P100&gt;=$Z$4,$Z$1,P100&gt;=$Y$4,$Y$1,P100&gt;=$X$4,$X$1,P100&gt;=$W$4,$W$1,P100&lt;$W$2,$V$1),(IF(AND($N$2&gt;=$T$5,$N$2&lt;$U$5),_xlfn.IFS(P100&gt;=$AD$5,$AD$1,P100&gt;=$AC$5,$AC$1,P100&gt;=$AB$5,$AB$1,P100&gt;=$AA$5,$AA$1,P100&gt;=$Z$5,$Z$1,P100&gt;=$Y$5,$Y$1,P100&gt;=$X$5,$X$1,P100&gt;=$W$5,$W$1,P100&lt;$W$2,$V$1),(IF(AND($N$2&gt;=$T$6,$N$2&lt;$U$6),_xlfn.IFS(P100&gt;=$AD$6,$AD$1,P100&gt;=$AC$6,$AC$1,P100&gt;=$AB$6,$AB$1,P100&gt;=$AA$6,$AA$1,P100&gt;=$Z$6,$Z$1,P100&gt;=$Y$6,$Y$1,P100&gt;=$X$6,$X$1,P100&gt;=$W$6,$W$1,P100&lt;$W$2,$V$1),(IF(AND($N$2&gt;=$T$7,$N$2&lt;$U$7),_xlfn.IFS(P100&gt;=$AD$7,$AD$1,P100&gt;=$AC$7,$AC$1,P100&gt;=$AB$7,$AB$1,P100&gt;=$AA$7,$AA$1,P100&gt;=$Z$7,$Z$1,P100&gt;=$Y$7,$Y$1,P100&gt;=$X$7,$X$1,P100&gt;=$W$7,$W$1,P100&lt;$W$2,$V$1),(IF(AND($N$2&gt;=$T$8,$N$2&lt;$U$8),_xlfn.IFS(P100&gt;=$AD$8,$AD$1,P100&gt;=$AC$8,$AC$1,P100&gt;=$AB$8,$AB$1,P100&gt;=$AA$8,$AA$1,P100&gt;=$Z$8,$Z$1,P100&gt;=$Y$8,$Y$1,P100&gt;=$X$8,$X$1,P100&gt;=$W$8,$W$1,P100&lt;$W$2,$V$1),(IF(AND($N$2&gt;=$T$9,$N$2&lt;$U$9),_xlfn.IFS(P100&gt;=$AD$9,$AD$1,P100&gt;=$AC$9,$AC$1,P100&gt;=$AB$9,$AB$1,P100&gt;=$AA$9,$AA$1,P100&gt;=$Z$9,$Z$1,P100&gt;=$Y$9,$Y$1,P100&gt;=$X$9,$X$1,P100&gt;=$W$9,$W$1),$W$1))))))))))))))),IF(AND($N$2&gt;=$T$2,$N$2&lt;=$U$2),IF(P100&gt;=$W$2,$W$1,$V$1),IF(AND($N$2&gt;=$T$3,$N$2&lt;$U$3),IF(P100&gt;=$W$3,$W$1,$V$1),IF(AND($N$2&gt;=$T$4,$N$2&lt;$U$4),IF(P100&gt;=$W$4,$W$1,$V$1),IF(AND($N$2&gt;=$T$5,$N$2&lt;$U$5),IF(P100&gt;=$W$5,$W$1,$V$1),IF(AND($N$2&gt;=$T$6,$N$2&lt;$U$6),IF(P100&gt;=$W$6,$W$1,$V$1),IF(AND($N$2&gt;=$T$7,$N$2&lt;$U$7),IF(P100&gt;=$W$7,$W$1,$V$1),IF(AND($N$2&gt;=$T$8,$N$2&lt;$U$8),IF(P100&gt;=$W$8,$W$1,$V$1),IF(AND($N$2&gt;=$T$9,$N$2&lt;$U$9),IF(P100&gt;=$W$9,$W$1,$V$1),""))))))))),"")</f>
        <v>CC</v>
      </c>
      <c r="M100" s="9" t="str" cm="1">
        <f t="array" ref="M100">IF(E100&lt;&gt;"",IF(AND(E100&lt;&gt;"GR",E100&gt;=40,J100&gt;=30),_xlfn.IFS(Q100&gt;=$AG$2,$AD$19,Q100&gt;=$AG$3,$AC$19,Q100&gt;=$AG$4,$AB$19,Q100&gt;=$AG$5,$AA$19,Q100&gt;=$AG$6,$Z$19,Q100&gt;=$AG$7,$Y$19,Q100&gt;=$AG$8,$X$19,Q100&gt;=$AG$9,$V$19),L100),"")</f>
        <v>CC</v>
      </c>
      <c r="N100" s="9"/>
      <c r="O100" s="9"/>
      <c r="P100" s="9">
        <f t="shared" si="11"/>
        <v>52</v>
      </c>
      <c r="Q100" s="9">
        <f t="shared" si="12"/>
        <v>52</v>
      </c>
      <c r="R100" s="9">
        <f t="shared" si="13"/>
        <v>0.24</v>
      </c>
    </row>
    <row r="101" spans="1:18" x14ac:dyDescent="0.2">
      <c r="A101" s="3" t="s">
        <v>8</v>
      </c>
      <c r="B101" s="3">
        <v>100</v>
      </c>
      <c r="C101" s="3">
        <v>44</v>
      </c>
      <c r="D101" s="3">
        <v>54</v>
      </c>
      <c r="E101" s="3" t="s">
        <v>34</v>
      </c>
      <c r="F101" s="22">
        <f t="shared" si="14"/>
        <v>54</v>
      </c>
      <c r="G101" s="22">
        <f t="shared" si="15"/>
        <v>44</v>
      </c>
      <c r="H101" s="22">
        <f t="shared" si="16"/>
        <v>54</v>
      </c>
      <c r="I101" s="9">
        <f t="shared" si="17"/>
        <v>50</v>
      </c>
      <c r="J101" s="9">
        <f t="shared" si="9"/>
        <v>50</v>
      </c>
      <c r="K101" s="10">
        <f t="shared" si="10"/>
        <v>2500</v>
      </c>
      <c r="L101" s="9" t="str" cm="1">
        <f t="array" ref="L101">IF(D101&lt;&gt;"",IF(AND(H101&gt;=40,I101&gt;=30),IF(AND($N$2&gt;=$T$2,$N$2&lt;=$U$2),_xlfn.IFS(P101&gt;=$AD$2,$AD$1,P101&gt;=$AC$2,$AC$1,P101&gt;=$AB$2,$AB$1,P101&gt;=$AA$2,$AA$1,P101&gt;=$Z$2,$Z$1,P101&gt;=$Y$2,$Y$1,P101&gt;=$X$2,$X$1,P101&gt;=$W$2,$W$1,P101&lt;$W$2,$V$1),(IF(AND($N$2&gt;=$T$3,$N$2&lt;$U$3),_xlfn.IFS(P101&gt;=$AD$3,$AD$1,P101&gt;=$AC$3,$AC$1,P101&gt;=$AB$3,$AB$1,P101&gt;=$AA$3,$AA$1,P101&gt;=$Z$3,$Z$1,P101&gt;=$Y$3,$Y$1,P101&gt;=$X$3,$X$1,P101&gt;=$W$3,$W$1,P101&lt;$W$2,$V$1),(IF(AND($N$2&gt;=$T$4,$N$2&lt;$U$4),_xlfn.IFS(P101&gt;=$AD$4,$AD$1,P101&gt;=$AC$4,$AC$1,P101&gt;=$AB$4,$AB$1,P101&gt;=$AA$4,$AA$1,P101&gt;=$Z$4,$Z$1,P101&gt;=$Y$4,$Y$1,P101&gt;=$X$4,$X$1,P101&gt;=$W$4,$W$1,P101&lt;$W$2,$V$1),(IF(AND($N$2&gt;=$T$5,$N$2&lt;$U$5),_xlfn.IFS(P101&gt;=$AD$5,$AD$1,P101&gt;=$AC$5,$AC$1,P101&gt;=$AB$5,$AB$1,P101&gt;=$AA$5,$AA$1,P101&gt;=$Z$5,$Z$1,P101&gt;=$Y$5,$Y$1,P101&gt;=$X$5,$X$1,P101&gt;=$W$5,$W$1,P101&lt;$W$2,$V$1),(IF(AND($N$2&gt;=$T$6,$N$2&lt;$U$6),_xlfn.IFS(P101&gt;=$AD$6,$AD$1,P101&gt;=$AC$6,$AC$1,P101&gt;=$AB$6,$AB$1,P101&gt;=$AA$6,$AA$1,P101&gt;=$Z$6,$Z$1,P101&gt;=$Y$6,$Y$1,P101&gt;=$X$6,$X$1,P101&gt;=$W$6,$W$1,P101&lt;$W$2,$V$1),(IF(AND($N$2&gt;=$T$7,$N$2&lt;$U$7),_xlfn.IFS(P101&gt;=$AD$7,$AD$1,P101&gt;=$AC$7,$AC$1,P101&gt;=$AB$7,$AB$1,P101&gt;=$AA$7,$AA$1,P101&gt;=$Z$7,$Z$1,P101&gt;=$Y$7,$Y$1,P101&gt;=$X$7,$X$1,P101&gt;=$W$7,$W$1,P101&lt;$W$2,$V$1),(IF(AND($N$2&gt;=$T$8,$N$2&lt;$U$8),_xlfn.IFS(P101&gt;=$AD$8,$AD$1,P101&gt;=$AC$8,$AC$1,P101&gt;=$AB$8,$AB$1,P101&gt;=$AA$8,$AA$1,P101&gt;=$Z$8,$Z$1,P101&gt;=$Y$8,$Y$1,P101&gt;=$X$8,$X$1,P101&gt;=$W$8,$W$1,P101&lt;$W$2,$V$1),(IF(AND($N$2&gt;=$T$9,$N$2&lt;$U$9),_xlfn.IFS(P101&gt;=$AD$9,$AD$1,P101&gt;=$AC$9,$AC$1,P101&gt;=$AB$9,$AB$1,P101&gt;=$AA$9,$AA$1,P101&gt;=$Z$9,$Z$1,P101&gt;=$Y$9,$Y$1,P101&gt;=$X$9,$X$1,P101&gt;=$W$9,$W$1),$W$1))))))))))))))),IF(AND($N$2&gt;=$T$2,$N$2&lt;=$U$2),IF(P101&gt;=$W$2,$W$1,$V$1),IF(AND($N$2&gt;=$T$3,$N$2&lt;$U$3),IF(P101&gt;=$W$3,$W$1,$V$1),IF(AND($N$2&gt;=$T$4,$N$2&lt;$U$4),IF(P101&gt;=$W$4,$W$1,$V$1),IF(AND($N$2&gt;=$T$5,$N$2&lt;$U$5),IF(P101&gt;=$W$5,$W$1,$V$1),IF(AND($N$2&gt;=$T$6,$N$2&lt;$U$6),IF(P101&gt;=$W$6,$W$1,$V$1),IF(AND($N$2&gt;=$T$7,$N$2&lt;$U$7),IF(P101&gt;=$W$7,$W$1,$V$1),IF(AND($N$2&gt;=$T$8,$N$2&lt;$U$8),IF(P101&gt;=$W$8,$W$1,$V$1),IF(AND($N$2&gt;=$T$9,$N$2&lt;$U$9),IF(P101&gt;=$W$9,$W$1,$V$1),""))))))))),"")</f>
        <v>CC</v>
      </c>
      <c r="M101" s="9" t="str" cm="1">
        <f t="array" ref="M101">IF(E101&lt;&gt;"",IF(AND(E101&lt;&gt;"GR",E101&gt;=40,J101&gt;=30),_xlfn.IFS(Q101&gt;=$AG$2,$AD$19,Q101&gt;=$AG$3,$AC$19,Q101&gt;=$AG$4,$AB$19,Q101&gt;=$AG$5,$AA$19,Q101&gt;=$AG$6,$Z$19,Q101&gt;=$AG$7,$Y$19,Q101&gt;=$AG$8,$X$19,Q101&gt;=$AG$9,$V$19),L101),"")</f>
        <v>CC</v>
      </c>
      <c r="N101" s="9"/>
      <c r="O101" s="9"/>
      <c r="P101" s="9">
        <f t="shared" si="11"/>
        <v>52</v>
      </c>
      <c r="Q101" s="9">
        <f t="shared" si="12"/>
        <v>52</v>
      </c>
      <c r="R101" s="9">
        <f t="shared" si="13"/>
        <v>0.22</v>
      </c>
    </row>
    <row r="102" spans="1:18" x14ac:dyDescent="0.2">
      <c r="A102" s="3" t="s">
        <v>8</v>
      </c>
      <c r="B102" s="3">
        <v>101</v>
      </c>
      <c r="C102" s="3">
        <v>51</v>
      </c>
      <c r="D102" s="3">
        <v>49</v>
      </c>
      <c r="E102" s="3" t="s">
        <v>34</v>
      </c>
      <c r="F102" s="22">
        <f t="shared" si="14"/>
        <v>49</v>
      </c>
      <c r="G102" s="22">
        <f t="shared" si="15"/>
        <v>51</v>
      </c>
      <c r="H102" s="22">
        <f t="shared" si="16"/>
        <v>49</v>
      </c>
      <c r="I102" s="9">
        <f t="shared" si="17"/>
        <v>49.8</v>
      </c>
      <c r="J102" s="9">
        <f t="shared" si="9"/>
        <v>49.8</v>
      </c>
      <c r="K102" s="10">
        <f t="shared" si="10"/>
        <v>2480.0399999999995</v>
      </c>
      <c r="L102" s="9" t="str" cm="1">
        <f t="array" ref="L102">IF(D102&lt;&gt;"",IF(AND(H102&gt;=40,I102&gt;=30),IF(AND($N$2&gt;=$T$2,$N$2&lt;=$U$2),_xlfn.IFS(P102&gt;=$AD$2,$AD$1,P102&gt;=$AC$2,$AC$1,P102&gt;=$AB$2,$AB$1,P102&gt;=$AA$2,$AA$1,P102&gt;=$Z$2,$Z$1,P102&gt;=$Y$2,$Y$1,P102&gt;=$X$2,$X$1,P102&gt;=$W$2,$W$1,P102&lt;$W$2,$V$1),(IF(AND($N$2&gt;=$T$3,$N$2&lt;$U$3),_xlfn.IFS(P102&gt;=$AD$3,$AD$1,P102&gt;=$AC$3,$AC$1,P102&gt;=$AB$3,$AB$1,P102&gt;=$AA$3,$AA$1,P102&gt;=$Z$3,$Z$1,P102&gt;=$Y$3,$Y$1,P102&gt;=$X$3,$X$1,P102&gt;=$W$3,$W$1,P102&lt;$W$2,$V$1),(IF(AND($N$2&gt;=$T$4,$N$2&lt;$U$4),_xlfn.IFS(P102&gt;=$AD$4,$AD$1,P102&gt;=$AC$4,$AC$1,P102&gt;=$AB$4,$AB$1,P102&gt;=$AA$4,$AA$1,P102&gt;=$Z$4,$Z$1,P102&gt;=$Y$4,$Y$1,P102&gt;=$X$4,$X$1,P102&gt;=$W$4,$W$1,P102&lt;$W$2,$V$1),(IF(AND($N$2&gt;=$T$5,$N$2&lt;$U$5),_xlfn.IFS(P102&gt;=$AD$5,$AD$1,P102&gt;=$AC$5,$AC$1,P102&gt;=$AB$5,$AB$1,P102&gt;=$AA$5,$AA$1,P102&gt;=$Z$5,$Z$1,P102&gt;=$Y$5,$Y$1,P102&gt;=$X$5,$X$1,P102&gt;=$W$5,$W$1,P102&lt;$W$2,$V$1),(IF(AND($N$2&gt;=$T$6,$N$2&lt;$U$6),_xlfn.IFS(P102&gt;=$AD$6,$AD$1,P102&gt;=$AC$6,$AC$1,P102&gt;=$AB$6,$AB$1,P102&gt;=$AA$6,$AA$1,P102&gt;=$Z$6,$Z$1,P102&gt;=$Y$6,$Y$1,P102&gt;=$X$6,$X$1,P102&gt;=$W$6,$W$1,P102&lt;$W$2,$V$1),(IF(AND($N$2&gt;=$T$7,$N$2&lt;$U$7),_xlfn.IFS(P102&gt;=$AD$7,$AD$1,P102&gt;=$AC$7,$AC$1,P102&gt;=$AB$7,$AB$1,P102&gt;=$AA$7,$AA$1,P102&gt;=$Z$7,$Z$1,P102&gt;=$Y$7,$Y$1,P102&gt;=$X$7,$X$1,P102&gt;=$W$7,$W$1,P102&lt;$W$2,$V$1),(IF(AND($N$2&gt;=$T$8,$N$2&lt;$U$8),_xlfn.IFS(P102&gt;=$AD$8,$AD$1,P102&gt;=$AC$8,$AC$1,P102&gt;=$AB$8,$AB$1,P102&gt;=$AA$8,$AA$1,P102&gt;=$Z$8,$Z$1,P102&gt;=$Y$8,$Y$1,P102&gt;=$X$8,$X$1,P102&gt;=$W$8,$W$1,P102&lt;$W$2,$V$1),(IF(AND($N$2&gt;=$T$9,$N$2&lt;$U$9),_xlfn.IFS(P102&gt;=$AD$9,$AD$1,P102&gt;=$AC$9,$AC$1,P102&gt;=$AB$9,$AB$1,P102&gt;=$AA$9,$AA$1,P102&gt;=$Z$9,$Z$1,P102&gt;=$Y$9,$Y$1,P102&gt;=$X$9,$X$1,P102&gt;=$W$9,$W$1),$W$1))))))))))))))),IF(AND($N$2&gt;=$T$2,$N$2&lt;=$U$2),IF(P102&gt;=$W$2,$W$1,$V$1),IF(AND($N$2&gt;=$T$3,$N$2&lt;$U$3),IF(P102&gt;=$W$3,$W$1,$V$1),IF(AND($N$2&gt;=$T$4,$N$2&lt;$U$4),IF(P102&gt;=$W$4,$W$1,$V$1),IF(AND($N$2&gt;=$T$5,$N$2&lt;$U$5),IF(P102&gt;=$W$5,$W$1,$V$1),IF(AND($N$2&gt;=$T$6,$N$2&lt;$U$6),IF(P102&gt;=$W$6,$W$1,$V$1),IF(AND($N$2&gt;=$T$7,$N$2&lt;$U$7),IF(P102&gt;=$W$7,$W$1,$V$1),IF(AND($N$2&gt;=$T$8,$N$2&lt;$U$8),IF(P102&gt;=$W$8,$W$1,$V$1),IF(AND($N$2&gt;=$T$9,$N$2&lt;$U$9),IF(P102&gt;=$W$9,$W$1,$V$1),""))))))))),"")</f>
        <v>CC</v>
      </c>
      <c r="M102" s="9" t="str" cm="1">
        <f t="array" ref="M102">IF(E102&lt;&gt;"",IF(AND(E102&lt;&gt;"GR",E102&gt;=40,J102&gt;=30),_xlfn.IFS(Q102&gt;=$AG$2,$AD$19,Q102&gt;=$AG$3,$AC$19,Q102&gt;=$AG$4,$AB$19,Q102&gt;=$AG$5,$AA$19,Q102&gt;=$AG$6,$Z$19,Q102&gt;=$AG$7,$Y$19,Q102&gt;=$AG$8,$X$19,Q102&gt;=$AG$9,$V$19),L102),"")</f>
        <v>CC</v>
      </c>
      <c r="N102" s="9"/>
      <c r="O102" s="9"/>
      <c r="P102" s="9">
        <f t="shared" si="11"/>
        <v>52</v>
      </c>
      <c r="Q102" s="9">
        <f t="shared" si="12"/>
        <v>52</v>
      </c>
      <c r="R102" s="9">
        <f t="shared" si="13"/>
        <v>0.21</v>
      </c>
    </row>
    <row r="103" spans="1:18" x14ac:dyDescent="0.2">
      <c r="A103" s="3" t="s">
        <v>8</v>
      </c>
      <c r="B103" s="3">
        <v>102</v>
      </c>
      <c r="C103" s="3">
        <v>49</v>
      </c>
      <c r="D103" s="3">
        <v>50</v>
      </c>
      <c r="E103" s="3" t="s">
        <v>34</v>
      </c>
      <c r="F103" s="22">
        <f t="shared" si="14"/>
        <v>50</v>
      </c>
      <c r="G103" s="22">
        <f t="shared" si="15"/>
        <v>49</v>
      </c>
      <c r="H103" s="22">
        <f t="shared" si="16"/>
        <v>50</v>
      </c>
      <c r="I103" s="9">
        <f t="shared" si="17"/>
        <v>49.6</v>
      </c>
      <c r="J103" s="9">
        <f t="shared" si="9"/>
        <v>49.6</v>
      </c>
      <c r="K103" s="10">
        <f t="shared" si="10"/>
        <v>2460.1600000000003</v>
      </c>
      <c r="L103" s="9" t="str" cm="1">
        <f t="array" ref="L103">IF(D103&lt;&gt;"",IF(AND(H103&gt;=40,I103&gt;=30),IF(AND($N$2&gt;=$T$2,$N$2&lt;=$U$2),_xlfn.IFS(P103&gt;=$AD$2,$AD$1,P103&gt;=$AC$2,$AC$1,P103&gt;=$AB$2,$AB$1,P103&gt;=$AA$2,$AA$1,P103&gt;=$Z$2,$Z$1,P103&gt;=$Y$2,$Y$1,P103&gt;=$X$2,$X$1,P103&gt;=$W$2,$W$1,P103&lt;$W$2,$V$1),(IF(AND($N$2&gt;=$T$3,$N$2&lt;$U$3),_xlfn.IFS(P103&gt;=$AD$3,$AD$1,P103&gt;=$AC$3,$AC$1,P103&gt;=$AB$3,$AB$1,P103&gt;=$AA$3,$AA$1,P103&gt;=$Z$3,$Z$1,P103&gt;=$Y$3,$Y$1,P103&gt;=$X$3,$X$1,P103&gt;=$W$3,$W$1,P103&lt;$W$2,$V$1),(IF(AND($N$2&gt;=$T$4,$N$2&lt;$U$4),_xlfn.IFS(P103&gt;=$AD$4,$AD$1,P103&gt;=$AC$4,$AC$1,P103&gt;=$AB$4,$AB$1,P103&gt;=$AA$4,$AA$1,P103&gt;=$Z$4,$Z$1,P103&gt;=$Y$4,$Y$1,P103&gt;=$X$4,$X$1,P103&gt;=$W$4,$W$1,P103&lt;$W$2,$V$1),(IF(AND($N$2&gt;=$T$5,$N$2&lt;$U$5),_xlfn.IFS(P103&gt;=$AD$5,$AD$1,P103&gt;=$AC$5,$AC$1,P103&gt;=$AB$5,$AB$1,P103&gt;=$AA$5,$AA$1,P103&gt;=$Z$5,$Z$1,P103&gt;=$Y$5,$Y$1,P103&gt;=$X$5,$X$1,P103&gt;=$W$5,$W$1,P103&lt;$W$2,$V$1),(IF(AND($N$2&gt;=$T$6,$N$2&lt;$U$6),_xlfn.IFS(P103&gt;=$AD$6,$AD$1,P103&gt;=$AC$6,$AC$1,P103&gt;=$AB$6,$AB$1,P103&gt;=$AA$6,$AA$1,P103&gt;=$Z$6,$Z$1,P103&gt;=$Y$6,$Y$1,P103&gt;=$X$6,$X$1,P103&gt;=$W$6,$W$1,P103&lt;$W$2,$V$1),(IF(AND($N$2&gt;=$T$7,$N$2&lt;$U$7),_xlfn.IFS(P103&gt;=$AD$7,$AD$1,P103&gt;=$AC$7,$AC$1,P103&gt;=$AB$7,$AB$1,P103&gt;=$AA$7,$AA$1,P103&gt;=$Z$7,$Z$1,P103&gt;=$Y$7,$Y$1,P103&gt;=$X$7,$X$1,P103&gt;=$W$7,$W$1,P103&lt;$W$2,$V$1),(IF(AND($N$2&gt;=$T$8,$N$2&lt;$U$8),_xlfn.IFS(P103&gt;=$AD$8,$AD$1,P103&gt;=$AC$8,$AC$1,P103&gt;=$AB$8,$AB$1,P103&gt;=$AA$8,$AA$1,P103&gt;=$Z$8,$Z$1,P103&gt;=$Y$8,$Y$1,P103&gt;=$X$8,$X$1,P103&gt;=$W$8,$W$1,P103&lt;$W$2,$V$1),(IF(AND($N$2&gt;=$T$9,$N$2&lt;$U$9),_xlfn.IFS(P103&gt;=$AD$9,$AD$1,P103&gt;=$AC$9,$AC$1,P103&gt;=$AB$9,$AB$1,P103&gt;=$AA$9,$AA$1,P103&gt;=$Z$9,$Z$1,P103&gt;=$Y$9,$Y$1,P103&gt;=$X$9,$X$1,P103&gt;=$W$9,$W$1),$W$1))))))))))))))),IF(AND($N$2&gt;=$T$2,$N$2&lt;=$U$2),IF(P103&gt;=$W$2,$W$1,$V$1),IF(AND($N$2&gt;=$T$3,$N$2&lt;$U$3),IF(P103&gt;=$W$3,$W$1,$V$1),IF(AND($N$2&gt;=$T$4,$N$2&lt;$U$4),IF(P103&gt;=$W$4,$W$1,$V$1),IF(AND($N$2&gt;=$T$5,$N$2&lt;$U$5),IF(P103&gt;=$W$5,$W$1,$V$1),IF(AND($N$2&gt;=$T$6,$N$2&lt;$U$6),IF(P103&gt;=$W$6,$W$1,$V$1),IF(AND($N$2&gt;=$T$7,$N$2&lt;$U$7),IF(P103&gt;=$W$7,$W$1,$V$1),IF(AND($N$2&gt;=$T$8,$N$2&lt;$U$8),IF(P103&gt;=$W$8,$W$1,$V$1),IF(AND($N$2&gt;=$T$9,$N$2&lt;$U$9),IF(P103&gt;=$W$9,$W$1,$V$1),""))))))))),"")</f>
        <v>CC</v>
      </c>
      <c r="M103" s="9" t="str" cm="1">
        <f t="array" ref="M103">IF(E103&lt;&gt;"",IF(AND(E103&lt;&gt;"GR",E103&gt;=40,J103&gt;=30),_xlfn.IFS(Q103&gt;=$AG$2,$AD$19,Q103&gt;=$AG$3,$AC$19,Q103&gt;=$AG$4,$AB$19,Q103&gt;=$AG$5,$AA$19,Q103&gt;=$AG$6,$Z$19,Q103&gt;=$AG$7,$Y$19,Q103&gt;=$AG$8,$X$19,Q103&gt;=$AG$9,$V$19),L103),"")</f>
        <v>CC</v>
      </c>
      <c r="N103" s="9"/>
      <c r="O103" s="9"/>
      <c r="P103" s="9">
        <f t="shared" si="11"/>
        <v>52</v>
      </c>
      <c r="Q103" s="9">
        <f t="shared" si="12"/>
        <v>52</v>
      </c>
      <c r="R103" s="9">
        <f t="shared" si="13"/>
        <v>0.2</v>
      </c>
    </row>
    <row r="104" spans="1:18" x14ac:dyDescent="0.2">
      <c r="A104" s="3" t="s">
        <v>8</v>
      </c>
      <c r="B104" s="3">
        <v>103</v>
      </c>
      <c r="C104" s="3">
        <v>31</v>
      </c>
      <c r="D104" s="3">
        <v>62</v>
      </c>
      <c r="E104" s="3" t="s">
        <v>34</v>
      </c>
      <c r="F104" s="22">
        <f t="shared" si="14"/>
        <v>62</v>
      </c>
      <c r="G104" s="22">
        <f t="shared" si="15"/>
        <v>31</v>
      </c>
      <c r="H104" s="22">
        <f t="shared" si="16"/>
        <v>62</v>
      </c>
      <c r="I104" s="9">
        <f t="shared" si="17"/>
        <v>49.599999999999994</v>
      </c>
      <c r="J104" s="9">
        <f t="shared" si="9"/>
        <v>49.6</v>
      </c>
      <c r="K104" s="10">
        <f t="shared" si="10"/>
        <v>2460.1599999999994</v>
      </c>
      <c r="L104" s="9" t="str" cm="1">
        <f t="array" ref="L104">IF(D104&lt;&gt;"",IF(AND(H104&gt;=40,I104&gt;=30),IF(AND($N$2&gt;=$T$2,$N$2&lt;=$U$2),_xlfn.IFS(P104&gt;=$AD$2,$AD$1,P104&gt;=$AC$2,$AC$1,P104&gt;=$AB$2,$AB$1,P104&gt;=$AA$2,$AA$1,P104&gt;=$Z$2,$Z$1,P104&gt;=$Y$2,$Y$1,P104&gt;=$X$2,$X$1,P104&gt;=$W$2,$W$1,P104&lt;$W$2,$V$1),(IF(AND($N$2&gt;=$T$3,$N$2&lt;$U$3),_xlfn.IFS(P104&gt;=$AD$3,$AD$1,P104&gt;=$AC$3,$AC$1,P104&gt;=$AB$3,$AB$1,P104&gt;=$AA$3,$AA$1,P104&gt;=$Z$3,$Z$1,P104&gt;=$Y$3,$Y$1,P104&gt;=$X$3,$X$1,P104&gt;=$W$3,$W$1,P104&lt;$W$2,$V$1),(IF(AND($N$2&gt;=$T$4,$N$2&lt;$U$4),_xlfn.IFS(P104&gt;=$AD$4,$AD$1,P104&gt;=$AC$4,$AC$1,P104&gt;=$AB$4,$AB$1,P104&gt;=$AA$4,$AA$1,P104&gt;=$Z$4,$Z$1,P104&gt;=$Y$4,$Y$1,P104&gt;=$X$4,$X$1,P104&gt;=$W$4,$W$1,P104&lt;$W$2,$V$1),(IF(AND($N$2&gt;=$T$5,$N$2&lt;$U$5),_xlfn.IFS(P104&gt;=$AD$5,$AD$1,P104&gt;=$AC$5,$AC$1,P104&gt;=$AB$5,$AB$1,P104&gt;=$AA$5,$AA$1,P104&gt;=$Z$5,$Z$1,P104&gt;=$Y$5,$Y$1,P104&gt;=$X$5,$X$1,P104&gt;=$W$5,$W$1,P104&lt;$W$2,$V$1),(IF(AND($N$2&gt;=$T$6,$N$2&lt;$U$6),_xlfn.IFS(P104&gt;=$AD$6,$AD$1,P104&gt;=$AC$6,$AC$1,P104&gt;=$AB$6,$AB$1,P104&gt;=$AA$6,$AA$1,P104&gt;=$Z$6,$Z$1,P104&gt;=$Y$6,$Y$1,P104&gt;=$X$6,$X$1,P104&gt;=$W$6,$W$1,P104&lt;$W$2,$V$1),(IF(AND($N$2&gt;=$T$7,$N$2&lt;$U$7),_xlfn.IFS(P104&gt;=$AD$7,$AD$1,P104&gt;=$AC$7,$AC$1,P104&gt;=$AB$7,$AB$1,P104&gt;=$AA$7,$AA$1,P104&gt;=$Z$7,$Z$1,P104&gt;=$Y$7,$Y$1,P104&gt;=$X$7,$X$1,P104&gt;=$W$7,$W$1,P104&lt;$W$2,$V$1),(IF(AND($N$2&gt;=$T$8,$N$2&lt;$U$8),_xlfn.IFS(P104&gt;=$AD$8,$AD$1,P104&gt;=$AC$8,$AC$1,P104&gt;=$AB$8,$AB$1,P104&gt;=$AA$8,$AA$1,P104&gt;=$Z$8,$Z$1,P104&gt;=$Y$8,$Y$1,P104&gt;=$X$8,$X$1,P104&gt;=$W$8,$W$1,P104&lt;$W$2,$V$1),(IF(AND($N$2&gt;=$T$9,$N$2&lt;$U$9),_xlfn.IFS(P104&gt;=$AD$9,$AD$1,P104&gt;=$AC$9,$AC$1,P104&gt;=$AB$9,$AB$1,P104&gt;=$AA$9,$AA$1,P104&gt;=$Z$9,$Z$1,P104&gt;=$Y$9,$Y$1,P104&gt;=$X$9,$X$1,P104&gt;=$W$9,$W$1),$W$1))))))))))))))),IF(AND($N$2&gt;=$T$2,$N$2&lt;=$U$2),IF(P104&gt;=$W$2,$W$1,$V$1),IF(AND($N$2&gt;=$T$3,$N$2&lt;$U$3),IF(P104&gt;=$W$3,$W$1,$V$1),IF(AND($N$2&gt;=$T$4,$N$2&lt;$U$4),IF(P104&gt;=$W$4,$W$1,$V$1),IF(AND($N$2&gt;=$T$5,$N$2&lt;$U$5),IF(P104&gt;=$W$5,$W$1,$V$1),IF(AND($N$2&gt;=$T$6,$N$2&lt;$U$6),IF(P104&gt;=$W$6,$W$1,$V$1),IF(AND($N$2&gt;=$T$7,$N$2&lt;$U$7),IF(P104&gt;=$W$7,$W$1,$V$1),IF(AND($N$2&gt;=$T$8,$N$2&lt;$U$8),IF(P104&gt;=$W$8,$W$1,$V$1),IF(AND($N$2&gt;=$T$9,$N$2&lt;$U$9),IF(P104&gt;=$W$9,$W$1,$V$1),""))))))))),"")</f>
        <v>CC</v>
      </c>
      <c r="M104" s="9" t="str" cm="1">
        <f t="array" ref="M104">IF(E104&lt;&gt;"",IF(AND(E104&lt;&gt;"GR",E104&gt;=40,J104&gt;=30),_xlfn.IFS(Q104&gt;=$AG$2,$AD$19,Q104&gt;=$AG$3,$AC$19,Q104&gt;=$AG$4,$AB$19,Q104&gt;=$AG$5,$AA$19,Q104&gt;=$AG$6,$Z$19,Q104&gt;=$AG$7,$Y$19,Q104&gt;=$AG$8,$X$19,Q104&gt;=$AG$9,$V$19),L104),"")</f>
        <v>CC</v>
      </c>
      <c r="N104" s="9"/>
      <c r="O104" s="9"/>
      <c r="P104" s="9">
        <f t="shared" si="11"/>
        <v>52</v>
      </c>
      <c r="Q104" s="9">
        <f t="shared" si="12"/>
        <v>52</v>
      </c>
      <c r="R104" s="9">
        <f t="shared" si="13"/>
        <v>0.2</v>
      </c>
    </row>
    <row r="105" spans="1:18" x14ac:dyDescent="0.2">
      <c r="A105" s="3" t="s">
        <v>8</v>
      </c>
      <c r="B105" s="3">
        <v>104</v>
      </c>
      <c r="C105" s="3">
        <v>47</v>
      </c>
      <c r="D105" s="3">
        <v>51</v>
      </c>
      <c r="E105" s="3" t="s">
        <v>34</v>
      </c>
      <c r="F105" s="22">
        <f t="shared" si="14"/>
        <v>51</v>
      </c>
      <c r="G105" s="22">
        <f t="shared" si="15"/>
        <v>47</v>
      </c>
      <c r="H105" s="22">
        <f t="shared" si="16"/>
        <v>51</v>
      </c>
      <c r="I105" s="9">
        <f t="shared" si="17"/>
        <v>49.4</v>
      </c>
      <c r="J105" s="9">
        <f t="shared" si="9"/>
        <v>49.4</v>
      </c>
      <c r="K105" s="10">
        <f t="shared" si="10"/>
        <v>2440.3599999999997</v>
      </c>
      <c r="L105" s="9" t="str" cm="1">
        <f t="array" ref="L105">IF(D105&lt;&gt;"",IF(AND(H105&gt;=40,I105&gt;=30),IF(AND($N$2&gt;=$T$2,$N$2&lt;=$U$2),_xlfn.IFS(P105&gt;=$AD$2,$AD$1,P105&gt;=$AC$2,$AC$1,P105&gt;=$AB$2,$AB$1,P105&gt;=$AA$2,$AA$1,P105&gt;=$Z$2,$Z$1,P105&gt;=$Y$2,$Y$1,P105&gt;=$X$2,$X$1,P105&gt;=$W$2,$W$1,P105&lt;$W$2,$V$1),(IF(AND($N$2&gt;=$T$3,$N$2&lt;$U$3),_xlfn.IFS(P105&gt;=$AD$3,$AD$1,P105&gt;=$AC$3,$AC$1,P105&gt;=$AB$3,$AB$1,P105&gt;=$AA$3,$AA$1,P105&gt;=$Z$3,$Z$1,P105&gt;=$Y$3,$Y$1,P105&gt;=$X$3,$X$1,P105&gt;=$W$3,$W$1,P105&lt;$W$2,$V$1),(IF(AND($N$2&gt;=$T$4,$N$2&lt;$U$4),_xlfn.IFS(P105&gt;=$AD$4,$AD$1,P105&gt;=$AC$4,$AC$1,P105&gt;=$AB$4,$AB$1,P105&gt;=$AA$4,$AA$1,P105&gt;=$Z$4,$Z$1,P105&gt;=$Y$4,$Y$1,P105&gt;=$X$4,$X$1,P105&gt;=$W$4,$W$1,P105&lt;$W$2,$V$1),(IF(AND($N$2&gt;=$T$5,$N$2&lt;$U$5),_xlfn.IFS(P105&gt;=$AD$5,$AD$1,P105&gt;=$AC$5,$AC$1,P105&gt;=$AB$5,$AB$1,P105&gt;=$AA$5,$AA$1,P105&gt;=$Z$5,$Z$1,P105&gt;=$Y$5,$Y$1,P105&gt;=$X$5,$X$1,P105&gt;=$W$5,$W$1,P105&lt;$W$2,$V$1),(IF(AND($N$2&gt;=$T$6,$N$2&lt;$U$6),_xlfn.IFS(P105&gt;=$AD$6,$AD$1,P105&gt;=$AC$6,$AC$1,P105&gt;=$AB$6,$AB$1,P105&gt;=$AA$6,$AA$1,P105&gt;=$Z$6,$Z$1,P105&gt;=$Y$6,$Y$1,P105&gt;=$X$6,$X$1,P105&gt;=$W$6,$W$1,P105&lt;$W$2,$V$1),(IF(AND($N$2&gt;=$T$7,$N$2&lt;$U$7),_xlfn.IFS(P105&gt;=$AD$7,$AD$1,P105&gt;=$AC$7,$AC$1,P105&gt;=$AB$7,$AB$1,P105&gt;=$AA$7,$AA$1,P105&gt;=$Z$7,$Z$1,P105&gt;=$Y$7,$Y$1,P105&gt;=$X$7,$X$1,P105&gt;=$W$7,$W$1,P105&lt;$W$2,$V$1),(IF(AND($N$2&gt;=$T$8,$N$2&lt;$U$8),_xlfn.IFS(P105&gt;=$AD$8,$AD$1,P105&gt;=$AC$8,$AC$1,P105&gt;=$AB$8,$AB$1,P105&gt;=$AA$8,$AA$1,P105&gt;=$Z$8,$Z$1,P105&gt;=$Y$8,$Y$1,P105&gt;=$X$8,$X$1,P105&gt;=$W$8,$W$1,P105&lt;$W$2,$V$1),(IF(AND($N$2&gt;=$T$9,$N$2&lt;$U$9),_xlfn.IFS(P105&gt;=$AD$9,$AD$1,P105&gt;=$AC$9,$AC$1,P105&gt;=$AB$9,$AB$1,P105&gt;=$AA$9,$AA$1,P105&gt;=$Z$9,$Z$1,P105&gt;=$Y$9,$Y$1,P105&gt;=$X$9,$X$1,P105&gt;=$W$9,$W$1),$W$1))))))))))))))),IF(AND($N$2&gt;=$T$2,$N$2&lt;=$U$2),IF(P105&gt;=$W$2,$W$1,$V$1),IF(AND($N$2&gt;=$T$3,$N$2&lt;$U$3),IF(P105&gt;=$W$3,$W$1,$V$1),IF(AND($N$2&gt;=$T$4,$N$2&lt;$U$4),IF(P105&gt;=$W$4,$W$1,$V$1),IF(AND($N$2&gt;=$T$5,$N$2&lt;$U$5),IF(P105&gt;=$W$5,$W$1,$V$1),IF(AND($N$2&gt;=$T$6,$N$2&lt;$U$6),IF(P105&gt;=$W$6,$W$1,$V$1),IF(AND($N$2&gt;=$T$7,$N$2&lt;$U$7),IF(P105&gt;=$W$7,$W$1,$V$1),IF(AND($N$2&gt;=$T$8,$N$2&lt;$U$8),IF(P105&gt;=$W$8,$W$1,$V$1),IF(AND($N$2&gt;=$T$9,$N$2&lt;$U$9),IF(P105&gt;=$W$9,$W$1,$V$1),""))))))))),"")</f>
        <v>CC</v>
      </c>
      <c r="M105" s="9" t="str" cm="1">
        <f t="array" ref="M105">IF(E105&lt;&gt;"",IF(AND(E105&lt;&gt;"GR",E105&gt;=40,J105&gt;=30),_xlfn.IFS(Q105&gt;=$AG$2,$AD$19,Q105&gt;=$AG$3,$AC$19,Q105&gt;=$AG$4,$AB$19,Q105&gt;=$AG$5,$AA$19,Q105&gt;=$AG$6,$Z$19,Q105&gt;=$AG$7,$Y$19,Q105&gt;=$AG$8,$X$19,Q105&gt;=$AG$9,$V$19),L105),"")</f>
        <v>CC</v>
      </c>
      <c r="N105" s="9"/>
      <c r="O105" s="9"/>
      <c r="P105" s="9">
        <f t="shared" si="11"/>
        <v>52</v>
      </c>
      <c r="Q105" s="9">
        <f t="shared" si="12"/>
        <v>52</v>
      </c>
      <c r="R105" s="9">
        <f t="shared" si="13"/>
        <v>0.18</v>
      </c>
    </row>
    <row r="106" spans="1:18" x14ac:dyDescent="0.2">
      <c r="A106" s="3" t="s">
        <v>8</v>
      </c>
      <c r="B106" s="3">
        <v>105</v>
      </c>
      <c r="C106" s="3">
        <v>26</v>
      </c>
      <c r="D106" s="3">
        <v>65</v>
      </c>
      <c r="E106" s="3" t="s">
        <v>34</v>
      </c>
      <c r="F106" s="22">
        <f t="shared" si="14"/>
        <v>65</v>
      </c>
      <c r="G106" s="22">
        <f t="shared" si="15"/>
        <v>26</v>
      </c>
      <c r="H106" s="22">
        <f t="shared" si="16"/>
        <v>65</v>
      </c>
      <c r="I106" s="9">
        <f t="shared" si="17"/>
        <v>49.4</v>
      </c>
      <c r="J106" s="9">
        <f t="shared" si="9"/>
        <v>49.4</v>
      </c>
      <c r="K106" s="10">
        <f t="shared" si="10"/>
        <v>2440.3599999999997</v>
      </c>
      <c r="L106" s="9" t="str" cm="1">
        <f t="array" ref="L106">IF(D106&lt;&gt;"",IF(AND(H106&gt;=40,I106&gt;=30),IF(AND($N$2&gt;=$T$2,$N$2&lt;=$U$2),_xlfn.IFS(P106&gt;=$AD$2,$AD$1,P106&gt;=$AC$2,$AC$1,P106&gt;=$AB$2,$AB$1,P106&gt;=$AA$2,$AA$1,P106&gt;=$Z$2,$Z$1,P106&gt;=$Y$2,$Y$1,P106&gt;=$X$2,$X$1,P106&gt;=$W$2,$W$1,P106&lt;$W$2,$V$1),(IF(AND($N$2&gt;=$T$3,$N$2&lt;$U$3),_xlfn.IFS(P106&gt;=$AD$3,$AD$1,P106&gt;=$AC$3,$AC$1,P106&gt;=$AB$3,$AB$1,P106&gt;=$AA$3,$AA$1,P106&gt;=$Z$3,$Z$1,P106&gt;=$Y$3,$Y$1,P106&gt;=$X$3,$X$1,P106&gt;=$W$3,$W$1,P106&lt;$W$2,$V$1),(IF(AND($N$2&gt;=$T$4,$N$2&lt;$U$4),_xlfn.IFS(P106&gt;=$AD$4,$AD$1,P106&gt;=$AC$4,$AC$1,P106&gt;=$AB$4,$AB$1,P106&gt;=$AA$4,$AA$1,P106&gt;=$Z$4,$Z$1,P106&gt;=$Y$4,$Y$1,P106&gt;=$X$4,$X$1,P106&gt;=$W$4,$W$1,P106&lt;$W$2,$V$1),(IF(AND($N$2&gt;=$T$5,$N$2&lt;$U$5),_xlfn.IFS(P106&gt;=$AD$5,$AD$1,P106&gt;=$AC$5,$AC$1,P106&gt;=$AB$5,$AB$1,P106&gt;=$AA$5,$AA$1,P106&gt;=$Z$5,$Z$1,P106&gt;=$Y$5,$Y$1,P106&gt;=$X$5,$X$1,P106&gt;=$W$5,$W$1,P106&lt;$W$2,$V$1),(IF(AND($N$2&gt;=$T$6,$N$2&lt;$U$6),_xlfn.IFS(P106&gt;=$AD$6,$AD$1,P106&gt;=$AC$6,$AC$1,P106&gt;=$AB$6,$AB$1,P106&gt;=$AA$6,$AA$1,P106&gt;=$Z$6,$Z$1,P106&gt;=$Y$6,$Y$1,P106&gt;=$X$6,$X$1,P106&gt;=$W$6,$W$1,P106&lt;$W$2,$V$1),(IF(AND($N$2&gt;=$T$7,$N$2&lt;$U$7),_xlfn.IFS(P106&gt;=$AD$7,$AD$1,P106&gt;=$AC$7,$AC$1,P106&gt;=$AB$7,$AB$1,P106&gt;=$AA$7,$AA$1,P106&gt;=$Z$7,$Z$1,P106&gt;=$Y$7,$Y$1,P106&gt;=$X$7,$X$1,P106&gt;=$W$7,$W$1,P106&lt;$W$2,$V$1),(IF(AND($N$2&gt;=$T$8,$N$2&lt;$U$8),_xlfn.IFS(P106&gt;=$AD$8,$AD$1,P106&gt;=$AC$8,$AC$1,P106&gt;=$AB$8,$AB$1,P106&gt;=$AA$8,$AA$1,P106&gt;=$Z$8,$Z$1,P106&gt;=$Y$8,$Y$1,P106&gt;=$X$8,$X$1,P106&gt;=$W$8,$W$1,P106&lt;$W$2,$V$1),(IF(AND($N$2&gt;=$T$9,$N$2&lt;$U$9),_xlfn.IFS(P106&gt;=$AD$9,$AD$1,P106&gt;=$AC$9,$AC$1,P106&gt;=$AB$9,$AB$1,P106&gt;=$AA$9,$AA$1,P106&gt;=$Z$9,$Z$1,P106&gt;=$Y$9,$Y$1,P106&gt;=$X$9,$X$1,P106&gt;=$W$9,$W$1),$W$1))))))))))))))),IF(AND($N$2&gt;=$T$2,$N$2&lt;=$U$2),IF(P106&gt;=$W$2,$W$1,$V$1),IF(AND($N$2&gt;=$T$3,$N$2&lt;$U$3),IF(P106&gt;=$W$3,$W$1,$V$1),IF(AND($N$2&gt;=$T$4,$N$2&lt;$U$4),IF(P106&gt;=$W$4,$W$1,$V$1),IF(AND($N$2&gt;=$T$5,$N$2&lt;$U$5),IF(P106&gt;=$W$5,$W$1,$V$1),IF(AND($N$2&gt;=$T$6,$N$2&lt;$U$6),IF(P106&gt;=$W$6,$W$1,$V$1),IF(AND($N$2&gt;=$T$7,$N$2&lt;$U$7),IF(P106&gt;=$W$7,$W$1,$V$1),IF(AND($N$2&gt;=$T$8,$N$2&lt;$U$8),IF(P106&gt;=$W$8,$W$1,$V$1),IF(AND($N$2&gt;=$T$9,$N$2&lt;$U$9),IF(P106&gt;=$W$9,$W$1,$V$1),""))))))))),"")</f>
        <v>CC</v>
      </c>
      <c r="M106" s="9" t="str" cm="1">
        <f t="array" ref="M106">IF(E106&lt;&gt;"",IF(AND(E106&lt;&gt;"GR",E106&gt;=40,J106&gt;=30),_xlfn.IFS(Q106&gt;=$AG$2,$AD$19,Q106&gt;=$AG$3,$AC$19,Q106&gt;=$AG$4,$AB$19,Q106&gt;=$AG$5,$AA$19,Q106&gt;=$AG$6,$Z$19,Q106&gt;=$AG$7,$Y$19,Q106&gt;=$AG$8,$X$19,Q106&gt;=$AG$9,$V$19),L106),"")</f>
        <v>CC</v>
      </c>
      <c r="N106" s="9"/>
      <c r="O106" s="9"/>
      <c r="P106" s="9">
        <f t="shared" si="11"/>
        <v>52</v>
      </c>
      <c r="Q106" s="9">
        <f t="shared" si="12"/>
        <v>52</v>
      </c>
      <c r="R106" s="9">
        <f t="shared" si="13"/>
        <v>0.18</v>
      </c>
    </row>
    <row r="107" spans="1:18" x14ac:dyDescent="0.2">
      <c r="A107" s="3" t="s">
        <v>8</v>
      </c>
      <c r="B107" s="3">
        <v>106</v>
      </c>
      <c r="C107" s="3">
        <v>29</v>
      </c>
      <c r="D107" s="3">
        <v>63</v>
      </c>
      <c r="E107" s="3" t="s">
        <v>34</v>
      </c>
      <c r="F107" s="22">
        <f t="shared" si="14"/>
        <v>63</v>
      </c>
      <c r="G107" s="22">
        <f t="shared" si="15"/>
        <v>29</v>
      </c>
      <c r="H107" s="22">
        <f t="shared" si="16"/>
        <v>63</v>
      </c>
      <c r="I107" s="9">
        <f t="shared" si="17"/>
        <v>49.4</v>
      </c>
      <c r="J107" s="9">
        <f t="shared" si="9"/>
        <v>49.4</v>
      </c>
      <c r="K107" s="10">
        <f t="shared" si="10"/>
        <v>2440.3599999999997</v>
      </c>
      <c r="L107" s="9" t="str" cm="1">
        <f t="array" ref="L107">IF(D107&lt;&gt;"",IF(AND(H107&gt;=40,I107&gt;=30),IF(AND($N$2&gt;=$T$2,$N$2&lt;=$U$2),_xlfn.IFS(P107&gt;=$AD$2,$AD$1,P107&gt;=$AC$2,$AC$1,P107&gt;=$AB$2,$AB$1,P107&gt;=$AA$2,$AA$1,P107&gt;=$Z$2,$Z$1,P107&gt;=$Y$2,$Y$1,P107&gt;=$X$2,$X$1,P107&gt;=$W$2,$W$1,P107&lt;$W$2,$V$1),(IF(AND($N$2&gt;=$T$3,$N$2&lt;$U$3),_xlfn.IFS(P107&gt;=$AD$3,$AD$1,P107&gt;=$AC$3,$AC$1,P107&gt;=$AB$3,$AB$1,P107&gt;=$AA$3,$AA$1,P107&gt;=$Z$3,$Z$1,P107&gt;=$Y$3,$Y$1,P107&gt;=$X$3,$X$1,P107&gt;=$W$3,$W$1,P107&lt;$W$2,$V$1),(IF(AND($N$2&gt;=$T$4,$N$2&lt;$U$4),_xlfn.IFS(P107&gt;=$AD$4,$AD$1,P107&gt;=$AC$4,$AC$1,P107&gt;=$AB$4,$AB$1,P107&gt;=$AA$4,$AA$1,P107&gt;=$Z$4,$Z$1,P107&gt;=$Y$4,$Y$1,P107&gt;=$X$4,$X$1,P107&gt;=$W$4,$W$1,P107&lt;$W$2,$V$1),(IF(AND($N$2&gt;=$T$5,$N$2&lt;$U$5),_xlfn.IFS(P107&gt;=$AD$5,$AD$1,P107&gt;=$AC$5,$AC$1,P107&gt;=$AB$5,$AB$1,P107&gt;=$AA$5,$AA$1,P107&gt;=$Z$5,$Z$1,P107&gt;=$Y$5,$Y$1,P107&gt;=$X$5,$X$1,P107&gt;=$W$5,$W$1,P107&lt;$W$2,$V$1),(IF(AND($N$2&gt;=$T$6,$N$2&lt;$U$6),_xlfn.IFS(P107&gt;=$AD$6,$AD$1,P107&gt;=$AC$6,$AC$1,P107&gt;=$AB$6,$AB$1,P107&gt;=$AA$6,$AA$1,P107&gt;=$Z$6,$Z$1,P107&gt;=$Y$6,$Y$1,P107&gt;=$X$6,$X$1,P107&gt;=$W$6,$W$1,P107&lt;$W$2,$V$1),(IF(AND($N$2&gt;=$T$7,$N$2&lt;$U$7),_xlfn.IFS(P107&gt;=$AD$7,$AD$1,P107&gt;=$AC$7,$AC$1,P107&gt;=$AB$7,$AB$1,P107&gt;=$AA$7,$AA$1,P107&gt;=$Z$7,$Z$1,P107&gt;=$Y$7,$Y$1,P107&gt;=$X$7,$X$1,P107&gt;=$W$7,$W$1,P107&lt;$W$2,$V$1),(IF(AND($N$2&gt;=$T$8,$N$2&lt;$U$8),_xlfn.IFS(P107&gt;=$AD$8,$AD$1,P107&gt;=$AC$8,$AC$1,P107&gt;=$AB$8,$AB$1,P107&gt;=$AA$8,$AA$1,P107&gt;=$Z$8,$Z$1,P107&gt;=$Y$8,$Y$1,P107&gt;=$X$8,$X$1,P107&gt;=$W$8,$W$1,P107&lt;$W$2,$V$1),(IF(AND($N$2&gt;=$T$9,$N$2&lt;$U$9),_xlfn.IFS(P107&gt;=$AD$9,$AD$1,P107&gt;=$AC$9,$AC$1,P107&gt;=$AB$9,$AB$1,P107&gt;=$AA$9,$AA$1,P107&gt;=$Z$9,$Z$1,P107&gt;=$Y$9,$Y$1,P107&gt;=$X$9,$X$1,P107&gt;=$W$9,$W$1),$W$1))))))))))))))),IF(AND($N$2&gt;=$T$2,$N$2&lt;=$U$2),IF(P107&gt;=$W$2,$W$1,$V$1),IF(AND($N$2&gt;=$T$3,$N$2&lt;$U$3),IF(P107&gt;=$W$3,$W$1,$V$1),IF(AND($N$2&gt;=$T$4,$N$2&lt;$U$4),IF(P107&gt;=$W$4,$W$1,$V$1),IF(AND($N$2&gt;=$T$5,$N$2&lt;$U$5),IF(P107&gt;=$W$5,$W$1,$V$1),IF(AND($N$2&gt;=$T$6,$N$2&lt;$U$6),IF(P107&gt;=$W$6,$W$1,$V$1),IF(AND($N$2&gt;=$T$7,$N$2&lt;$U$7),IF(P107&gt;=$W$7,$W$1,$V$1),IF(AND($N$2&gt;=$T$8,$N$2&lt;$U$8),IF(P107&gt;=$W$8,$W$1,$V$1),IF(AND($N$2&gt;=$T$9,$N$2&lt;$U$9),IF(P107&gt;=$W$9,$W$1,$V$1),""))))))))),"")</f>
        <v>CC</v>
      </c>
      <c r="M107" s="9" t="str" cm="1">
        <f t="array" ref="M107">IF(E107&lt;&gt;"",IF(AND(E107&lt;&gt;"GR",E107&gt;=40,J107&gt;=30),_xlfn.IFS(Q107&gt;=$AG$2,$AD$19,Q107&gt;=$AG$3,$AC$19,Q107&gt;=$AG$4,$AB$19,Q107&gt;=$AG$5,$AA$19,Q107&gt;=$AG$6,$Z$19,Q107&gt;=$AG$7,$Y$19,Q107&gt;=$AG$8,$X$19,Q107&gt;=$AG$9,$V$19),L107),"")</f>
        <v>CC</v>
      </c>
      <c r="N107" s="9"/>
      <c r="O107" s="9"/>
      <c r="P107" s="9">
        <f t="shared" si="11"/>
        <v>52</v>
      </c>
      <c r="Q107" s="9">
        <f t="shared" si="12"/>
        <v>52</v>
      </c>
      <c r="R107" s="9">
        <f t="shared" si="13"/>
        <v>0.18</v>
      </c>
    </row>
    <row r="108" spans="1:18" x14ac:dyDescent="0.2">
      <c r="A108" s="3" t="s">
        <v>8</v>
      </c>
      <c r="B108" s="3">
        <v>107</v>
      </c>
      <c r="C108" s="3">
        <v>45</v>
      </c>
      <c r="D108" s="3">
        <v>52</v>
      </c>
      <c r="E108" s="3" t="s">
        <v>34</v>
      </c>
      <c r="F108" s="22">
        <f t="shared" si="14"/>
        <v>52</v>
      </c>
      <c r="G108" s="22">
        <f t="shared" si="15"/>
        <v>45</v>
      </c>
      <c r="H108" s="22">
        <f t="shared" si="16"/>
        <v>52</v>
      </c>
      <c r="I108" s="9">
        <f t="shared" si="17"/>
        <v>49.2</v>
      </c>
      <c r="J108" s="9">
        <f t="shared" si="9"/>
        <v>49.2</v>
      </c>
      <c r="K108" s="10">
        <f t="shared" si="10"/>
        <v>2420.6400000000003</v>
      </c>
      <c r="L108" s="9" t="str" cm="1">
        <f t="array" ref="L108">IF(D108&lt;&gt;"",IF(AND(H108&gt;=40,I108&gt;=30),IF(AND($N$2&gt;=$T$2,$N$2&lt;=$U$2),_xlfn.IFS(P108&gt;=$AD$2,$AD$1,P108&gt;=$AC$2,$AC$1,P108&gt;=$AB$2,$AB$1,P108&gt;=$AA$2,$AA$1,P108&gt;=$Z$2,$Z$1,P108&gt;=$Y$2,$Y$1,P108&gt;=$X$2,$X$1,P108&gt;=$W$2,$W$1,P108&lt;$W$2,$V$1),(IF(AND($N$2&gt;=$T$3,$N$2&lt;$U$3),_xlfn.IFS(P108&gt;=$AD$3,$AD$1,P108&gt;=$AC$3,$AC$1,P108&gt;=$AB$3,$AB$1,P108&gt;=$AA$3,$AA$1,P108&gt;=$Z$3,$Z$1,P108&gt;=$Y$3,$Y$1,P108&gt;=$X$3,$X$1,P108&gt;=$W$3,$W$1,P108&lt;$W$2,$V$1),(IF(AND($N$2&gt;=$T$4,$N$2&lt;$U$4),_xlfn.IFS(P108&gt;=$AD$4,$AD$1,P108&gt;=$AC$4,$AC$1,P108&gt;=$AB$4,$AB$1,P108&gt;=$AA$4,$AA$1,P108&gt;=$Z$4,$Z$1,P108&gt;=$Y$4,$Y$1,P108&gt;=$X$4,$X$1,P108&gt;=$W$4,$W$1,P108&lt;$W$2,$V$1),(IF(AND($N$2&gt;=$T$5,$N$2&lt;$U$5),_xlfn.IFS(P108&gt;=$AD$5,$AD$1,P108&gt;=$AC$5,$AC$1,P108&gt;=$AB$5,$AB$1,P108&gt;=$AA$5,$AA$1,P108&gt;=$Z$5,$Z$1,P108&gt;=$Y$5,$Y$1,P108&gt;=$X$5,$X$1,P108&gt;=$W$5,$W$1,P108&lt;$W$2,$V$1),(IF(AND($N$2&gt;=$T$6,$N$2&lt;$U$6),_xlfn.IFS(P108&gt;=$AD$6,$AD$1,P108&gt;=$AC$6,$AC$1,P108&gt;=$AB$6,$AB$1,P108&gt;=$AA$6,$AA$1,P108&gt;=$Z$6,$Z$1,P108&gt;=$Y$6,$Y$1,P108&gt;=$X$6,$X$1,P108&gt;=$W$6,$W$1,P108&lt;$W$2,$V$1),(IF(AND($N$2&gt;=$T$7,$N$2&lt;$U$7),_xlfn.IFS(P108&gt;=$AD$7,$AD$1,P108&gt;=$AC$7,$AC$1,P108&gt;=$AB$7,$AB$1,P108&gt;=$AA$7,$AA$1,P108&gt;=$Z$7,$Z$1,P108&gt;=$Y$7,$Y$1,P108&gt;=$X$7,$X$1,P108&gt;=$W$7,$W$1,P108&lt;$W$2,$V$1),(IF(AND($N$2&gt;=$T$8,$N$2&lt;$U$8),_xlfn.IFS(P108&gt;=$AD$8,$AD$1,P108&gt;=$AC$8,$AC$1,P108&gt;=$AB$8,$AB$1,P108&gt;=$AA$8,$AA$1,P108&gt;=$Z$8,$Z$1,P108&gt;=$Y$8,$Y$1,P108&gt;=$X$8,$X$1,P108&gt;=$W$8,$W$1,P108&lt;$W$2,$V$1),(IF(AND($N$2&gt;=$T$9,$N$2&lt;$U$9),_xlfn.IFS(P108&gt;=$AD$9,$AD$1,P108&gt;=$AC$9,$AC$1,P108&gt;=$AB$9,$AB$1,P108&gt;=$AA$9,$AA$1,P108&gt;=$Z$9,$Z$1,P108&gt;=$Y$9,$Y$1,P108&gt;=$X$9,$X$1,P108&gt;=$W$9,$W$1),$W$1))))))))))))))),IF(AND($N$2&gt;=$T$2,$N$2&lt;=$U$2),IF(P108&gt;=$W$2,$W$1,$V$1),IF(AND($N$2&gt;=$T$3,$N$2&lt;$U$3),IF(P108&gt;=$W$3,$W$1,$V$1),IF(AND($N$2&gt;=$T$4,$N$2&lt;$U$4),IF(P108&gt;=$W$4,$W$1,$V$1),IF(AND($N$2&gt;=$T$5,$N$2&lt;$U$5),IF(P108&gt;=$W$5,$W$1,$V$1),IF(AND($N$2&gt;=$T$6,$N$2&lt;$U$6),IF(P108&gt;=$W$6,$W$1,$V$1),IF(AND($N$2&gt;=$T$7,$N$2&lt;$U$7),IF(P108&gt;=$W$7,$W$1,$V$1),IF(AND($N$2&gt;=$T$8,$N$2&lt;$U$8),IF(P108&gt;=$W$8,$W$1,$V$1),IF(AND($N$2&gt;=$T$9,$N$2&lt;$U$9),IF(P108&gt;=$W$9,$W$1,$V$1),""))))))))),"")</f>
        <v>CC</v>
      </c>
      <c r="M108" s="9" t="str" cm="1">
        <f t="array" ref="M108">IF(E108&lt;&gt;"",IF(AND(E108&lt;&gt;"GR",E108&gt;=40,J108&gt;=30),_xlfn.IFS(Q108&gt;=$AG$2,$AD$19,Q108&gt;=$AG$3,$AC$19,Q108&gt;=$AG$4,$AB$19,Q108&gt;=$AG$5,$AA$19,Q108&gt;=$AG$6,$Z$19,Q108&gt;=$AG$7,$Y$19,Q108&gt;=$AG$8,$X$19,Q108&gt;=$AG$9,$V$19),L108),"")</f>
        <v>CC</v>
      </c>
      <c r="N108" s="9"/>
      <c r="O108" s="9"/>
      <c r="P108" s="9">
        <f t="shared" si="11"/>
        <v>52</v>
      </c>
      <c r="Q108" s="9">
        <f t="shared" si="12"/>
        <v>52</v>
      </c>
      <c r="R108" s="9">
        <f t="shared" si="13"/>
        <v>0.17</v>
      </c>
    </row>
    <row r="109" spans="1:18" x14ac:dyDescent="0.2">
      <c r="A109" s="3" t="s">
        <v>8</v>
      </c>
      <c r="B109" s="3">
        <v>108</v>
      </c>
      <c r="C109" s="3">
        <v>7</v>
      </c>
      <c r="D109" s="3">
        <v>77</v>
      </c>
      <c r="E109" s="3" t="s">
        <v>34</v>
      </c>
      <c r="F109" s="22">
        <f t="shared" si="14"/>
        <v>77</v>
      </c>
      <c r="G109" s="22">
        <f t="shared" si="15"/>
        <v>7</v>
      </c>
      <c r="H109" s="22">
        <f t="shared" si="16"/>
        <v>77</v>
      </c>
      <c r="I109" s="9">
        <f t="shared" si="17"/>
        <v>48.999999999999993</v>
      </c>
      <c r="J109" s="9">
        <f t="shared" si="9"/>
        <v>49</v>
      </c>
      <c r="K109" s="10">
        <f t="shared" si="10"/>
        <v>2400.9999999999991</v>
      </c>
      <c r="L109" s="9" t="str" cm="1">
        <f t="array" ref="L109">IF(D109&lt;&gt;"",IF(AND(H109&gt;=40,I109&gt;=30),IF(AND($N$2&gt;=$T$2,$N$2&lt;=$U$2),_xlfn.IFS(P109&gt;=$AD$2,$AD$1,P109&gt;=$AC$2,$AC$1,P109&gt;=$AB$2,$AB$1,P109&gt;=$AA$2,$AA$1,P109&gt;=$Z$2,$Z$1,P109&gt;=$Y$2,$Y$1,P109&gt;=$X$2,$X$1,P109&gt;=$W$2,$W$1,P109&lt;$W$2,$V$1),(IF(AND($N$2&gt;=$T$3,$N$2&lt;$U$3),_xlfn.IFS(P109&gt;=$AD$3,$AD$1,P109&gt;=$AC$3,$AC$1,P109&gt;=$AB$3,$AB$1,P109&gt;=$AA$3,$AA$1,P109&gt;=$Z$3,$Z$1,P109&gt;=$Y$3,$Y$1,P109&gt;=$X$3,$X$1,P109&gt;=$W$3,$W$1,P109&lt;$W$2,$V$1),(IF(AND($N$2&gt;=$T$4,$N$2&lt;$U$4),_xlfn.IFS(P109&gt;=$AD$4,$AD$1,P109&gt;=$AC$4,$AC$1,P109&gt;=$AB$4,$AB$1,P109&gt;=$AA$4,$AA$1,P109&gt;=$Z$4,$Z$1,P109&gt;=$Y$4,$Y$1,P109&gt;=$X$4,$X$1,P109&gt;=$W$4,$W$1,P109&lt;$W$2,$V$1),(IF(AND($N$2&gt;=$T$5,$N$2&lt;$U$5),_xlfn.IFS(P109&gt;=$AD$5,$AD$1,P109&gt;=$AC$5,$AC$1,P109&gt;=$AB$5,$AB$1,P109&gt;=$AA$5,$AA$1,P109&gt;=$Z$5,$Z$1,P109&gt;=$Y$5,$Y$1,P109&gt;=$X$5,$X$1,P109&gt;=$W$5,$W$1,P109&lt;$W$2,$V$1),(IF(AND($N$2&gt;=$T$6,$N$2&lt;$U$6),_xlfn.IFS(P109&gt;=$AD$6,$AD$1,P109&gt;=$AC$6,$AC$1,P109&gt;=$AB$6,$AB$1,P109&gt;=$AA$6,$AA$1,P109&gt;=$Z$6,$Z$1,P109&gt;=$Y$6,$Y$1,P109&gt;=$X$6,$X$1,P109&gt;=$W$6,$W$1,P109&lt;$W$2,$V$1),(IF(AND($N$2&gt;=$T$7,$N$2&lt;$U$7),_xlfn.IFS(P109&gt;=$AD$7,$AD$1,P109&gt;=$AC$7,$AC$1,P109&gt;=$AB$7,$AB$1,P109&gt;=$AA$7,$AA$1,P109&gt;=$Z$7,$Z$1,P109&gt;=$Y$7,$Y$1,P109&gt;=$X$7,$X$1,P109&gt;=$W$7,$W$1,P109&lt;$W$2,$V$1),(IF(AND($N$2&gt;=$T$8,$N$2&lt;$U$8),_xlfn.IFS(P109&gt;=$AD$8,$AD$1,P109&gt;=$AC$8,$AC$1,P109&gt;=$AB$8,$AB$1,P109&gt;=$AA$8,$AA$1,P109&gt;=$Z$8,$Z$1,P109&gt;=$Y$8,$Y$1,P109&gt;=$X$8,$X$1,P109&gt;=$W$8,$W$1,P109&lt;$W$2,$V$1),(IF(AND($N$2&gt;=$T$9,$N$2&lt;$U$9),_xlfn.IFS(P109&gt;=$AD$9,$AD$1,P109&gt;=$AC$9,$AC$1,P109&gt;=$AB$9,$AB$1,P109&gt;=$AA$9,$AA$1,P109&gt;=$Z$9,$Z$1,P109&gt;=$Y$9,$Y$1,P109&gt;=$X$9,$X$1,P109&gt;=$W$9,$W$1),$W$1))))))))))))))),IF(AND($N$2&gt;=$T$2,$N$2&lt;=$U$2),IF(P109&gt;=$W$2,$W$1,$V$1),IF(AND($N$2&gt;=$T$3,$N$2&lt;$U$3),IF(P109&gt;=$W$3,$W$1,$V$1),IF(AND($N$2&gt;=$T$4,$N$2&lt;$U$4),IF(P109&gt;=$W$4,$W$1,$V$1),IF(AND($N$2&gt;=$T$5,$N$2&lt;$U$5),IF(P109&gt;=$W$5,$W$1,$V$1),IF(AND($N$2&gt;=$T$6,$N$2&lt;$U$6),IF(P109&gt;=$W$6,$W$1,$V$1),IF(AND($N$2&gt;=$T$7,$N$2&lt;$U$7),IF(P109&gt;=$W$7,$W$1,$V$1),IF(AND($N$2&gt;=$T$8,$N$2&lt;$U$8),IF(P109&gt;=$W$8,$W$1,$V$1),IF(AND($N$2&gt;=$T$9,$N$2&lt;$U$9),IF(P109&gt;=$W$9,$W$1,$V$1),""))))))))),"")</f>
        <v>CC</v>
      </c>
      <c r="M109" s="9" t="str" cm="1">
        <f t="array" ref="M109">IF(E109&lt;&gt;"",IF(AND(E109&lt;&gt;"GR",E109&gt;=40,J109&gt;=30),_xlfn.IFS(Q109&gt;=$AG$2,$AD$19,Q109&gt;=$AG$3,$AC$19,Q109&gt;=$AG$4,$AB$19,Q109&gt;=$AG$5,$AA$19,Q109&gt;=$AG$6,$Z$19,Q109&gt;=$AG$7,$Y$19,Q109&gt;=$AG$8,$X$19,Q109&gt;=$AG$9,$V$19),L109),"")</f>
        <v>CC</v>
      </c>
      <c r="N109" s="9"/>
      <c r="O109" s="9"/>
      <c r="P109" s="9">
        <f t="shared" si="11"/>
        <v>52</v>
      </c>
      <c r="Q109" s="9">
        <f t="shared" si="12"/>
        <v>52</v>
      </c>
      <c r="R109" s="9">
        <f t="shared" si="13"/>
        <v>0.16</v>
      </c>
    </row>
    <row r="110" spans="1:18" x14ac:dyDescent="0.2">
      <c r="A110" s="3" t="s">
        <v>8</v>
      </c>
      <c r="B110" s="3">
        <v>109</v>
      </c>
      <c r="C110" s="3">
        <v>40</v>
      </c>
      <c r="D110" s="3">
        <v>55</v>
      </c>
      <c r="E110" s="3" t="s">
        <v>34</v>
      </c>
      <c r="F110" s="22">
        <f t="shared" si="14"/>
        <v>55</v>
      </c>
      <c r="G110" s="22">
        <f t="shared" si="15"/>
        <v>40</v>
      </c>
      <c r="H110" s="22">
        <f t="shared" si="16"/>
        <v>55</v>
      </c>
      <c r="I110" s="9">
        <f t="shared" si="17"/>
        <v>49</v>
      </c>
      <c r="J110" s="9">
        <f t="shared" si="9"/>
        <v>49</v>
      </c>
      <c r="K110" s="10">
        <f t="shared" si="10"/>
        <v>2401</v>
      </c>
      <c r="L110" s="9" t="str" cm="1">
        <f t="array" ref="L110">IF(D110&lt;&gt;"",IF(AND(H110&gt;=40,I110&gt;=30),IF(AND($N$2&gt;=$T$2,$N$2&lt;=$U$2),_xlfn.IFS(P110&gt;=$AD$2,$AD$1,P110&gt;=$AC$2,$AC$1,P110&gt;=$AB$2,$AB$1,P110&gt;=$AA$2,$AA$1,P110&gt;=$Z$2,$Z$1,P110&gt;=$Y$2,$Y$1,P110&gt;=$X$2,$X$1,P110&gt;=$W$2,$W$1,P110&lt;$W$2,$V$1),(IF(AND($N$2&gt;=$T$3,$N$2&lt;$U$3),_xlfn.IFS(P110&gt;=$AD$3,$AD$1,P110&gt;=$AC$3,$AC$1,P110&gt;=$AB$3,$AB$1,P110&gt;=$AA$3,$AA$1,P110&gt;=$Z$3,$Z$1,P110&gt;=$Y$3,$Y$1,P110&gt;=$X$3,$X$1,P110&gt;=$W$3,$W$1,P110&lt;$W$2,$V$1),(IF(AND($N$2&gt;=$T$4,$N$2&lt;$U$4),_xlfn.IFS(P110&gt;=$AD$4,$AD$1,P110&gt;=$AC$4,$AC$1,P110&gt;=$AB$4,$AB$1,P110&gt;=$AA$4,$AA$1,P110&gt;=$Z$4,$Z$1,P110&gt;=$Y$4,$Y$1,P110&gt;=$X$4,$X$1,P110&gt;=$W$4,$W$1,P110&lt;$W$2,$V$1),(IF(AND($N$2&gt;=$T$5,$N$2&lt;$U$5),_xlfn.IFS(P110&gt;=$AD$5,$AD$1,P110&gt;=$AC$5,$AC$1,P110&gt;=$AB$5,$AB$1,P110&gt;=$AA$5,$AA$1,P110&gt;=$Z$5,$Z$1,P110&gt;=$Y$5,$Y$1,P110&gt;=$X$5,$X$1,P110&gt;=$W$5,$W$1,P110&lt;$W$2,$V$1),(IF(AND($N$2&gt;=$T$6,$N$2&lt;$U$6),_xlfn.IFS(P110&gt;=$AD$6,$AD$1,P110&gt;=$AC$6,$AC$1,P110&gt;=$AB$6,$AB$1,P110&gt;=$AA$6,$AA$1,P110&gt;=$Z$6,$Z$1,P110&gt;=$Y$6,$Y$1,P110&gt;=$X$6,$X$1,P110&gt;=$W$6,$W$1,P110&lt;$W$2,$V$1),(IF(AND($N$2&gt;=$T$7,$N$2&lt;$U$7),_xlfn.IFS(P110&gt;=$AD$7,$AD$1,P110&gt;=$AC$7,$AC$1,P110&gt;=$AB$7,$AB$1,P110&gt;=$AA$7,$AA$1,P110&gt;=$Z$7,$Z$1,P110&gt;=$Y$7,$Y$1,P110&gt;=$X$7,$X$1,P110&gt;=$W$7,$W$1,P110&lt;$W$2,$V$1),(IF(AND($N$2&gt;=$T$8,$N$2&lt;$U$8),_xlfn.IFS(P110&gt;=$AD$8,$AD$1,P110&gt;=$AC$8,$AC$1,P110&gt;=$AB$8,$AB$1,P110&gt;=$AA$8,$AA$1,P110&gt;=$Z$8,$Z$1,P110&gt;=$Y$8,$Y$1,P110&gt;=$X$8,$X$1,P110&gt;=$W$8,$W$1,P110&lt;$W$2,$V$1),(IF(AND($N$2&gt;=$T$9,$N$2&lt;$U$9),_xlfn.IFS(P110&gt;=$AD$9,$AD$1,P110&gt;=$AC$9,$AC$1,P110&gt;=$AB$9,$AB$1,P110&gt;=$AA$9,$AA$1,P110&gt;=$Z$9,$Z$1,P110&gt;=$Y$9,$Y$1,P110&gt;=$X$9,$X$1,P110&gt;=$W$9,$W$1),$W$1))))))))))))))),IF(AND($N$2&gt;=$T$2,$N$2&lt;=$U$2),IF(P110&gt;=$W$2,$W$1,$V$1),IF(AND($N$2&gt;=$T$3,$N$2&lt;$U$3),IF(P110&gt;=$W$3,$W$1,$V$1),IF(AND($N$2&gt;=$T$4,$N$2&lt;$U$4),IF(P110&gt;=$W$4,$W$1,$V$1),IF(AND($N$2&gt;=$T$5,$N$2&lt;$U$5),IF(P110&gt;=$W$5,$W$1,$V$1),IF(AND($N$2&gt;=$T$6,$N$2&lt;$U$6),IF(P110&gt;=$W$6,$W$1,$V$1),IF(AND($N$2&gt;=$T$7,$N$2&lt;$U$7),IF(P110&gt;=$W$7,$W$1,$V$1),IF(AND($N$2&gt;=$T$8,$N$2&lt;$U$8),IF(P110&gt;=$W$8,$W$1,$V$1),IF(AND($N$2&gt;=$T$9,$N$2&lt;$U$9),IF(P110&gt;=$W$9,$W$1,$V$1),""))))))))),"")</f>
        <v>CC</v>
      </c>
      <c r="M110" s="9" t="str" cm="1">
        <f t="array" ref="M110">IF(E110&lt;&gt;"",IF(AND(E110&lt;&gt;"GR",E110&gt;=40,J110&gt;=30),_xlfn.IFS(Q110&gt;=$AG$2,$AD$19,Q110&gt;=$AG$3,$AC$19,Q110&gt;=$AG$4,$AB$19,Q110&gt;=$AG$5,$AA$19,Q110&gt;=$AG$6,$Z$19,Q110&gt;=$AG$7,$Y$19,Q110&gt;=$AG$8,$X$19,Q110&gt;=$AG$9,$V$19),L110),"")</f>
        <v>CC</v>
      </c>
      <c r="N110" s="9"/>
      <c r="O110" s="9"/>
      <c r="P110" s="9">
        <f t="shared" si="11"/>
        <v>52</v>
      </c>
      <c r="Q110" s="9">
        <f t="shared" si="12"/>
        <v>52</v>
      </c>
      <c r="R110" s="9">
        <f t="shared" si="13"/>
        <v>0.16</v>
      </c>
    </row>
    <row r="111" spans="1:18" x14ac:dyDescent="0.2">
      <c r="A111" s="3" t="s">
        <v>8</v>
      </c>
      <c r="B111" s="3">
        <v>110</v>
      </c>
      <c r="C111" s="3">
        <v>35</v>
      </c>
      <c r="D111" s="3">
        <v>58</v>
      </c>
      <c r="E111" s="3" t="s">
        <v>34</v>
      </c>
      <c r="F111" s="22">
        <f t="shared" si="14"/>
        <v>58</v>
      </c>
      <c r="G111" s="22">
        <f t="shared" si="15"/>
        <v>35</v>
      </c>
      <c r="H111" s="22">
        <f t="shared" si="16"/>
        <v>58</v>
      </c>
      <c r="I111" s="9">
        <f t="shared" si="17"/>
        <v>48.8</v>
      </c>
      <c r="J111" s="9">
        <f t="shared" si="9"/>
        <v>48.8</v>
      </c>
      <c r="K111" s="10">
        <f t="shared" si="10"/>
        <v>2381.4399999999996</v>
      </c>
      <c r="L111" s="9" t="str" cm="1">
        <f t="array" ref="L111">IF(D111&lt;&gt;"",IF(AND(H111&gt;=40,I111&gt;=30),IF(AND($N$2&gt;=$T$2,$N$2&lt;=$U$2),_xlfn.IFS(P111&gt;=$AD$2,$AD$1,P111&gt;=$AC$2,$AC$1,P111&gt;=$AB$2,$AB$1,P111&gt;=$AA$2,$AA$1,P111&gt;=$Z$2,$Z$1,P111&gt;=$Y$2,$Y$1,P111&gt;=$X$2,$X$1,P111&gt;=$W$2,$W$1,P111&lt;$W$2,$V$1),(IF(AND($N$2&gt;=$T$3,$N$2&lt;$U$3),_xlfn.IFS(P111&gt;=$AD$3,$AD$1,P111&gt;=$AC$3,$AC$1,P111&gt;=$AB$3,$AB$1,P111&gt;=$AA$3,$AA$1,P111&gt;=$Z$3,$Z$1,P111&gt;=$Y$3,$Y$1,P111&gt;=$X$3,$X$1,P111&gt;=$W$3,$W$1,P111&lt;$W$2,$V$1),(IF(AND($N$2&gt;=$T$4,$N$2&lt;$U$4),_xlfn.IFS(P111&gt;=$AD$4,$AD$1,P111&gt;=$AC$4,$AC$1,P111&gt;=$AB$4,$AB$1,P111&gt;=$AA$4,$AA$1,P111&gt;=$Z$4,$Z$1,P111&gt;=$Y$4,$Y$1,P111&gt;=$X$4,$X$1,P111&gt;=$W$4,$W$1,P111&lt;$W$2,$V$1),(IF(AND($N$2&gt;=$T$5,$N$2&lt;$U$5),_xlfn.IFS(P111&gt;=$AD$5,$AD$1,P111&gt;=$AC$5,$AC$1,P111&gt;=$AB$5,$AB$1,P111&gt;=$AA$5,$AA$1,P111&gt;=$Z$5,$Z$1,P111&gt;=$Y$5,$Y$1,P111&gt;=$X$5,$X$1,P111&gt;=$W$5,$W$1,P111&lt;$W$2,$V$1),(IF(AND($N$2&gt;=$T$6,$N$2&lt;$U$6),_xlfn.IFS(P111&gt;=$AD$6,$AD$1,P111&gt;=$AC$6,$AC$1,P111&gt;=$AB$6,$AB$1,P111&gt;=$AA$6,$AA$1,P111&gt;=$Z$6,$Z$1,P111&gt;=$Y$6,$Y$1,P111&gt;=$X$6,$X$1,P111&gt;=$W$6,$W$1,P111&lt;$W$2,$V$1),(IF(AND($N$2&gt;=$T$7,$N$2&lt;$U$7),_xlfn.IFS(P111&gt;=$AD$7,$AD$1,P111&gt;=$AC$7,$AC$1,P111&gt;=$AB$7,$AB$1,P111&gt;=$AA$7,$AA$1,P111&gt;=$Z$7,$Z$1,P111&gt;=$Y$7,$Y$1,P111&gt;=$X$7,$X$1,P111&gt;=$W$7,$W$1,P111&lt;$W$2,$V$1),(IF(AND($N$2&gt;=$T$8,$N$2&lt;$U$8),_xlfn.IFS(P111&gt;=$AD$8,$AD$1,P111&gt;=$AC$8,$AC$1,P111&gt;=$AB$8,$AB$1,P111&gt;=$AA$8,$AA$1,P111&gt;=$Z$8,$Z$1,P111&gt;=$Y$8,$Y$1,P111&gt;=$X$8,$X$1,P111&gt;=$W$8,$W$1,P111&lt;$W$2,$V$1),(IF(AND($N$2&gt;=$T$9,$N$2&lt;$U$9),_xlfn.IFS(P111&gt;=$AD$9,$AD$1,P111&gt;=$AC$9,$AC$1,P111&gt;=$AB$9,$AB$1,P111&gt;=$AA$9,$AA$1,P111&gt;=$Z$9,$Z$1,P111&gt;=$Y$9,$Y$1,P111&gt;=$X$9,$X$1,P111&gt;=$W$9,$W$1),$W$1))))))))))))))),IF(AND($N$2&gt;=$T$2,$N$2&lt;=$U$2),IF(P111&gt;=$W$2,$W$1,$V$1),IF(AND($N$2&gt;=$T$3,$N$2&lt;$U$3),IF(P111&gt;=$W$3,$W$1,$V$1),IF(AND($N$2&gt;=$T$4,$N$2&lt;$U$4),IF(P111&gt;=$W$4,$W$1,$V$1),IF(AND($N$2&gt;=$T$5,$N$2&lt;$U$5),IF(P111&gt;=$W$5,$W$1,$V$1),IF(AND($N$2&gt;=$T$6,$N$2&lt;$U$6),IF(P111&gt;=$W$6,$W$1,$V$1),IF(AND($N$2&gt;=$T$7,$N$2&lt;$U$7),IF(P111&gt;=$W$7,$W$1,$V$1),IF(AND($N$2&gt;=$T$8,$N$2&lt;$U$8),IF(P111&gt;=$W$8,$W$1,$V$1),IF(AND($N$2&gt;=$T$9,$N$2&lt;$U$9),IF(P111&gt;=$W$9,$W$1,$V$1),""))))))))),"")</f>
        <v>CC</v>
      </c>
      <c r="M111" s="9" t="str" cm="1">
        <f t="array" ref="M111">IF(E111&lt;&gt;"",IF(AND(E111&lt;&gt;"GR",E111&gt;=40,J111&gt;=30),_xlfn.IFS(Q111&gt;=$AG$2,$AD$19,Q111&gt;=$AG$3,$AC$19,Q111&gt;=$AG$4,$AB$19,Q111&gt;=$AG$5,$AA$19,Q111&gt;=$AG$6,$Z$19,Q111&gt;=$AG$7,$Y$19,Q111&gt;=$AG$8,$X$19,Q111&gt;=$AG$9,$V$19),L111),"")</f>
        <v>CC</v>
      </c>
      <c r="N111" s="9"/>
      <c r="O111" s="9"/>
      <c r="P111" s="9">
        <f t="shared" si="11"/>
        <v>51</v>
      </c>
      <c r="Q111" s="9">
        <f t="shared" si="12"/>
        <v>51</v>
      </c>
      <c r="R111" s="9">
        <f t="shared" si="13"/>
        <v>0.14000000000000001</v>
      </c>
    </row>
    <row r="112" spans="1:18" x14ac:dyDescent="0.2">
      <c r="A112" s="3" t="s">
        <v>8</v>
      </c>
      <c r="B112" s="3">
        <v>111</v>
      </c>
      <c r="C112" s="3">
        <v>27</v>
      </c>
      <c r="D112" s="3">
        <v>63</v>
      </c>
      <c r="E112" s="3" t="s">
        <v>34</v>
      </c>
      <c r="F112" s="22">
        <f t="shared" si="14"/>
        <v>63</v>
      </c>
      <c r="G112" s="22">
        <f t="shared" si="15"/>
        <v>27</v>
      </c>
      <c r="H112" s="22">
        <f t="shared" si="16"/>
        <v>63</v>
      </c>
      <c r="I112" s="9">
        <f t="shared" si="17"/>
        <v>48.599999999999994</v>
      </c>
      <c r="J112" s="9">
        <f t="shared" si="9"/>
        <v>48.6</v>
      </c>
      <c r="K112" s="10">
        <f t="shared" si="10"/>
        <v>2361.9599999999996</v>
      </c>
      <c r="L112" s="9" t="str" cm="1">
        <f t="array" ref="L112">IF(D112&lt;&gt;"",IF(AND(H112&gt;=40,I112&gt;=30),IF(AND($N$2&gt;=$T$2,$N$2&lt;=$U$2),_xlfn.IFS(P112&gt;=$AD$2,$AD$1,P112&gt;=$AC$2,$AC$1,P112&gt;=$AB$2,$AB$1,P112&gt;=$AA$2,$AA$1,P112&gt;=$Z$2,$Z$1,P112&gt;=$Y$2,$Y$1,P112&gt;=$X$2,$X$1,P112&gt;=$W$2,$W$1,P112&lt;$W$2,$V$1),(IF(AND($N$2&gt;=$T$3,$N$2&lt;$U$3),_xlfn.IFS(P112&gt;=$AD$3,$AD$1,P112&gt;=$AC$3,$AC$1,P112&gt;=$AB$3,$AB$1,P112&gt;=$AA$3,$AA$1,P112&gt;=$Z$3,$Z$1,P112&gt;=$Y$3,$Y$1,P112&gt;=$X$3,$X$1,P112&gt;=$W$3,$W$1,P112&lt;$W$2,$V$1),(IF(AND($N$2&gt;=$T$4,$N$2&lt;$U$4),_xlfn.IFS(P112&gt;=$AD$4,$AD$1,P112&gt;=$AC$4,$AC$1,P112&gt;=$AB$4,$AB$1,P112&gt;=$AA$4,$AA$1,P112&gt;=$Z$4,$Z$1,P112&gt;=$Y$4,$Y$1,P112&gt;=$X$4,$X$1,P112&gt;=$W$4,$W$1,P112&lt;$W$2,$V$1),(IF(AND($N$2&gt;=$T$5,$N$2&lt;$U$5),_xlfn.IFS(P112&gt;=$AD$5,$AD$1,P112&gt;=$AC$5,$AC$1,P112&gt;=$AB$5,$AB$1,P112&gt;=$AA$5,$AA$1,P112&gt;=$Z$5,$Z$1,P112&gt;=$Y$5,$Y$1,P112&gt;=$X$5,$X$1,P112&gt;=$W$5,$W$1,P112&lt;$W$2,$V$1),(IF(AND($N$2&gt;=$T$6,$N$2&lt;$U$6),_xlfn.IFS(P112&gt;=$AD$6,$AD$1,P112&gt;=$AC$6,$AC$1,P112&gt;=$AB$6,$AB$1,P112&gt;=$AA$6,$AA$1,P112&gt;=$Z$6,$Z$1,P112&gt;=$Y$6,$Y$1,P112&gt;=$X$6,$X$1,P112&gt;=$W$6,$W$1,P112&lt;$W$2,$V$1),(IF(AND($N$2&gt;=$T$7,$N$2&lt;$U$7),_xlfn.IFS(P112&gt;=$AD$7,$AD$1,P112&gt;=$AC$7,$AC$1,P112&gt;=$AB$7,$AB$1,P112&gt;=$AA$7,$AA$1,P112&gt;=$Z$7,$Z$1,P112&gt;=$Y$7,$Y$1,P112&gt;=$X$7,$X$1,P112&gt;=$W$7,$W$1,P112&lt;$W$2,$V$1),(IF(AND($N$2&gt;=$T$8,$N$2&lt;$U$8),_xlfn.IFS(P112&gt;=$AD$8,$AD$1,P112&gt;=$AC$8,$AC$1,P112&gt;=$AB$8,$AB$1,P112&gt;=$AA$8,$AA$1,P112&gt;=$Z$8,$Z$1,P112&gt;=$Y$8,$Y$1,P112&gt;=$X$8,$X$1,P112&gt;=$W$8,$W$1,P112&lt;$W$2,$V$1),(IF(AND($N$2&gt;=$T$9,$N$2&lt;$U$9),_xlfn.IFS(P112&gt;=$AD$9,$AD$1,P112&gt;=$AC$9,$AC$1,P112&gt;=$AB$9,$AB$1,P112&gt;=$AA$9,$AA$1,P112&gt;=$Z$9,$Z$1,P112&gt;=$Y$9,$Y$1,P112&gt;=$X$9,$X$1,P112&gt;=$W$9,$W$1),$W$1))))))))))))))),IF(AND($N$2&gt;=$T$2,$N$2&lt;=$U$2),IF(P112&gt;=$W$2,$W$1,$V$1),IF(AND($N$2&gt;=$T$3,$N$2&lt;$U$3),IF(P112&gt;=$W$3,$W$1,$V$1),IF(AND($N$2&gt;=$T$4,$N$2&lt;$U$4),IF(P112&gt;=$W$4,$W$1,$V$1),IF(AND($N$2&gt;=$T$5,$N$2&lt;$U$5),IF(P112&gt;=$W$5,$W$1,$V$1),IF(AND($N$2&gt;=$T$6,$N$2&lt;$U$6),IF(P112&gt;=$W$6,$W$1,$V$1),IF(AND($N$2&gt;=$T$7,$N$2&lt;$U$7),IF(P112&gt;=$W$7,$W$1,$V$1),IF(AND($N$2&gt;=$T$8,$N$2&lt;$U$8),IF(P112&gt;=$W$8,$W$1,$V$1),IF(AND($N$2&gt;=$T$9,$N$2&lt;$U$9),IF(P112&gt;=$W$9,$W$1,$V$1),""))))))))),"")</f>
        <v>CC</v>
      </c>
      <c r="M112" s="9" t="str" cm="1">
        <f t="array" ref="M112">IF(E112&lt;&gt;"",IF(AND(E112&lt;&gt;"GR",E112&gt;=40,J112&gt;=30),_xlfn.IFS(Q112&gt;=$AG$2,$AD$19,Q112&gt;=$AG$3,$AC$19,Q112&gt;=$AG$4,$AB$19,Q112&gt;=$AG$5,$AA$19,Q112&gt;=$AG$6,$Z$19,Q112&gt;=$AG$7,$Y$19,Q112&gt;=$AG$8,$X$19,Q112&gt;=$AG$9,$V$19),L112),"")</f>
        <v>CC</v>
      </c>
      <c r="N112" s="9"/>
      <c r="O112" s="9"/>
      <c r="P112" s="9">
        <f t="shared" si="11"/>
        <v>51</v>
      </c>
      <c r="Q112" s="9">
        <f t="shared" si="12"/>
        <v>51</v>
      </c>
      <c r="R112" s="9">
        <f t="shared" si="13"/>
        <v>0.13</v>
      </c>
    </row>
    <row r="113" spans="1:18" x14ac:dyDescent="0.2">
      <c r="A113" s="3" t="s">
        <v>8</v>
      </c>
      <c r="B113" s="3">
        <v>112</v>
      </c>
      <c r="C113" s="3">
        <v>24</v>
      </c>
      <c r="D113" s="3">
        <v>65</v>
      </c>
      <c r="E113" s="3" t="s">
        <v>34</v>
      </c>
      <c r="F113" s="22">
        <f t="shared" si="14"/>
        <v>65</v>
      </c>
      <c r="G113" s="22">
        <f t="shared" si="15"/>
        <v>24</v>
      </c>
      <c r="H113" s="22">
        <f t="shared" si="16"/>
        <v>65</v>
      </c>
      <c r="I113" s="9">
        <f t="shared" si="17"/>
        <v>48.6</v>
      </c>
      <c r="J113" s="9">
        <f t="shared" si="9"/>
        <v>48.6</v>
      </c>
      <c r="K113" s="10">
        <f t="shared" si="10"/>
        <v>2361.96</v>
      </c>
      <c r="L113" s="9" t="str" cm="1">
        <f t="array" ref="L113">IF(D113&lt;&gt;"",IF(AND(H113&gt;=40,I113&gt;=30),IF(AND($N$2&gt;=$T$2,$N$2&lt;=$U$2),_xlfn.IFS(P113&gt;=$AD$2,$AD$1,P113&gt;=$AC$2,$AC$1,P113&gt;=$AB$2,$AB$1,P113&gt;=$AA$2,$AA$1,P113&gt;=$Z$2,$Z$1,P113&gt;=$Y$2,$Y$1,P113&gt;=$X$2,$X$1,P113&gt;=$W$2,$W$1,P113&lt;$W$2,$V$1),(IF(AND($N$2&gt;=$T$3,$N$2&lt;$U$3),_xlfn.IFS(P113&gt;=$AD$3,$AD$1,P113&gt;=$AC$3,$AC$1,P113&gt;=$AB$3,$AB$1,P113&gt;=$AA$3,$AA$1,P113&gt;=$Z$3,$Z$1,P113&gt;=$Y$3,$Y$1,P113&gt;=$X$3,$X$1,P113&gt;=$W$3,$W$1,P113&lt;$W$2,$V$1),(IF(AND($N$2&gt;=$T$4,$N$2&lt;$U$4),_xlfn.IFS(P113&gt;=$AD$4,$AD$1,P113&gt;=$AC$4,$AC$1,P113&gt;=$AB$4,$AB$1,P113&gt;=$AA$4,$AA$1,P113&gt;=$Z$4,$Z$1,P113&gt;=$Y$4,$Y$1,P113&gt;=$X$4,$X$1,P113&gt;=$W$4,$W$1,P113&lt;$W$2,$V$1),(IF(AND($N$2&gt;=$T$5,$N$2&lt;$U$5),_xlfn.IFS(P113&gt;=$AD$5,$AD$1,P113&gt;=$AC$5,$AC$1,P113&gt;=$AB$5,$AB$1,P113&gt;=$AA$5,$AA$1,P113&gt;=$Z$5,$Z$1,P113&gt;=$Y$5,$Y$1,P113&gt;=$X$5,$X$1,P113&gt;=$W$5,$W$1,P113&lt;$W$2,$V$1),(IF(AND($N$2&gt;=$T$6,$N$2&lt;$U$6),_xlfn.IFS(P113&gt;=$AD$6,$AD$1,P113&gt;=$AC$6,$AC$1,P113&gt;=$AB$6,$AB$1,P113&gt;=$AA$6,$AA$1,P113&gt;=$Z$6,$Z$1,P113&gt;=$Y$6,$Y$1,P113&gt;=$X$6,$X$1,P113&gt;=$W$6,$W$1,P113&lt;$W$2,$V$1),(IF(AND($N$2&gt;=$T$7,$N$2&lt;$U$7),_xlfn.IFS(P113&gt;=$AD$7,$AD$1,P113&gt;=$AC$7,$AC$1,P113&gt;=$AB$7,$AB$1,P113&gt;=$AA$7,$AA$1,P113&gt;=$Z$7,$Z$1,P113&gt;=$Y$7,$Y$1,P113&gt;=$X$7,$X$1,P113&gt;=$W$7,$W$1,P113&lt;$W$2,$V$1),(IF(AND($N$2&gt;=$T$8,$N$2&lt;$U$8),_xlfn.IFS(P113&gt;=$AD$8,$AD$1,P113&gt;=$AC$8,$AC$1,P113&gt;=$AB$8,$AB$1,P113&gt;=$AA$8,$AA$1,P113&gt;=$Z$8,$Z$1,P113&gt;=$Y$8,$Y$1,P113&gt;=$X$8,$X$1,P113&gt;=$W$8,$W$1,P113&lt;$W$2,$V$1),(IF(AND($N$2&gt;=$T$9,$N$2&lt;$U$9),_xlfn.IFS(P113&gt;=$AD$9,$AD$1,P113&gt;=$AC$9,$AC$1,P113&gt;=$AB$9,$AB$1,P113&gt;=$AA$9,$AA$1,P113&gt;=$Z$9,$Z$1,P113&gt;=$Y$9,$Y$1,P113&gt;=$X$9,$X$1,P113&gt;=$W$9,$W$1),$W$1))))))))))))))),IF(AND($N$2&gt;=$T$2,$N$2&lt;=$U$2),IF(P113&gt;=$W$2,$W$1,$V$1),IF(AND($N$2&gt;=$T$3,$N$2&lt;$U$3),IF(P113&gt;=$W$3,$W$1,$V$1),IF(AND($N$2&gt;=$T$4,$N$2&lt;$U$4),IF(P113&gt;=$W$4,$W$1,$V$1),IF(AND($N$2&gt;=$T$5,$N$2&lt;$U$5),IF(P113&gt;=$W$5,$W$1,$V$1),IF(AND($N$2&gt;=$T$6,$N$2&lt;$U$6),IF(P113&gt;=$W$6,$W$1,$V$1),IF(AND($N$2&gt;=$T$7,$N$2&lt;$U$7),IF(P113&gt;=$W$7,$W$1,$V$1),IF(AND($N$2&gt;=$T$8,$N$2&lt;$U$8),IF(P113&gt;=$W$8,$W$1,$V$1),IF(AND($N$2&gt;=$T$9,$N$2&lt;$U$9),IF(P113&gt;=$W$9,$W$1,$V$1),""))))))))),"")</f>
        <v>CC</v>
      </c>
      <c r="M113" s="9" t="str" cm="1">
        <f t="array" ref="M113">IF(E113&lt;&gt;"",IF(AND(E113&lt;&gt;"GR",E113&gt;=40,J113&gt;=30),_xlfn.IFS(Q113&gt;=$AG$2,$AD$19,Q113&gt;=$AG$3,$AC$19,Q113&gt;=$AG$4,$AB$19,Q113&gt;=$AG$5,$AA$19,Q113&gt;=$AG$6,$Z$19,Q113&gt;=$AG$7,$Y$19,Q113&gt;=$AG$8,$X$19,Q113&gt;=$AG$9,$V$19),L113),"")</f>
        <v>CC</v>
      </c>
      <c r="N113" s="9"/>
      <c r="O113" s="9"/>
      <c r="P113" s="9">
        <f t="shared" si="11"/>
        <v>51</v>
      </c>
      <c r="Q113" s="9">
        <f t="shared" si="12"/>
        <v>51</v>
      </c>
      <c r="R113" s="9">
        <f t="shared" si="13"/>
        <v>0.13</v>
      </c>
    </row>
    <row r="114" spans="1:18" x14ac:dyDescent="0.2">
      <c r="A114" s="3" t="s">
        <v>8</v>
      </c>
      <c r="B114" s="3">
        <v>113</v>
      </c>
      <c r="C114" s="3">
        <v>46</v>
      </c>
      <c r="D114" s="3">
        <v>32</v>
      </c>
      <c r="E114" s="3">
        <v>50</v>
      </c>
      <c r="F114" s="22">
        <f t="shared" si="14"/>
        <v>50</v>
      </c>
      <c r="G114" s="22">
        <f t="shared" si="15"/>
        <v>46</v>
      </c>
      <c r="H114" s="22">
        <f t="shared" si="16"/>
        <v>32</v>
      </c>
      <c r="I114" s="9">
        <f t="shared" si="17"/>
        <v>37.6</v>
      </c>
      <c r="J114" s="9">
        <f t="shared" si="9"/>
        <v>48.4</v>
      </c>
      <c r="K114" s="10">
        <f t="shared" si="10"/>
        <v>1413.7600000000002</v>
      </c>
      <c r="L114" s="9" t="str" cm="1">
        <f t="array" ref="L114">IF(D114&lt;&gt;"",IF(AND(H114&gt;=40,I114&gt;=30),IF(AND($N$2&gt;=$T$2,$N$2&lt;=$U$2),_xlfn.IFS(P114&gt;=$AD$2,$AD$1,P114&gt;=$AC$2,$AC$1,P114&gt;=$AB$2,$AB$1,P114&gt;=$AA$2,$AA$1,P114&gt;=$Z$2,$Z$1,P114&gt;=$Y$2,$Y$1,P114&gt;=$X$2,$X$1,P114&gt;=$W$2,$W$1,P114&lt;$W$2,$V$1),(IF(AND($N$2&gt;=$T$3,$N$2&lt;$U$3),_xlfn.IFS(P114&gt;=$AD$3,$AD$1,P114&gt;=$AC$3,$AC$1,P114&gt;=$AB$3,$AB$1,P114&gt;=$AA$3,$AA$1,P114&gt;=$Z$3,$Z$1,P114&gt;=$Y$3,$Y$1,P114&gt;=$X$3,$X$1,P114&gt;=$W$3,$W$1,P114&lt;$W$2,$V$1),(IF(AND($N$2&gt;=$T$4,$N$2&lt;$U$4),_xlfn.IFS(P114&gt;=$AD$4,$AD$1,P114&gt;=$AC$4,$AC$1,P114&gt;=$AB$4,$AB$1,P114&gt;=$AA$4,$AA$1,P114&gt;=$Z$4,$Z$1,P114&gt;=$Y$4,$Y$1,P114&gt;=$X$4,$X$1,P114&gt;=$W$4,$W$1,P114&lt;$W$2,$V$1),(IF(AND($N$2&gt;=$T$5,$N$2&lt;$U$5),_xlfn.IFS(P114&gt;=$AD$5,$AD$1,P114&gt;=$AC$5,$AC$1,P114&gt;=$AB$5,$AB$1,P114&gt;=$AA$5,$AA$1,P114&gt;=$Z$5,$Z$1,P114&gt;=$Y$5,$Y$1,P114&gt;=$X$5,$X$1,P114&gt;=$W$5,$W$1,P114&lt;$W$2,$V$1),(IF(AND($N$2&gt;=$T$6,$N$2&lt;$U$6),_xlfn.IFS(P114&gt;=$AD$6,$AD$1,P114&gt;=$AC$6,$AC$1,P114&gt;=$AB$6,$AB$1,P114&gt;=$AA$6,$AA$1,P114&gt;=$Z$6,$Z$1,P114&gt;=$Y$6,$Y$1,P114&gt;=$X$6,$X$1,P114&gt;=$W$6,$W$1,P114&lt;$W$2,$V$1),(IF(AND($N$2&gt;=$T$7,$N$2&lt;$U$7),_xlfn.IFS(P114&gt;=$AD$7,$AD$1,P114&gt;=$AC$7,$AC$1,P114&gt;=$AB$7,$AB$1,P114&gt;=$AA$7,$AA$1,P114&gt;=$Z$7,$Z$1,P114&gt;=$Y$7,$Y$1,P114&gt;=$X$7,$X$1,P114&gt;=$W$7,$W$1,P114&lt;$W$2,$V$1),(IF(AND($N$2&gt;=$T$8,$N$2&lt;$U$8),_xlfn.IFS(P114&gt;=$AD$8,$AD$1,P114&gt;=$AC$8,$AC$1,P114&gt;=$AB$8,$AB$1,P114&gt;=$AA$8,$AA$1,P114&gt;=$Z$8,$Z$1,P114&gt;=$Y$8,$Y$1,P114&gt;=$X$8,$X$1,P114&gt;=$W$8,$W$1,P114&lt;$W$2,$V$1),(IF(AND($N$2&gt;=$T$9,$N$2&lt;$U$9),_xlfn.IFS(P114&gt;=$AD$9,$AD$1,P114&gt;=$AC$9,$AC$1,P114&gt;=$AB$9,$AB$1,P114&gt;=$AA$9,$AA$1,P114&gt;=$Z$9,$Z$1,P114&gt;=$Y$9,$Y$1,P114&gt;=$X$9,$X$1,P114&gt;=$W$9,$W$1),$W$1))))))))))))))),IF(AND($N$2&gt;=$T$2,$N$2&lt;=$U$2),IF(P114&gt;=$W$2,$W$1,$V$1),IF(AND($N$2&gt;=$T$3,$N$2&lt;$U$3),IF(P114&gt;=$W$3,$W$1,$V$1),IF(AND($N$2&gt;=$T$4,$N$2&lt;$U$4),IF(P114&gt;=$W$4,$W$1,$V$1),IF(AND($N$2&gt;=$T$5,$N$2&lt;$U$5),IF(P114&gt;=$W$5,$W$1,$V$1),IF(AND($N$2&gt;=$T$6,$N$2&lt;$U$6),IF(P114&gt;=$W$6,$W$1,$V$1),IF(AND($N$2&gt;=$T$7,$N$2&lt;$U$7),IF(P114&gt;=$W$7,$W$1,$V$1),IF(AND($N$2&gt;=$T$8,$N$2&lt;$U$8),IF(P114&gt;=$W$8,$W$1,$V$1),IF(AND($N$2&gt;=$T$9,$N$2&lt;$U$9),IF(P114&gt;=$W$9,$W$1,$V$1),""))))))))),"")</f>
        <v>FD</v>
      </c>
      <c r="M114" s="9" t="str" cm="1">
        <f t="array" ref="M114">IF(E114&lt;&gt;"",IF(AND(E114&lt;&gt;"GR",E114&gt;=40,J114&gt;=30),_xlfn.IFS(Q114&gt;=$AG$2,$AD$19,Q114&gt;=$AG$3,$AC$19,Q114&gt;=$AG$4,$AB$19,Q114&gt;=$AG$5,$AA$19,Q114&gt;=$AG$6,$Z$19,Q114&gt;=$AG$7,$Y$19,Q114&gt;=$AG$8,$X$19,Q114&gt;=$AG$9,$V$19),L114),"")</f>
        <v>CC</v>
      </c>
      <c r="N114" s="9"/>
      <c r="O114" s="9"/>
      <c r="P114" s="9">
        <f t="shared" si="11"/>
        <v>44</v>
      </c>
      <c r="Q114" s="9">
        <f t="shared" si="12"/>
        <v>51</v>
      </c>
      <c r="R114" s="9">
        <f t="shared" si="13"/>
        <v>-0.63</v>
      </c>
    </row>
    <row r="115" spans="1:18" x14ac:dyDescent="0.2">
      <c r="A115" s="3" t="s">
        <v>8</v>
      </c>
      <c r="B115" s="3">
        <v>114</v>
      </c>
      <c r="C115" s="3">
        <v>30</v>
      </c>
      <c r="D115" s="3">
        <v>29</v>
      </c>
      <c r="E115" s="3">
        <v>60</v>
      </c>
      <c r="F115" s="22">
        <f t="shared" si="14"/>
        <v>60</v>
      </c>
      <c r="G115" s="22">
        <f t="shared" si="15"/>
        <v>30</v>
      </c>
      <c r="H115" s="22">
        <f t="shared" si="16"/>
        <v>29</v>
      </c>
      <c r="I115" s="9">
        <f t="shared" si="17"/>
        <v>29.4</v>
      </c>
      <c r="J115" s="9">
        <f t="shared" si="9"/>
        <v>48</v>
      </c>
      <c r="K115" s="10">
        <f t="shared" si="10"/>
        <v>864.3599999999999</v>
      </c>
      <c r="L115" s="9" t="str" cm="1">
        <f t="array" ref="L115">IF(D115&lt;&gt;"",IF(AND(H115&gt;=40,I115&gt;=30),IF(AND($N$2&gt;=$T$2,$N$2&lt;=$U$2),_xlfn.IFS(P115&gt;=$AD$2,$AD$1,P115&gt;=$AC$2,$AC$1,P115&gt;=$AB$2,$AB$1,P115&gt;=$AA$2,$AA$1,P115&gt;=$Z$2,$Z$1,P115&gt;=$Y$2,$Y$1,P115&gt;=$X$2,$X$1,P115&gt;=$W$2,$W$1,P115&lt;$W$2,$V$1),(IF(AND($N$2&gt;=$T$3,$N$2&lt;$U$3),_xlfn.IFS(P115&gt;=$AD$3,$AD$1,P115&gt;=$AC$3,$AC$1,P115&gt;=$AB$3,$AB$1,P115&gt;=$AA$3,$AA$1,P115&gt;=$Z$3,$Z$1,P115&gt;=$Y$3,$Y$1,P115&gt;=$X$3,$X$1,P115&gt;=$W$3,$W$1,P115&lt;$W$2,$V$1),(IF(AND($N$2&gt;=$T$4,$N$2&lt;$U$4),_xlfn.IFS(P115&gt;=$AD$4,$AD$1,P115&gt;=$AC$4,$AC$1,P115&gt;=$AB$4,$AB$1,P115&gt;=$AA$4,$AA$1,P115&gt;=$Z$4,$Z$1,P115&gt;=$Y$4,$Y$1,P115&gt;=$X$4,$X$1,P115&gt;=$W$4,$W$1,P115&lt;$W$2,$V$1),(IF(AND($N$2&gt;=$T$5,$N$2&lt;$U$5),_xlfn.IFS(P115&gt;=$AD$5,$AD$1,P115&gt;=$AC$5,$AC$1,P115&gt;=$AB$5,$AB$1,P115&gt;=$AA$5,$AA$1,P115&gt;=$Z$5,$Z$1,P115&gt;=$Y$5,$Y$1,P115&gt;=$X$5,$X$1,P115&gt;=$W$5,$W$1,P115&lt;$W$2,$V$1),(IF(AND($N$2&gt;=$T$6,$N$2&lt;$U$6),_xlfn.IFS(P115&gt;=$AD$6,$AD$1,P115&gt;=$AC$6,$AC$1,P115&gt;=$AB$6,$AB$1,P115&gt;=$AA$6,$AA$1,P115&gt;=$Z$6,$Z$1,P115&gt;=$Y$6,$Y$1,P115&gt;=$X$6,$X$1,P115&gt;=$W$6,$W$1,P115&lt;$W$2,$V$1),(IF(AND($N$2&gt;=$T$7,$N$2&lt;$U$7),_xlfn.IFS(P115&gt;=$AD$7,$AD$1,P115&gt;=$AC$7,$AC$1,P115&gt;=$AB$7,$AB$1,P115&gt;=$AA$7,$AA$1,P115&gt;=$Z$7,$Z$1,P115&gt;=$Y$7,$Y$1,P115&gt;=$X$7,$X$1,P115&gt;=$W$7,$W$1,P115&lt;$W$2,$V$1),(IF(AND($N$2&gt;=$T$8,$N$2&lt;$U$8),_xlfn.IFS(P115&gt;=$AD$8,$AD$1,P115&gt;=$AC$8,$AC$1,P115&gt;=$AB$8,$AB$1,P115&gt;=$AA$8,$AA$1,P115&gt;=$Z$8,$Z$1,P115&gt;=$Y$8,$Y$1,P115&gt;=$X$8,$X$1,P115&gt;=$W$8,$W$1,P115&lt;$W$2,$V$1),(IF(AND($N$2&gt;=$T$9,$N$2&lt;$U$9),_xlfn.IFS(P115&gt;=$AD$9,$AD$1,P115&gt;=$AC$9,$AC$1,P115&gt;=$AB$9,$AB$1,P115&gt;=$AA$9,$AA$1,P115&gt;=$Z$9,$Z$1,P115&gt;=$Y$9,$Y$1,P115&gt;=$X$9,$X$1,P115&gt;=$W$9,$W$1),$W$1))))))))))))))),IF(AND($N$2&gt;=$T$2,$N$2&lt;=$U$2),IF(P115&gt;=$W$2,$W$1,$V$1),IF(AND($N$2&gt;=$T$3,$N$2&lt;$U$3),IF(P115&gt;=$W$3,$W$1,$V$1),IF(AND($N$2&gt;=$T$4,$N$2&lt;$U$4),IF(P115&gt;=$W$4,$W$1,$V$1),IF(AND($N$2&gt;=$T$5,$N$2&lt;$U$5),IF(P115&gt;=$W$5,$W$1,$V$1),IF(AND($N$2&gt;=$T$6,$N$2&lt;$U$6),IF(P115&gt;=$W$6,$W$1,$V$1),IF(AND($N$2&gt;=$T$7,$N$2&lt;$U$7),IF(P115&gt;=$W$7,$W$1,$V$1),IF(AND($N$2&gt;=$T$8,$N$2&lt;$U$8),IF(P115&gt;=$W$8,$W$1,$V$1),IF(AND($N$2&gt;=$T$9,$N$2&lt;$U$9),IF(P115&gt;=$W$9,$W$1,$V$1),""))))))))),"")</f>
        <v>FD</v>
      </c>
      <c r="M115" s="9" t="str" cm="1">
        <f t="array" ref="M115">IF(E115&lt;&gt;"",IF(AND(E115&lt;&gt;"GR",E115&gt;=40,J115&gt;=30),_xlfn.IFS(Q115&gt;=$AG$2,$AD$19,Q115&gt;=$AG$3,$AC$19,Q115&gt;=$AG$4,$AB$19,Q115&gt;=$AG$5,$AA$19,Q115&gt;=$AG$6,$Z$19,Q115&gt;=$AG$7,$Y$19,Q115&gt;=$AG$8,$X$19,Q115&gt;=$AG$9,$V$19),L115),"")</f>
        <v>CC</v>
      </c>
      <c r="N115" s="9"/>
      <c r="O115" s="9"/>
      <c r="P115" s="9">
        <f t="shared" si="11"/>
        <v>38</v>
      </c>
      <c r="Q115" s="9">
        <f t="shared" si="12"/>
        <v>51</v>
      </c>
      <c r="R115" s="9">
        <f t="shared" si="13"/>
        <v>-1.19</v>
      </c>
    </row>
    <row r="116" spans="1:18" x14ac:dyDescent="0.2">
      <c r="A116" s="3" t="s">
        <v>8</v>
      </c>
      <c r="B116" s="3">
        <v>115</v>
      </c>
      <c r="C116" s="3">
        <v>48</v>
      </c>
      <c r="D116" s="3" t="s">
        <v>34</v>
      </c>
      <c r="E116" s="3">
        <v>48</v>
      </c>
      <c r="F116" s="22">
        <f t="shared" si="14"/>
        <v>48</v>
      </c>
      <c r="G116" s="22">
        <f t="shared" si="15"/>
        <v>48</v>
      </c>
      <c r="H116" s="22">
        <f t="shared" si="16"/>
        <v>0</v>
      </c>
      <c r="I116" s="9">
        <f t="shared" si="17"/>
        <v>19.200000000000003</v>
      </c>
      <c r="J116" s="9">
        <f t="shared" si="9"/>
        <v>48</v>
      </c>
      <c r="K116" s="10">
        <f t="shared" si="10"/>
        <v>368.6400000000001</v>
      </c>
      <c r="L116" s="9" t="str" cm="1">
        <f t="array" ref="L116">IF(D116&lt;&gt;"",IF(AND(H116&gt;=40,I116&gt;=30),IF(AND($N$2&gt;=$T$2,$N$2&lt;=$U$2),_xlfn.IFS(P116&gt;=$AD$2,$AD$1,P116&gt;=$AC$2,$AC$1,P116&gt;=$AB$2,$AB$1,P116&gt;=$AA$2,$AA$1,P116&gt;=$Z$2,$Z$1,P116&gt;=$Y$2,$Y$1,P116&gt;=$X$2,$X$1,P116&gt;=$W$2,$W$1,P116&lt;$W$2,$V$1),(IF(AND($N$2&gt;=$T$3,$N$2&lt;$U$3),_xlfn.IFS(P116&gt;=$AD$3,$AD$1,P116&gt;=$AC$3,$AC$1,P116&gt;=$AB$3,$AB$1,P116&gt;=$AA$3,$AA$1,P116&gt;=$Z$3,$Z$1,P116&gt;=$Y$3,$Y$1,P116&gt;=$X$3,$X$1,P116&gt;=$W$3,$W$1,P116&lt;$W$2,$V$1),(IF(AND($N$2&gt;=$T$4,$N$2&lt;$U$4),_xlfn.IFS(P116&gt;=$AD$4,$AD$1,P116&gt;=$AC$4,$AC$1,P116&gt;=$AB$4,$AB$1,P116&gt;=$AA$4,$AA$1,P116&gt;=$Z$4,$Z$1,P116&gt;=$Y$4,$Y$1,P116&gt;=$X$4,$X$1,P116&gt;=$W$4,$W$1,P116&lt;$W$2,$V$1),(IF(AND($N$2&gt;=$T$5,$N$2&lt;$U$5),_xlfn.IFS(P116&gt;=$AD$5,$AD$1,P116&gt;=$AC$5,$AC$1,P116&gt;=$AB$5,$AB$1,P116&gt;=$AA$5,$AA$1,P116&gt;=$Z$5,$Z$1,P116&gt;=$Y$5,$Y$1,P116&gt;=$X$5,$X$1,P116&gt;=$W$5,$W$1,P116&lt;$W$2,$V$1),(IF(AND($N$2&gt;=$T$6,$N$2&lt;$U$6),_xlfn.IFS(P116&gt;=$AD$6,$AD$1,P116&gt;=$AC$6,$AC$1,P116&gt;=$AB$6,$AB$1,P116&gt;=$AA$6,$AA$1,P116&gt;=$Z$6,$Z$1,P116&gt;=$Y$6,$Y$1,P116&gt;=$X$6,$X$1,P116&gt;=$W$6,$W$1,P116&lt;$W$2,$V$1),(IF(AND($N$2&gt;=$T$7,$N$2&lt;$U$7),_xlfn.IFS(P116&gt;=$AD$7,$AD$1,P116&gt;=$AC$7,$AC$1,P116&gt;=$AB$7,$AB$1,P116&gt;=$AA$7,$AA$1,P116&gt;=$Z$7,$Z$1,P116&gt;=$Y$7,$Y$1,P116&gt;=$X$7,$X$1,P116&gt;=$W$7,$W$1,P116&lt;$W$2,$V$1),(IF(AND($N$2&gt;=$T$8,$N$2&lt;$U$8),_xlfn.IFS(P116&gt;=$AD$8,$AD$1,P116&gt;=$AC$8,$AC$1,P116&gt;=$AB$8,$AB$1,P116&gt;=$AA$8,$AA$1,P116&gt;=$Z$8,$Z$1,P116&gt;=$Y$8,$Y$1,P116&gt;=$X$8,$X$1,P116&gt;=$W$8,$W$1,P116&lt;$W$2,$V$1),(IF(AND($N$2&gt;=$T$9,$N$2&lt;$U$9),_xlfn.IFS(P116&gt;=$AD$9,$AD$1,P116&gt;=$AC$9,$AC$1,P116&gt;=$AB$9,$AB$1,P116&gt;=$AA$9,$AA$1,P116&gt;=$Z$9,$Z$1,P116&gt;=$Y$9,$Y$1,P116&gt;=$X$9,$X$1,P116&gt;=$W$9,$W$1),$W$1))))))))))))))),IF(AND($N$2&gt;=$T$2,$N$2&lt;=$U$2),IF(P116&gt;=$W$2,$W$1,$V$1),IF(AND($N$2&gt;=$T$3,$N$2&lt;$U$3),IF(P116&gt;=$W$3,$W$1,$V$1),IF(AND($N$2&gt;=$T$4,$N$2&lt;$U$4),IF(P116&gt;=$W$4,$W$1,$V$1),IF(AND($N$2&gt;=$T$5,$N$2&lt;$U$5),IF(P116&gt;=$W$5,$W$1,$V$1),IF(AND($N$2&gt;=$T$6,$N$2&lt;$U$6),IF(P116&gt;=$W$6,$W$1,$V$1),IF(AND($N$2&gt;=$T$7,$N$2&lt;$U$7),IF(P116&gt;=$W$7,$W$1,$V$1),IF(AND($N$2&gt;=$T$8,$N$2&lt;$U$8),IF(P116&gt;=$W$8,$W$1,$V$1),IF(AND($N$2&gt;=$T$9,$N$2&lt;$U$9),IF(P116&gt;=$W$9,$W$1,$V$1),""))))))))),"")</f>
        <v>FF</v>
      </c>
      <c r="M116" s="9" t="str" cm="1">
        <f t="array" ref="M116">IF(E116&lt;&gt;"",IF(AND(E116&lt;&gt;"GR",E116&gt;=40,J116&gt;=30),_xlfn.IFS(Q116&gt;=$AG$2,$AD$19,Q116&gt;=$AG$3,$AC$19,Q116&gt;=$AG$4,$AB$19,Q116&gt;=$AG$5,$AA$19,Q116&gt;=$AG$6,$Z$19,Q116&gt;=$AG$7,$Y$19,Q116&gt;=$AG$8,$X$19,Q116&gt;=$AG$9,$V$19),L116),"")</f>
        <v>CC</v>
      </c>
      <c r="N116" s="9"/>
      <c r="O116" s="9"/>
      <c r="P116" s="9">
        <f t="shared" si="11"/>
        <v>31</v>
      </c>
      <c r="Q116" s="9">
        <f t="shared" si="12"/>
        <v>51</v>
      </c>
      <c r="R116" s="9">
        <f t="shared" si="13"/>
        <v>-1.89</v>
      </c>
    </row>
    <row r="117" spans="1:18" x14ac:dyDescent="0.2">
      <c r="A117" s="3" t="s">
        <v>8</v>
      </c>
      <c r="B117" s="3">
        <v>116</v>
      </c>
      <c r="C117" s="3">
        <v>42</v>
      </c>
      <c r="D117" s="3">
        <v>51</v>
      </c>
      <c r="E117" s="3" t="s">
        <v>34</v>
      </c>
      <c r="F117" s="22">
        <f t="shared" si="14"/>
        <v>51</v>
      </c>
      <c r="G117" s="22">
        <f t="shared" si="15"/>
        <v>42</v>
      </c>
      <c r="H117" s="22">
        <f t="shared" si="16"/>
        <v>51</v>
      </c>
      <c r="I117" s="9">
        <f t="shared" si="17"/>
        <v>47.4</v>
      </c>
      <c r="J117" s="9">
        <f t="shared" si="9"/>
        <v>47.4</v>
      </c>
      <c r="K117" s="10">
        <f t="shared" si="10"/>
        <v>2246.7599999999998</v>
      </c>
      <c r="L117" s="9" t="str" cm="1">
        <f t="array" ref="L117">IF(D117&lt;&gt;"",IF(AND(H117&gt;=40,I117&gt;=30),IF(AND($N$2&gt;=$T$2,$N$2&lt;=$U$2),_xlfn.IFS(P117&gt;=$AD$2,$AD$1,P117&gt;=$AC$2,$AC$1,P117&gt;=$AB$2,$AB$1,P117&gt;=$AA$2,$AA$1,P117&gt;=$Z$2,$Z$1,P117&gt;=$Y$2,$Y$1,P117&gt;=$X$2,$X$1,P117&gt;=$W$2,$W$1,P117&lt;$W$2,$V$1),(IF(AND($N$2&gt;=$T$3,$N$2&lt;$U$3),_xlfn.IFS(P117&gt;=$AD$3,$AD$1,P117&gt;=$AC$3,$AC$1,P117&gt;=$AB$3,$AB$1,P117&gt;=$AA$3,$AA$1,P117&gt;=$Z$3,$Z$1,P117&gt;=$Y$3,$Y$1,P117&gt;=$X$3,$X$1,P117&gt;=$W$3,$W$1,P117&lt;$W$2,$V$1),(IF(AND($N$2&gt;=$T$4,$N$2&lt;$U$4),_xlfn.IFS(P117&gt;=$AD$4,$AD$1,P117&gt;=$AC$4,$AC$1,P117&gt;=$AB$4,$AB$1,P117&gt;=$AA$4,$AA$1,P117&gt;=$Z$4,$Z$1,P117&gt;=$Y$4,$Y$1,P117&gt;=$X$4,$X$1,P117&gt;=$W$4,$W$1,P117&lt;$W$2,$V$1),(IF(AND($N$2&gt;=$T$5,$N$2&lt;$U$5),_xlfn.IFS(P117&gt;=$AD$5,$AD$1,P117&gt;=$AC$5,$AC$1,P117&gt;=$AB$5,$AB$1,P117&gt;=$AA$5,$AA$1,P117&gt;=$Z$5,$Z$1,P117&gt;=$Y$5,$Y$1,P117&gt;=$X$5,$X$1,P117&gt;=$W$5,$W$1,P117&lt;$W$2,$V$1),(IF(AND($N$2&gt;=$T$6,$N$2&lt;$U$6),_xlfn.IFS(P117&gt;=$AD$6,$AD$1,P117&gt;=$AC$6,$AC$1,P117&gt;=$AB$6,$AB$1,P117&gt;=$AA$6,$AA$1,P117&gt;=$Z$6,$Z$1,P117&gt;=$Y$6,$Y$1,P117&gt;=$X$6,$X$1,P117&gt;=$W$6,$W$1,P117&lt;$W$2,$V$1),(IF(AND($N$2&gt;=$T$7,$N$2&lt;$U$7),_xlfn.IFS(P117&gt;=$AD$7,$AD$1,P117&gt;=$AC$7,$AC$1,P117&gt;=$AB$7,$AB$1,P117&gt;=$AA$7,$AA$1,P117&gt;=$Z$7,$Z$1,P117&gt;=$Y$7,$Y$1,P117&gt;=$X$7,$X$1,P117&gt;=$W$7,$W$1,P117&lt;$W$2,$V$1),(IF(AND($N$2&gt;=$T$8,$N$2&lt;$U$8),_xlfn.IFS(P117&gt;=$AD$8,$AD$1,P117&gt;=$AC$8,$AC$1,P117&gt;=$AB$8,$AB$1,P117&gt;=$AA$8,$AA$1,P117&gt;=$Z$8,$Z$1,P117&gt;=$Y$8,$Y$1,P117&gt;=$X$8,$X$1,P117&gt;=$W$8,$W$1,P117&lt;$W$2,$V$1),(IF(AND($N$2&gt;=$T$9,$N$2&lt;$U$9),_xlfn.IFS(P117&gt;=$AD$9,$AD$1,P117&gt;=$AC$9,$AC$1,P117&gt;=$AB$9,$AB$1,P117&gt;=$AA$9,$AA$1,P117&gt;=$Z$9,$Z$1,P117&gt;=$Y$9,$Y$1,P117&gt;=$X$9,$X$1,P117&gt;=$W$9,$W$1),$W$1))))))))))))))),IF(AND($N$2&gt;=$T$2,$N$2&lt;=$U$2),IF(P117&gt;=$W$2,$W$1,$V$1),IF(AND($N$2&gt;=$T$3,$N$2&lt;$U$3),IF(P117&gt;=$W$3,$W$1,$V$1),IF(AND($N$2&gt;=$T$4,$N$2&lt;$U$4),IF(P117&gt;=$W$4,$W$1,$V$1),IF(AND($N$2&gt;=$T$5,$N$2&lt;$U$5),IF(P117&gt;=$W$5,$W$1,$V$1),IF(AND($N$2&gt;=$T$6,$N$2&lt;$U$6),IF(P117&gt;=$W$6,$W$1,$V$1),IF(AND($N$2&gt;=$T$7,$N$2&lt;$U$7),IF(P117&gt;=$W$7,$W$1,$V$1),IF(AND($N$2&gt;=$T$8,$N$2&lt;$U$8),IF(P117&gt;=$W$8,$W$1,$V$1),IF(AND($N$2&gt;=$T$9,$N$2&lt;$U$9),IF(P117&gt;=$W$9,$W$1,$V$1),""))))))))),"")</f>
        <v>CC</v>
      </c>
      <c r="M117" s="9" t="str" cm="1">
        <f t="array" ref="M117">IF(E117&lt;&gt;"",IF(AND(E117&lt;&gt;"GR",E117&gt;=40,J117&gt;=30),_xlfn.IFS(Q117&gt;=$AG$2,$AD$19,Q117&gt;=$AG$3,$AC$19,Q117&gt;=$AG$4,$AB$19,Q117&gt;=$AG$5,$AA$19,Q117&gt;=$AG$6,$Z$19,Q117&gt;=$AG$7,$Y$19,Q117&gt;=$AG$8,$X$19,Q117&gt;=$AG$9,$V$19),L117),"")</f>
        <v>CC</v>
      </c>
      <c r="N117" s="9"/>
      <c r="O117" s="9"/>
      <c r="P117" s="9">
        <f t="shared" si="11"/>
        <v>50</v>
      </c>
      <c r="Q117" s="9">
        <f t="shared" si="12"/>
        <v>50</v>
      </c>
      <c r="R117" s="9">
        <f t="shared" si="13"/>
        <v>0.05</v>
      </c>
    </row>
    <row r="118" spans="1:18" x14ac:dyDescent="0.2">
      <c r="A118" s="3" t="s">
        <v>8</v>
      </c>
      <c r="B118" s="3">
        <v>117</v>
      </c>
      <c r="C118" s="3">
        <v>45</v>
      </c>
      <c r="D118" s="3">
        <v>49</v>
      </c>
      <c r="E118" s="3" t="s">
        <v>34</v>
      </c>
      <c r="F118" s="22">
        <f t="shared" si="14"/>
        <v>49</v>
      </c>
      <c r="G118" s="22">
        <f t="shared" si="15"/>
        <v>45</v>
      </c>
      <c r="H118" s="22">
        <f t="shared" si="16"/>
        <v>49</v>
      </c>
      <c r="I118" s="9">
        <f t="shared" si="17"/>
        <v>47.4</v>
      </c>
      <c r="J118" s="9">
        <f t="shared" si="9"/>
        <v>47.4</v>
      </c>
      <c r="K118" s="10">
        <f t="shared" si="10"/>
        <v>2246.7599999999998</v>
      </c>
      <c r="L118" s="9" t="str" cm="1">
        <f t="array" ref="L118">IF(D118&lt;&gt;"",IF(AND(H118&gt;=40,I118&gt;=30),IF(AND($N$2&gt;=$T$2,$N$2&lt;=$U$2),_xlfn.IFS(P118&gt;=$AD$2,$AD$1,P118&gt;=$AC$2,$AC$1,P118&gt;=$AB$2,$AB$1,P118&gt;=$AA$2,$AA$1,P118&gt;=$Z$2,$Z$1,P118&gt;=$Y$2,$Y$1,P118&gt;=$X$2,$X$1,P118&gt;=$W$2,$W$1,P118&lt;$W$2,$V$1),(IF(AND($N$2&gt;=$T$3,$N$2&lt;$U$3),_xlfn.IFS(P118&gt;=$AD$3,$AD$1,P118&gt;=$AC$3,$AC$1,P118&gt;=$AB$3,$AB$1,P118&gt;=$AA$3,$AA$1,P118&gt;=$Z$3,$Z$1,P118&gt;=$Y$3,$Y$1,P118&gt;=$X$3,$X$1,P118&gt;=$W$3,$W$1,P118&lt;$W$2,$V$1),(IF(AND($N$2&gt;=$T$4,$N$2&lt;$U$4),_xlfn.IFS(P118&gt;=$AD$4,$AD$1,P118&gt;=$AC$4,$AC$1,P118&gt;=$AB$4,$AB$1,P118&gt;=$AA$4,$AA$1,P118&gt;=$Z$4,$Z$1,P118&gt;=$Y$4,$Y$1,P118&gt;=$X$4,$X$1,P118&gt;=$W$4,$W$1,P118&lt;$W$2,$V$1),(IF(AND($N$2&gt;=$T$5,$N$2&lt;$U$5),_xlfn.IFS(P118&gt;=$AD$5,$AD$1,P118&gt;=$AC$5,$AC$1,P118&gt;=$AB$5,$AB$1,P118&gt;=$AA$5,$AA$1,P118&gt;=$Z$5,$Z$1,P118&gt;=$Y$5,$Y$1,P118&gt;=$X$5,$X$1,P118&gt;=$W$5,$W$1,P118&lt;$W$2,$V$1),(IF(AND($N$2&gt;=$T$6,$N$2&lt;$U$6),_xlfn.IFS(P118&gt;=$AD$6,$AD$1,P118&gt;=$AC$6,$AC$1,P118&gt;=$AB$6,$AB$1,P118&gt;=$AA$6,$AA$1,P118&gt;=$Z$6,$Z$1,P118&gt;=$Y$6,$Y$1,P118&gt;=$X$6,$X$1,P118&gt;=$W$6,$W$1,P118&lt;$W$2,$V$1),(IF(AND($N$2&gt;=$T$7,$N$2&lt;$U$7),_xlfn.IFS(P118&gt;=$AD$7,$AD$1,P118&gt;=$AC$7,$AC$1,P118&gt;=$AB$7,$AB$1,P118&gt;=$AA$7,$AA$1,P118&gt;=$Z$7,$Z$1,P118&gt;=$Y$7,$Y$1,P118&gt;=$X$7,$X$1,P118&gt;=$W$7,$W$1,P118&lt;$W$2,$V$1),(IF(AND($N$2&gt;=$T$8,$N$2&lt;$U$8),_xlfn.IFS(P118&gt;=$AD$8,$AD$1,P118&gt;=$AC$8,$AC$1,P118&gt;=$AB$8,$AB$1,P118&gt;=$AA$8,$AA$1,P118&gt;=$Z$8,$Z$1,P118&gt;=$Y$8,$Y$1,P118&gt;=$X$8,$X$1,P118&gt;=$W$8,$W$1,P118&lt;$W$2,$V$1),(IF(AND($N$2&gt;=$T$9,$N$2&lt;$U$9),_xlfn.IFS(P118&gt;=$AD$9,$AD$1,P118&gt;=$AC$9,$AC$1,P118&gt;=$AB$9,$AB$1,P118&gt;=$AA$9,$AA$1,P118&gt;=$Z$9,$Z$1,P118&gt;=$Y$9,$Y$1,P118&gt;=$X$9,$X$1,P118&gt;=$W$9,$W$1),$W$1))))))))))))))),IF(AND($N$2&gt;=$T$2,$N$2&lt;=$U$2),IF(P118&gt;=$W$2,$W$1,$V$1),IF(AND($N$2&gt;=$T$3,$N$2&lt;$U$3),IF(P118&gt;=$W$3,$W$1,$V$1),IF(AND($N$2&gt;=$T$4,$N$2&lt;$U$4),IF(P118&gt;=$W$4,$W$1,$V$1),IF(AND($N$2&gt;=$T$5,$N$2&lt;$U$5),IF(P118&gt;=$W$5,$W$1,$V$1),IF(AND($N$2&gt;=$T$6,$N$2&lt;$U$6),IF(P118&gt;=$W$6,$W$1,$V$1),IF(AND($N$2&gt;=$T$7,$N$2&lt;$U$7),IF(P118&gt;=$W$7,$W$1,$V$1),IF(AND($N$2&gt;=$T$8,$N$2&lt;$U$8),IF(P118&gt;=$W$8,$W$1,$V$1),IF(AND($N$2&gt;=$T$9,$N$2&lt;$U$9),IF(P118&gt;=$W$9,$W$1,$V$1),""))))))))),"")</f>
        <v>CC</v>
      </c>
      <c r="M118" s="9" t="str" cm="1">
        <f t="array" ref="M118">IF(E118&lt;&gt;"",IF(AND(E118&lt;&gt;"GR",E118&gt;=40,J118&gt;=30),_xlfn.IFS(Q118&gt;=$AG$2,$AD$19,Q118&gt;=$AG$3,$AC$19,Q118&gt;=$AG$4,$AB$19,Q118&gt;=$AG$5,$AA$19,Q118&gt;=$AG$6,$Z$19,Q118&gt;=$AG$7,$Y$19,Q118&gt;=$AG$8,$X$19,Q118&gt;=$AG$9,$V$19),L118),"")</f>
        <v>CC</v>
      </c>
      <c r="N118" s="9"/>
      <c r="O118" s="9"/>
      <c r="P118" s="9">
        <f t="shared" si="11"/>
        <v>50</v>
      </c>
      <c r="Q118" s="9">
        <f t="shared" si="12"/>
        <v>50</v>
      </c>
      <c r="R118" s="9">
        <f t="shared" si="13"/>
        <v>0.05</v>
      </c>
    </row>
    <row r="119" spans="1:18" x14ac:dyDescent="0.2">
      <c r="A119" s="3" t="s">
        <v>8</v>
      </c>
      <c r="B119" s="3">
        <v>118</v>
      </c>
      <c r="C119" s="3">
        <v>36</v>
      </c>
      <c r="D119" s="3">
        <v>55</v>
      </c>
      <c r="E119" s="3" t="s">
        <v>34</v>
      </c>
      <c r="F119" s="22">
        <f t="shared" si="14"/>
        <v>55</v>
      </c>
      <c r="G119" s="22">
        <f t="shared" si="15"/>
        <v>36</v>
      </c>
      <c r="H119" s="22">
        <f t="shared" si="16"/>
        <v>55</v>
      </c>
      <c r="I119" s="9">
        <f t="shared" si="17"/>
        <v>47.4</v>
      </c>
      <c r="J119" s="9">
        <f t="shared" si="9"/>
        <v>47.4</v>
      </c>
      <c r="K119" s="10">
        <f t="shared" si="10"/>
        <v>2246.7599999999998</v>
      </c>
      <c r="L119" s="9" t="str" cm="1">
        <f t="array" ref="L119">IF(D119&lt;&gt;"",IF(AND(H119&gt;=40,I119&gt;=30),IF(AND($N$2&gt;=$T$2,$N$2&lt;=$U$2),_xlfn.IFS(P119&gt;=$AD$2,$AD$1,P119&gt;=$AC$2,$AC$1,P119&gt;=$AB$2,$AB$1,P119&gt;=$AA$2,$AA$1,P119&gt;=$Z$2,$Z$1,P119&gt;=$Y$2,$Y$1,P119&gt;=$X$2,$X$1,P119&gt;=$W$2,$W$1,P119&lt;$W$2,$V$1),(IF(AND($N$2&gt;=$T$3,$N$2&lt;$U$3),_xlfn.IFS(P119&gt;=$AD$3,$AD$1,P119&gt;=$AC$3,$AC$1,P119&gt;=$AB$3,$AB$1,P119&gt;=$AA$3,$AA$1,P119&gt;=$Z$3,$Z$1,P119&gt;=$Y$3,$Y$1,P119&gt;=$X$3,$X$1,P119&gt;=$W$3,$W$1,P119&lt;$W$2,$V$1),(IF(AND($N$2&gt;=$T$4,$N$2&lt;$U$4),_xlfn.IFS(P119&gt;=$AD$4,$AD$1,P119&gt;=$AC$4,$AC$1,P119&gt;=$AB$4,$AB$1,P119&gt;=$AA$4,$AA$1,P119&gt;=$Z$4,$Z$1,P119&gt;=$Y$4,$Y$1,P119&gt;=$X$4,$X$1,P119&gt;=$W$4,$W$1,P119&lt;$W$2,$V$1),(IF(AND($N$2&gt;=$T$5,$N$2&lt;$U$5),_xlfn.IFS(P119&gt;=$AD$5,$AD$1,P119&gt;=$AC$5,$AC$1,P119&gt;=$AB$5,$AB$1,P119&gt;=$AA$5,$AA$1,P119&gt;=$Z$5,$Z$1,P119&gt;=$Y$5,$Y$1,P119&gt;=$X$5,$X$1,P119&gt;=$W$5,$W$1,P119&lt;$W$2,$V$1),(IF(AND($N$2&gt;=$T$6,$N$2&lt;$U$6),_xlfn.IFS(P119&gt;=$AD$6,$AD$1,P119&gt;=$AC$6,$AC$1,P119&gt;=$AB$6,$AB$1,P119&gt;=$AA$6,$AA$1,P119&gt;=$Z$6,$Z$1,P119&gt;=$Y$6,$Y$1,P119&gt;=$X$6,$X$1,P119&gt;=$W$6,$W$1,P119&lt;$W$2,$V$1),(IF(AND($N$2&gt;=$T$7,$N$2&lt;$U$7),_xlfn.IFS(P119&gt;=$AD$7,$AD$1,P119&gt;=$AC$7,$AC$1,P119&gt;=$AB$7,$AB$1,P119&gt;=$AA$7,$AA$1,P119&gt;=$Z$7,$Z$1,P119&gt;=$Y$7,$Y$1,P119&gt;=$X$7,$X$1,P119&gt;=$W$7,$W$1,P119&lt;$W$2,$V$1),(IF(AND($N$2&gt;=$T$8,$N$2&lt;$U$8),_xlfn.IFS(P119&gt;=$AD$8,$AD$1,P119&gt;=$AC$8,$AC$1,P119&gt;=$AB$8,$AB$1,P119&gt;=$AA$8,$AA$1,P119&gt;=$Z$8,$Z$1,P119&gt;=$Y$8,$Y$1,P119&gt;=$X$8,$X$1,P119&gt;=$W$8,$W$1,P119&lt;$W$2,$V$1),(IF(AND($N$2&gt;=$T$9,$N$2&lt;$U$9),_xlfn.IFS(P119&gt;=$AD$9,$AD$1,P119&gt;=$AC$9,$AC$1,P119&gt;=$AB$9,$AB$1,P119&gt;=$AA$9,$AA$1,P119&gt;=$Z$9,$Z$1,P119&gt;=$Y$9,$Y$1,P119&gt;=$X$9,$X$1,P119&gt;=$W$9,$W$1),$W$1))))))))))))))),IF(AND($N$2&gt;=$T$2,$N$2&lt;=$U$2),IF(P119&gt;=$W$2,$W$1,$V$1),IF(AND($N$2&gt;=$T$3,$N$2&lt;$U$3),IF(P119&gt;=$W$3,$W$1,$V$1),IF(AND($N$2&gt;=$T$4,$N$2&lt;$U$4),IF(P119&gt;=$W$4,$W$1,$V$1),IF(AND($N$2&gt;=$T$5,$N$2&lt;$U$5),IF(P119&gt;=$W$5,$W$1,$V$1),IF(AND($N$2&gt;=$T$6,$N$2&lt;$U$6),IF(P119&gt;=$W$6,$W$1,$V$1),IF(AND($N$2&gt;=$T$7,$N$2&lt;$U$7),IF(P119&gt;=$W$7,$W$1,$V$1),IF(AND($N$2&gt;=$T$8,$N$2&lt;$U$8),IF(P119&gt;=$W$8,$W$1,$V$1),IF(AND($N$2&gt;=$T$9,$N$2&lt;$U$9),IF(P119&gt;=$W$9,$W$1,$V$1),""))))))))),"")</f>
        <v>CC</v>
      </c>
      <c r="M119" s="9" t="str" cm="1">
        <f t="array" ref="M119">IF(E119&lt;&gt;"",IF(AND(E119&lt;&gt;"GR",E119&gt;=40,J119&gt;=30),_xlfn.IFS(Q119&gt;=$AG$2,$AD$19,Q119&gt;=$AG$3,$AC$19,Q119&gt;=$AG$4,$AB$19,Q119&gt;=$AG$5,$AA$19,Q119&gt;=$AG$6,$Z$19,Q119&gt;=$AG$7,$Y$19,Q119&gt;=$AG$8,$X$19,Q119&gt;=$AG$9,$V$19),L119),"")</f>
        <v>CC</v>
      </c>
      <c r="N119" s="9"/>
      <c r="O119" s="9"/>
      <c r="P119" s="9">
        <f t="shared" si="11"/>
        <v>50</v>
      </c>
      <c r="Q119" s="9">
        <f t="shared" si="12"/>
        <v>50</v>
      </c>
      <c r="R119" s="9">
        <f t="shared" si="13"/>
        <v>0.05</v>
      </c>
    </row>
    <row r="120" spans="1:18" x14ac:dyDescent="0.2">
      <c r="A120" s="3" t="s">
        <v>8</v>
      </c>
      <c r="B120" s="3">
        <v>119</v>
      </c>
      <c r="C120" s="3">
        <v>10</v>
      </c>
      <c r="D120" s="3">
        <v>72</v>
      </c>
      <c r="E120" s="3" t="s">
        <v>34</v>
      </c>
      <c r="F120" s="22">
        <f t="shared" si="14"/>
        <v>72</v>
      </c>
      <c r="G120" s="22">
        <f t="shared" si="15"/>
        <v>10</v>
      </c>
      <c r="H120" s="22">
        <f t="shared" si="16"/>
        <v>72</v>
      </c>
      <c r="I120" s="9">
        <f t="shared" si="17"/>
        <v>47.199999999999996</v>
      </c>
      <c r="J120" s="9">
        <f t="shared" si="9"/>
        <v>47.2</v>
      </c>
      <c r="K120" s="10">
        <f t="shared" si="10"/>
        <v>2227.8399999999997</v>
      </c>
      <c r="L120" s="9" t="str" cm="1">
        <f t="array" ref="L120">IF(D120&lt;&gt;"",IF(AND(H120&gt;=40,I120&gt;=30),IF(AND($N$2&gt;=$T$2,$N$2&lt;=$U$2),_xlfn.IFS(P120&gt;=$AD$2,$AD$1,P120&gt;=$AC$2,$AC$1,P120&gt;=$AB$2,$AB$1,P120&gt;=$AA$2,$AA$1,P120&gt;=$Z$2,$Z$1,P120&gt;=$Y$2,$Y$1,P120&gt;=$X$2,$X$1,P120&gt;=$W$2,$W$1,P120&lt;$W$2,$V$1),(IF(AND($N$2&gt;=$T$3,$N$2&lt;$U$3),_xlfn.IFS(P120&gt;=$AD$3,$AD$1,P120&gt;=$AC$3,$AC$1,P120&gt;=$AB$3,$AB$1,P120&gt;=$AA$3,$AA$1,P120&gt;=$Z$3,$Z$1,P120&gt;=$Y$3,$Y$1,P120&gt;=$X$3,$X$1,P120&gt;=$W$3,$W$1,P120&lt;$W$2,$V$1),(IF(AND($N$2&gt;=$T$4,$N$2&lt;$U$4),_xlfn.IFS(P120&gt;=$AD$4,$AD$1,P120&gt;=$AC$4,$AC$1,P120&gt;=$AB$4,$AB$1,P120&gt;=$AA$4,$AA$1,P120&gt;=$Z$4,$Z$1,P120&gt;=$Y$4,$Y$1,P120&gt;=$X$4,$X$1,P120&gt;=$W$4,$W$1,P120&lt;$W$2,$V$1),(IF(AND($N$2&gt;=$T$5,$N$2&lt;$U$5),_xlfn.IFS(P120&gt;=$AD$5,$AD$1,P120&gt;=$AC$5,$AC$1,P120&gt;=$AB$5,$AB$1,P120&gt;=$AA$5,$AA$1,P120&gt;=$Z$5,$Z$1,P120&gt;=$Y$5,$Y$1,P120&gt;=$X$5,$X$1,P120&gt;=$W$5,$W$1,P120&lt;$W$2,$V$1),(IF(AND($N$2&gt;=$T$6,$N$2&lt;$U$6),_xlfn.IFS(P120&gt;=$AD$6,$AD$1,P120&gt;=$AC$6,$AC$1,P120&gt;=$AB$6,$AB$1,P120&gt;=$AA$6,$AA$1,P120&gt;=$Z$6,$Z$1,P120&gt;=$Y$6,$Y$1,P120&gt;=$X$6,$X$1,P120&gt;=$W$6,$W$1,P120&lt;$W$2,$V$1),(IF(AND($N$2&gt;=$T$7,$N$2&lt;$U$7),_xlfn.IFS(P120&gt;=$AD$7,$AD$1,P120&gt;=$AC$7,$AC$1,P120&gt;=$AB$7,$AB$1,P120&gt;=$AA$7,$AA$1,P120&gt;=$Z$7,$Z$1,P120&gt;=$Y$7,$Y$1,P120&gt;=$X$7,$X$1,P120&gt;=$W$7,$W$1,P120&lt;$W$2,$V$1),(IF(AND($N$2&gt;=$T$8,$N$2&lt;$U$8),_xlfn.IFS(P120&gt;=$AD$8,$AD$1,P120&gt;=$AC$8,$AC$1,P120&gt;=$AB$8,$AB$1,P120&gt;=$AA$8,$AA$1,P120&gt;=$Z$8,$Z$1,P120&gt;=$Y$8,$Y$1,P120&gt;=$X$8,$X$1,P120&gt;=$W$8,$W$1,P120&lt;$W$2,$V$1),(IF(AND($N$2&gt;=$T$9,$N$2&lt;$U$9),_xlfn.IFS(P120&gt;=$AD$9,$AD$1,P120&gt;=$AC$9,$AC$1,P120&gt;=$AB$9,$AB$1,P120&gt;=$AA$9,$AA$1,P120&gt;=$Z$9,$Z$1,P120&gt;=$Y$9,$Y$1,P120&gt;=$X$9,$X$1,P120&gt;=$W$9,$W$1),$W$1))))))))))))))),IF(AND($N$2&gt;=$T$2,$N$2&lt;=$U$2),IF(P120&gt;=$W$2,$W$1,$V$1),IF(AND($N$2&gt;=$T$3,$N$2&lt;$U$3),IF(P120&gt;=$W$3,$W$1,$V$1),IF(AND($N$2&gt;=$T$4,$N$2&lt;$U$4),IF(P120&gt;=$W$4,$W$1,$V$1),IF(AND($N$2&gt;=$T$5,$N$2&lt;$U$5),IF(P120&gt;=$W$5,$W$1,$V$1),IF(AND($N$2&gt;=$T$6,$N$2&lt;$U$6),IF(P120&gt;=$W$6,$W$1,$V$1),IF(AND($N$2&gt;=$T$7,$N$2&lt;$U$7),IF(P120&gt;=$W$7,$W$1,$V$1),IF(AND($N$2&gt;=$T$8,$N$2&lt;$U$8),IF(P120&gt;=$W$8,$W$1,$V$1),IF(AND($N$2&gt;=$T$9,$N$2&lt;$U$9),IF(P120&gt;=$W$9,$W$1,$V$1),""))))))))),"")</f>
        <v>CC</v>
      </c>
      <c r="M120" s="9" t="str" cm="1">
        <f t="array" ref="M120">IF(E120&lt;&gt;"",IF(AND(E120&lt;&gt;"GR",E120&gt;=40,J120&gt;=30),_xlfn.IFS(Q120&gt;=$AG$2,$AD$19,Q120&gt;=$AG$3,$AC$19,Q120&gt;=$AG$4,$AB$19,Q120&gt;=$AG$5,$AA$19,Q120&gt;=$AG$6,$Z$19,Q120&gt;=$AG$7,$Y$19,Q120&gt;=$AG$8,$X$19,Q120&gt;=$AG$9,$V$19),L120),"")</f>
        <v>CC</v>
      </c>
      <c r="N120" s="9"/>
      <c r="O120" s="9"/>
      <c r="P120" s="9">
        <f t="shared" si="11"/>
        <v>50</v>
      </c>
      <c r="Q120" s="9">
        <f t="shared" si="12"/>
        <v>50</v>
      </c>
      <c r="R120" s="9">
        <f t="shared" si="13"/>
        <v>0.03</v>
      </c>
    </row>
    <row r="121" spans="1:18" x14ac:dyDescent="0.2">
      <c r="A121" s="3" t="s">
        <v>8</v>
      </c>
      <c r="B121" s="3">
        <v>120</v>
      </c>
      <c r="C121" s="3">
        <v>34</v>
      </c>
      <c r="D121" s="3">
        <v>56</v>
      </c>
      <c r="E121" s="3" t="s">
        <v>34</v>
      </c>
      <c r="F121" s="22">
        <f t="shared" si="14"/>
        <v>56</v>
      </c>
      <c r="G121" s="22">
        <f t="shared" si="15"/>
        <v>34</v>
      </c>
      <c r="H121" s="22">
        <f t="shared" si="16"/>
        <v>56</v>
      </c>
      <c r="I121" s="9">
        <f t="shared" si="17"/>
        <v>47.2</v>
      </c>
      <c r="J121" s="9">
        <f t="shared" si="9"/>
        <v>47.2</v>
      </c>
      <c r="K121" s="10">
        <f t="shared" si="10"/>
        <v>2227.84</v>
      </c>
      <c r="L121" s="9" t="str" cm="1">
        <f t="array" ref="L121">IF(D121&lt;&gt;"",IF(AND(H121&gt;=40,I121&gt;=30),IF(AND($N$2&gt;=$T$2,$N$2&lt;=$U$2),_xlfn.IFS(P121&gt;=$AD$2,$AD$1,P121&gt;=$AC$2,$AC$1,P121&gt;=$AB$2,$AB$1,P121&gt;=$AA$2,$AA$1,P121&gt;=$Z$2,$Z$1,P121&gt;=$Y$2,$Y$1,P121&gt;=$X$2,$X$1,P121&gt;=$W$2,$W$1,P121&lt;$W$2,$V$1),(IF(AND($N$2&gt;=$T$3,$N$2&lt;$U$3),_xlfn.IFS(P121&gt;=$AD$3,$AD$1,P121&gt;=$AC$3,$AC$1,P121&gt;=$AB$3,$AB$1,P121&gt;=$AA$3,$AA$1,P121&gt;=$Z$3,$Z$1,P121&gt;=$Y$3,$Y$1,P121&gt;=$X$3,$X$1,P121&gt;=$W$3,$W$1,P121&lt;$W$2,$V$1),(IF(AND($N$2&gt;=$T$4,$N$2&lt;$U$4),_xlfn.IFS(P121&gt;=$AD$4,$AD$1,P121&gt;=$AC$4,$AC$1,P121&gt;=$AB$4,$AB$1,P121&gt;=$AA$4,$AA$1,P121&gt;=$Z$4,$Z$1,P121&gt;=$Y$4,$Y$1,P121&gt;=$X$4,$X$1,P121&gt;=$W$4,$W$1,P121&lt;$W$2,$V$1),(IF(AND($N$2&gt;=$T$5,$N$2&lt;$U$5),_xlfn.IFS(P121&gt;=$AD$5,$AD$1,P121&gt;=$AC$5,$AC$1,P121&gt;=$AB$5,$AB$1,P121&gt;=$AA$5,$AA$1,P121&gt;=$Z$5,$Z$1,P121&gt;=$Y$5,$Y$1,P121&gt;=$X$5,$X$1,P121&gt;=$W$5,$W$1,P121&lt;$W$2,$V$1),(IF(AND($N$2&gt;=$T$6,$N$2&lt;$U$6),_xlfn.IFS(P121&gt;=$AD$6,$AD$1,P121&gt;=$AC$6,$AC$1,P121&gt;=$AB$6,$AB$1,P121&gt;=$AA$6,$AA$1,P121&gt;=$Z$6,$Z$1,P121&gt;=$Y$6,$Y$1,P121&gt;=$X$6,$X$1,P121&gt;=$W$6,$W$1,P121&lt;$W$2,$V$1),(IF(AND($N$2&gt;=$T$7,$N$2&lt;$U$7),_xlfn.IFS(P121&gt;=$AD$7,$AD$1,P121&gt;=$AC$7,$AC$1,P121&gt;=$AB$7,$AB$1,P121&gt;=$AA$7,$AA$1,P121&gt;=$Z$7,$Z$1,P121&gt;=$Y$7,$Y$1,P121&gt;=$X$7,$X$1,P121&gt;=$W$7,$W$1,P121&lt;$W$2,$V$1),(IF(AND($N$2&gt;=$T$8,$N$2&lt;$U$8),_xlfn.IFS(P121&gt;=$AD$8,$AD$1,P121&gt;=$AC$8,$AC$1,P121&gt;=$AB$8,$AB$1,P121&gt;=$AA$8,$AA$1,P121&gt;=$Z$8,$Z$1,P121&gt;=$Y$8,$Y$1,P121&gt;=$X$8,$X$1,P121&gt;=$W$8,$W$1,P121&lt;$W$2,$V$1),(IF(AND($N$2&gt;=$T$9,$N$2&lt;$U$9),_xlfn.IFS(P121&gt;=$AD$9,$AD$1,P121&gt;=$AC$9,$AC$1,P121&gt;=$AB$9,$AB$1,P121&gt;=$AA$9,$AA$1,P121&gt;=$Z$9,$Z$1,P121&gt;=$Y$9,$Y$1,P121&gt;=$X$9,$X$1,P121&gt;=$W$9,$W$1),$W$1))))))))))))))),IF(AND($N$2&gt;=$T$2,$N$2&lt;=$U$2),IF(P121&gt;=$W$2,$W$1,$V$1),IF(AND($N$2&gt;=$T$3,$N$2&lt;$U$3),IF(P121&gt;=$W$3,$W$1,$V$1),IF(AND($N$2&gt;=$T$4,$N$2&lt;$U$4),IF(P121&gt;=$W$4,$W$1,$V$1),IF(AND($N$2&gt;=$T$5,$N$2&lt;$U$5),IF(P121&gt;=$W$5,$W$1,$V$1),IF(AND($N$2&gt;=$T$6,$N$2&lt;$U$6),IF(P121&gt;=$W$6,$W$1,$V$1),IF(AND($N$2&gt;=$T$7,$N$2&lt;$U$7),IF(P121&gt;=$W$7,$W$1,$V$1),IF(AND($N$2&gt;=$T$8,$N$2&lt;$U$8),IF(P121&gt;=$W$8,$W$1,$V$1),IF(AND($N$2&gt;=$T$9,$N$2&lt;$U$9),IF(P121&gt;=$W$9,$W$1,$V$1),""))))))))),"")</f>
        <v>CC</v>
      </c>
      <c r="M121" s="9" t="str" cm="1">
        <f t="array" ref="M121">IF(E121&lt;&gt;"",IF(AND(E121&lt;&gt;"GR",E121&gt;=40,J121&gt;=30),_xlfn.IFS(Q121&gt;=$AG$2,$AD$19,Q121&gt;=$AG$3,$AC$19,Q121&gt;=$AG$4,$AB$19,Q121&gt;=$AG$5,$AA$19,Q121&gt;=$AG$6,$Z$19,Q121&gt;=$AG$7,$Y$19,Q121&gt;=$AG$8,$X$19,Q121&gt;=$AG$9,$V$19),L121),"")</f>
        <v>CC</v>
      </c>
      <c r="N121" s="9"/>
      <c r="O121" s="9"/>
      <c r="P121" s="9">
        <f t="shared" si="11"/>
        <v>50</v>
      </c>
      <c r="Q121" s="9">
        <f t="shared" si="12"/>
        <v>50</v>
      </c>
      <c r="R121" s="9">
        <f t="shared" si="13"/>
        <v>0.03</v>
      </c>
    </row>
    <row r="122" spans="1:18" x14ac:dyDescent="0.2">
      <c r="A122" s="3" t="s">
        <v>8</v>
      </c>
      <c r="B122" s="3">
        <v>121</v>
      </c>
      <c r="C122" s="3">
        <v>34</v>
      </c>
      <c r="D122" s="3" t="s">
        <v>34</v>
      </c>
      <c r="E122" s="3">
        <v>56</v>
      </c>
      <c r="F122" s="22">
        <f t="shared" si="14"/>
        <v>56</v>
      </c>
      <c r="G122" s="22">
        <f t="shared" si="15"/>
        <v>34</v>
      </c>
      <c r="H122" s="22">
        <f t="shared" si="16"/>
        <v>0</v>
      </c>
      <c r="I122" s="9">
        <f t="shared" si="17"/>
        <v>13.600000000000001</v>
      </c>
      <c r="J122" s="9">
        <f t="shared" si="9"/>
        <v>47.2</v>
      </c>
      <c r="K122" s="10">
        <f t="shared" si="10"/>
        <v>184.96000000000004</v>
      </c>
      <c r="L122" s="9" t="str" cm="1">
        <f t="array" ref="L122">IF(D122&lt;&gt;"",IF(AND(H122&gt;=40,I122&gt;=30),IF(AND($N$2&gt;=$T$2,$N$2&lt;=$U$2),_xlfn.IFS(P122&gt;=$AD$2,$AD$1,P122&gt;=$AC$2,$AC$1,P122&gt;=$AB$2,$AB$1,P122&gt;=$AA$2,$AA$1,P122&gt;=$Z$2,$Z$1,P122&gt;=$Y$2,$Y$1,P122&gt;=$X$2,$X$1,P122&gt;=$W$2,$W$1,P122&lt;$W$2,$V$1),(IF(AND($N$2&gt;=$T$3,$N$2&lt;$U$3),_xlfn.IFS(P122&gt;=$AD$3,$AD$1,P122&gt;=$AC$3,$AC$1,P122&gt;=$AB$3,$AB$1,P122&gt;=$AA$3,$AA$1,P122&gt;=$Z$3,$Z$1,P122&gt;=$Y$3,$Y$1,P122&gt;=$X$3,$X$1,P122&gt;=$W$3,$W$1,P122&lt;$W$2,$V$1),(IF(AND($N$2&gt;=$T$4,$N$2&lt;$U$4),_xlfn.IFS(P122&gt;=$AD$4,$AD$1,P122&gt;=$AC$4,$AC$1,P122&gt;=$AB$4,$AB$1,P122&gt;=$AA$4,$AA$1,P122&gt;=$Z$4,$Z$1,P122&gt;=$Y$4,$Y$1,P122&gt;=$X$4,$X$1,P122&gt;=$W$4,$W$1,P122&lt;$W$2,$V$1),(IF(AND($N$2&gt;=$T$5,$N$2&lt;$U$5),_xlfn.IFS(P122&gt;=$AD$5,$AD$1,P122&gt;=$AC$5,$AC$1,P122&gt;=$AB$5,$AB$1,P122&gt;=$AA$5,$AA$1,P122&gt;=$Z$5,$Z$1,P122&gt;=$Y$5,$Y$1,P122&gt;=$X$5,$X$1,P122&gt;=$W$5,$W$1,P122&lt;$W$2,$V$1),(IF(AND($N$2&gt;=$T$6,$N$2&lt;$U$6),_xlfn.IFS(P122&gt;=$AD$6,$AD$1,P122&gt;=$AC$6,$AC$1,P122&gt;=$AB$6,$AB$1,P122&gt;=$AA$6,$AA$1,P122&gt;=$Z$6,$Z$1,P122&gt;=$Y$6,$Y$1,P122&gt;=$X$6,$X$1,P122&gt;=$W$6,$W$1,P122&lt;$W$2,$V$1),(IF(AND($N$2&gt;=$T$7,$N$2&lt;$U$7),_xlfn.IFS(P122&gt;=$AD$7,$AD$1,P122&gt;=$AC$7,$AC$1,P122&gt;=$AB$7,$AB$1,P122&gt;=$AA$7,$AA$1,P122&gt;=$Z$7,$Z$1,P122&gt;=$Y$7,$Y$1,P122&gt;=$X$7,$X$1,P122&gt;=$W$7,$W$1,P122&lt;$W$2,$V$1),(IF(AND($N$2&gt;=$T$8,$N$2&lt;$U$8),_xlfn.IFS(P122&gt;=$AD$8,$AD$1,P122&gt;=$AC$8,$AC$1,P122&gt;=$AB$8,$AB$1,P122&gt;=$AA$8,$AA$1,P122&gt;=$Z$8,$Z$1,P122&gt;=$Y$8,$Y$1,P122&gt;=$X$8,$X$1,P122&gt;=$W$8,$W$1,P122&lt;$W$2,$V$1),(IF(AND($N$2&gt;=$T$9,$N$2&lt;$U$9),_xlfn.IFS(P122&gt;=$AD$9,$AD$1,P122&gt;=$AC$9,$AC$1,P122&gt;=$AB$9,$AB$1,P122&gt;=$AA$9,$AA$1,P122&gt;=$Z$9,$Z$1,P122&gt;=$Y$9,$Y$1,P122&gt;=$X$9,$X$1,P122&gt;=$W$9,$W$1),$W$1))))))))))))))),IF(AND($N$2&gt;=$T$2,$N$2&lt;=$U$2),IF(P122&gt;=$W$2,$W$1,$V$1),IF(AND($N$2&gt;=$T$3,$N$2&lt;$U$3),IF(P122&gt;=$W$3,$W$1,$V$1),IF(AND($N$2&gt;=$T$4,$N$2&lt;$U$4),IF(P122&gt;=$W$4,$W$1,$V$1),IF(AND($N$2&gt;=$T$5,$N$2&lt;$U$5),IF(P122&gt;=$W$5,$W$1,$V$1),IF(AND($N$2&gt;=$T$6,$N$2&lt;$U$6),IF(P122&gt;=$W$6,$W$1,$V$1),IF(AND($N$2&gt;=$T$7,$N$2&lt;$U$7),IF(P122&gt;=$W$7,$W$1,$V$1),IF(AND($N$2&gt;=$T$8,$N$2&lt;$U$8),IF(P122&gt;=$W$8,$W$1,$V$1),IF(AND($N$2&gt;=$T$9,$N$2&lt;$U$9),IF(P122&gt;=$W$9,$W$1,$V$1),""))))))))),"")</f>
        <v>FF</v>
      </c>
      <c r="M122" s="9" t="str" cm="1">
        <f t="array" ref="M122">IF(E122&lt;&gt;"",IF(AND(E122&lt;&gt;"GR",E122&gt;=40,J122&gt;=30),_xlfn.IFS(Q122&gt;=$AG$2,$AD$19,Q122&gt;=$AG$3,$AC$19,Q122&gt;=$AG$4,$AB$19,Q122&gt;=$AG$5,$AA$19,Q122&gt;=$AG$6,$Z$19,Q122&gt;=$AG$7,$Y$19,Q122&gt;=$AG$8,$X$19,Q122&gt;=$AG$9,$V$19),L122),"")</f>
        <v>CC</v>
      </c>
      <c r="N122" s="9"/>
      <c r="O122" s="9"/>
      <c r="P122" s="9">
        <f t="shared" si="11"/>
        <v>27</v>
      </c>
      <c r="Q122" s="9">
        <f t="shared" si="12"/>
        <v>50</v>
      </c>
      <c r="R122" s="9">
        <f t="shared" si="13"/>
        <v>-2.27</v>
      </c>
    </row>
    <row r="123" spans="1:18" x14ac:dyDescent="0.2">
      <c r="A123" s="3" t="s">
        <v>8</v>
      </c>
      <c r="B123" s="3">
        <v>122</v>
      </c>
      <c r="C123" s="3">
        <v>35</v>
      </c>
      <c r="D123" s="3">
        <v>55</v>
      </c>
      <c r="E123" s="3" t="s">
        <v>34</v>
      </c>
      <c r="F123" s="22">
        <f t="shared" si="14"/>
        <v>55</v>
      </c>
      <c r="G123" s="22">
        <f t="shared" si="15"/>
        <v>35</v>
      </c>
      <c r="H123" s="22">
        <f t="shared" si="16"/>
        <v>55</v>
      </c>
      <c r="I123" s="9">
        <f t="shared" si="17"/>
        <v>47</v>
      </c>
      <c r="J123" s="9">
        <f t="shared" si="9"/>
        <v>47</v>
      </c>
      <c r="K123" s="10">
        <f t="shared" si="10"/>
        <v>2209</v>
      </c>
      <c r="L123" s="9" t="str" cm="1">
        <f t="array" ref="L123">IF(D123&lt;&gt;"",IF(AND(H123&gt;=40,I123&gt;=30),IF(AND($N$2&gt;=$T$2,$N$2&lt;=$U$2),_xlfn.IFS(P123&gt;=$AD$2,$AD$1,P123&gt;=$AC$2,$AC$1,P123&gt;=$AB$2,$AB$1,P123&gt;=$AA$2,$AA$1,P123&gt;=$Z$2,$Z$1,P123&gt;=$Y$2,$Y$1,P123&gt;=$X$2,$X$1,P123&gt;=$W$2,$W$1,P123&lt;$W$2,$V$1),(IF(AND($N$2&gt;=$T$3,$N$2&lt;$U$3),_xlfn.IFS(P123&gt;=$AD$3,$AD$1,P123&gt;=$AC$3,$AC$1,P123&gt;=$AB$3,$AB$1,P123&gt;=$AA$3,$AA$1,P123&gt;=$Z$3,$Z$1,P123&gt;=$Y$3,$Y$1,P123&gt;=$X$3,$X$1,P123&gt;=$W$3,$W$1,P123&lt;$W$2,$V$1),(IF(AND($N$2&gt;=$T$4,$N$2&lt;$U$4),_xlfn.IFS(P123&gt;=$AD$4,$AD$1,P123&gt;=$AC$4,$AC$1,P123&gt;=$AB$4,$AB$1,P123&gt;=$AA$4,$AA$1,P123&gt;=$Z$4,$Z$1,P123&gt;=$Y$4,$Y$1,P123&gt;=$X$4,$X$1,P123&gt;=$W$4,$W$1,P123&lt;$W$2,$V$1),(IF(AND($N$2&gt;=$T$5,$N$2&lt;$U$5),_xlfn.IFS(P123&gt;=$AD$5,$AD$1,P123&gt;=$AC$5,$AC$1,P123&gt;=$AB$5,$AB$1,P123&gt;=$AA$5,$AA$1,P123&gt;=$Z$5,$Z$1,P123&gt;=$Y$5,$Y$1,P123&gt;=$X$5,$X$1,P123&gt;=$W$5,$W$1,P123&lt;$W$2,$V$1),(IF(AND($N$2&gt;=$T$6,$N$2&lt;$U$6),_xlfn.IFS(P123&gt;=$AD$6,$AD$1,P123&gt;=$AC$6,$AC$1,P123&gt;=$AB$6,$AB$1,P123&gt;=$AA$6,$AA$1,P123&gt;=$Z$6,$Z$1,P123&gt;=$Y$6,$Y$1,P123&gt;=$X$6,$X$1,P123&gt;=$W$6,$W$1,P123&lt;$W$2,$V$1),(IF(AND($N$2&gt;=$T$7,$N$2&lt;$U$7),_xlfn.IFS(P123&gt;=$AD$7,$AD$1,P123&gt;=$AC$7,$AC$1,P123&gt;=$AB$7,$AB$1,P123&gt;=$AA$7,$AA$1,P123&gt;=$Z$7,$Z$1,P123&gt;=$Y$7,$Y$1,P123&gt;=$X$7,$X$1,P123&gt;=$W$7,$W$1,P123&lt;$W$2,$V$1),(IF(AND($N$2&gt;=$T$8,$N$2&lt;$U$8),_xlfn.IFS(P123&gt;=$AD$8,$AD$1,P123&gt;=$AC$8,$AC$1,P123&gt;=$AB$8,$AB$1,P123&gt;=$AA$8,$AA$1,P123&gt;=$Z$8,$Z$1,P123&gt;=$Y$8,$Y$1,P123&gt;=$X$8,$X$1,P123&gt;=$W$8,$W$1,P123&lt;$W$2,$V$1),(IF(AND($N$2&gt;=$T$9,$N$2&lt;$U$9),_xlfn.IFS(P123&gt;=$AD$9,$AD$1,P123&gt;=$AC$9,$AC$1,P123&gt;=$AB$9,$AB$1,P123&gt;=$AA$9,$AA$1,P123&gt;=$Z$9,$Z$1,P123&gt;=$Y$9,$Y$1,P123&gt;=$X$9,$X$1,P123&gt;=$W$9,$W$1),$W$1))))))))))))))),IF(AND($N$2&gt;=$T$2,$N$2&lt;=$U$2),IF(P123&gt;=$W$2,$W$1,$V$1),IF(AND($N$2&gt;=$T$3,$N$2&lt;$U$3),IF(P123&gt;=$W$3,$W$1,$V$1),IF(AND($N$2&gt;=$T$4,$N$2&lt;$U$4),IF(P123&gt;=$W$4,$W$1,$V$1),IF(AND($N$2&gt;=$T$5,$N$2&lt;$U$5),IF(P123&gt;=$W$5,$W$1,$V$1),IF(AND($N$2&gt;=$T$6,$N$2&lt;$U$6),IF(P123&gt;=$W$6,$W$1,$V$1),IF(AND($N$2&gt;=$T$7,$N$2&lt;$U$7),IF(P123&gt;=$W$7,$W$1,$V$1),IF(AND($N$2&gt;=$T$8,$N$2&lt;$U$8),IF(P123&gt;=$W$8,$W$1,$V$1),IF(AND($N$2&gt;=$T$9,$N$2&lt;$U$9),IF(P123&gt;=$W$9,$W$1,$V$1),""))))))))),"")</f>
        <v>CC</v>
      </c>
      <c r="M123" s="9" t="str" cm="1">
        <f t="array" ref="M123">IF(E123&lt;&gt;"",IF(AND(E123&lt;&gt;"GR",E123&gt;=40,J123&gt;=30),_xlfn.IFS(Q123&gt;=$AG$2,$AD$19,Q123&gt;=$AG$3,$AC$19,Q123&gt;=$AG$4,$AB$19,Q123&gt;=$AG$5,$AA$19,Q123&gt;=$AG$6,$Z$19,Q123&gt;=$AG$7,$Y$19,Q123&gt;=$AG$8,$X$19,Q123&gt;=$AG$9,$V$19),L123),"")</f>
        <v>CC</v>
      </c>
      <c r="N123" s="9"/>
      <c r="O123" s="9"/>
      <c r="P123" s="9">
        <f t="shared" si="11"/>
        <v>50</v>
      </c>
      <c r="Q123" s="9">
        <f t="shared" si="12"/>
        <v>50</v>
      </c>
      <c r="R123" s="9">
        <f t="shared" si="13"/>
        <v>0.02</v>
      </c>
    </row>
    <row r="124" spans="1:18" x14ac:dyDescent="0.2">
      <c r="A124" s="3" t="s">
        <v>8</v>
      </c>
      <c r="B124" s="3">
        <v>123</v>
      </c>
      <c r="C124" s="3">
        <v>20</v>
      </c>
      <c r="D124" s="3">
        <v>65</v>
      </c>
      <c r="E124" s="3" t="s">
        <v>34</v>
      </c>
      <c r="F124" s="22">
        <f t="shared" si="14"/>
        <v>65</v>
      </c>
      <c r="G124" s="22">
        <f t="shared" si="15"/>
        <v>20</v>
      </c>
      <c r="H124" s="22">
        <f t="shared" si="16"/>
        <v>65</v>
      </c>
      <c r="I124" s="9">
        <f t="shared" si="17"/>
        <v>47</v>
      </c>
      <c r="J124" s="9">
        <f t="shared" si="9"/>
        <v>47</v>
      </c>
      <c r="K124" s="10">
        <f t="shared" si="10"/>
        <v>2209</v>
      </c>
      <c r="L124" s="9" t="str" cm="1">
        <f t="array" ref="L124">IF(D124&lt;&gt;"",IF(AND(H124&gt;=40,I124&gt;=30),IF(AND($N$2&gt;=$T$2,$N$2&lt;=$U$2),_xlfn.IFS(P124&gt;=$AD$2,$AD$1,P124&gt;=$AC$2,$AC$1,P124&gt;=$AB$2,$AB$1,P124&gt;=$AA$2,$AA$1,P124&gt;=$Z$2,$Z$1,P124&gt;=$Y$2,$Y$1,P124&gt;=$X$2,$X$1,P124&gt;=$W$2,$W$1,P124&lt;$W$2,$V$1),(IF(AND($N$2&gt;=$T$3,$N$2&lt;$U$3),_xlfn.IFS(P124&gt;=$AD$3,$AD$1,P124&gt;=$AC$3,$AC$1,P124&gt;=$AB$3,$AB$1,P124&gt;=$AA$3,$AA$1,P124&gt;=$Z$3,$Z$1,P124&gt;=$Y$3,$Y$1,P124&gt;=$X$3,$X$1,P124&gt;=$W$3,$W$1,P124&lt;$W$2,$V$1),(IF(AND($N$2&gt;=$T$4,$N$2&lt;$U$4),_xlfn.IFS(P124&gt;=$AD$4,$AD$1,P124&gt;=$AC$4,$AC$1,P124&gt;=$AB$4,$AB$1,P124&gt;=$AA$4,$AA$1,P124&gt;=$Z$4,$Z$1,P124&gt;=$Y$4,$Y$1,P124&gt;=$X$4,$X$1,P124&gt;=$W$4,$W$1,P124&lt;$W$2,$V$1),(IF(AND($N$2&gt;=$T$5,$N$2&lt;$U$5),_xlfn.IFS(P124&gt;=$AD$5,$AD$1,P124&gt;=$AC$5,$AC$1,P124&gt;=$AB$5,$AB$1,P124&gt;=$AA$5,$AA$1,P124&gt;=$Z$5,$Z$1,P124&gt;=$Y$5,$Y$1,P124&gt;=$X$5,$X$1,P124&gt;=$W$5,$W$1,P124&lt;$W$2,$V$1),(IF(AND($N$2&gt;=$T$6,$N$2&lt;$U$6),_xlfn.IFS(P124&gt;=$AD$6,$AD$1,P124&gt;=$AC$6,$AC$1,P124&gt;=$AB$6,$AB$1,P124&gt;=$AA$6,$AA$1,P124&gt;=$Z$6,$Z$1,P124&gt;=$Y$6,$Y$1,P124&gt;=$X$6,$X$1,P124&gt;=$W$6,$W$1,P124&lt;$W$2,$V$1),(IF(AND($N$2&gt;=$T$7,$N$2&lt;$U$7),_xlfn.IFS(P124&gt;=$AD$7,$AD$1,P124&gt;=$AC$7,$AC$1,P124&gt;=$AB$7,$AB$1,P124&gt;=$AA$7,$AA$1,P124&gt;=$Z$7,$Z$1,P124&gt;=$Y$7,$Y$1,P124&gt;=$X$7,$X$1,P124&gt;=$W$7,$W$1,P124&lt;$W$2,$V$1),(IF(AND($N$2&gt;=$T$8,$N$2&lt;$U$8),_xlfn.IFS(P124&gt;=$AD$8,$AD$1,P124&gt;=$AC$8,$AC$1,P124&gt;=$AB$8,$AB$1,P124&gt;=$AA$8,$AA$1,P124&gt;=$Z$8,$Z$1,P124&gt;=$Y$8,$Y$1,P124&gt;=$X$8,$X$1,P124&gt;=$W$8,$W$1,P124&lt;$W$2,$V$1),(IF(AND($N$2&gt;=$T$9,$N$2&lt;$U$9),_xlfn.IFS(P124&gt;=$AD$9,$AD$1,P124&gt;=$AC$9,$AC$1,P124&gt;=$AB$9,$AB$1,P124&gt;=$AA$9,$AA$1,P124&gt;=$Z$9,$Z$1,P124&gt;=$Y$9,$Y$1,P124&gt;=$X$9,$X$1,P124&gt;=$W$9,$W$1),$W$1))))))))))))))),IF(AND($N$2&gt;=$T$2,$N$2&lt;=$U$2),IF(P124&gt;=$W$2,$W$1,$V$1),IF(AND($N$2&gt;=$T$3,$N$2&lt;$U$3),IF(P124&gt;=$W$3,$W$1,$V$1),IF(AND($N$2&gt;=$T$4,$N$2&lt;$U$4),IF(P124&gt;=$W$4,$W$1,$V$1),IF(AND($N$2&gt;=$T$5,$N$2&lt;$U$5),IF(P124&gt;=$W$5,$W$1,$V$1),IF(AND($N$2&gt;=$T$6,$N$2&lt;$U$6),IF(P124&gt;=$W$6,$W$1,$V$1),IF(AND($N$2&gt;=$T$7,$N$2&lt;$U$7),IF(P124&gt;=$W$7,$W$1,$V$1),IF(AND($N$2&gt;=$T$8,$N$2&lt;$U$8),IF(P124&gt;=$W$8,$W$1,$V$1),IF(AND($N$2&gt;=$T$9,$N$2&lt;$U$9),IF(P124&gt;=$W$9,$W$1,$V$1),""))))))))),"")</f>
        <v>CC</v>
      </c>
      <c r="M124" s="9" t="str" cm="1">
        <f t="array" ref="M124">IF(E124&lt;&gt;"",IF(AND(E124&lt;&gt;"GR",E124&gt;=40,J124&gt;=30),_xlfn.IFS(Q124&gt;=$AG$2,$AD$19,Q124&gt;=$AG$3,$AC$19,Q124&gt;=$AG$4,$AB$19,Q124&gt;=$AG$5,$AA$19,Q124&gt;=$AG$6,$Z$19,Q124&gt;=$AG$7,$Y$19,Q124&gt;=$AG$8,$X$19,Q124&gt;=$AG$9,$V$19),L124),"")</f>
        <v>CC</v>
      </c>
      <c r="N124" s="9"/>
      <c r="O124" s="9"/>
      <c r="P124" s="9">
        <f t="shared" si="11"/>
        <v>50</v>
      </c>
      <c r="Q124" s="9">
        <f t="shared" si="12"/>
        <v>50</v>
      </c>
      <c r="R124" s="9">
        <f t="shared" si="13"/>
        <v>0.02</v>
      </c>
    </row>
    <row r="125" spans="1:18" x14ac:dyDescent="0.2">
      <c r="A125" s="3" t="s">
        <v>8</v>
      </c>
      <c r="B125" s="3">
        <v>124</v>
      </c>
      <c r="C125" s="3">
        <v>36</v>
      </c>
      <c r="D125" s="3">
        <v>30</v>
      </c>
      <c r="E125" s="3">
        <v>54</v>
      </c>
      <c r="F125" s="22">
        <f t="shared" si="14"/>
        <v>54</v>
      </c>
      <c r="G125" s="22">
        <f t="shared" si="15"/>
        <v>36</v>
      </c>
      <c r="H125" s="22">
        <f t="shared" si="16"/>
        <v>30</v>
      </c>
      <c r="I125" s="9">
        <f t="shared" si="17"/>
        <v>32.4</v>
      </c>
      <c r="J125" s="9">
        <f t="shared" si="9"/>
        <v>46.8</v>
      </c>
      <c r="K125" s="10">
        <f t="shared" si="10"/>
        <v>1049.76</v>
      </c>
      <c r="L125" s="9" t="str" cm="1">
        <f t="array" ref="L125">IF(D125&lt;&gt;"",IF(AND(H125&gt;=40,I125&gt;=30),IF(AND($N$2&gt;=$T$2,$N$2&lt;=$U$2),_xlfn.IFS(P125&gt;=$AD$2,$AD$1,P125&gt;=$AC$2,$AC$1,P125&gt;=$AB$2,$AB$1,P125&gt;=$AA$2,$AA$1,P125&gt;=$Z$2,$Z$1,P125&gt;=$Y$2,$Y$1,P125&gt;=$X$2,$X$1,P125&gt;=$W$2,$W$1,P125&lt;$W$2,$V$1),(IF(AND($N$2&gt;=$T$3,$N$2&lt;$U$3),_xlfn.IFS(P125&gt;=$AD$3,$AD$1,P125&gt;=$AC$3,$AC$1,P125&gt;=$AB$3,$AB$1,P125&gt;=$AA$3,$AA$1,P125&gt;=$Z$3,$Z$1,P125&gt;=$Y$3,$Y$1,P125&gt;=$X$3,$X$1,P125&gt;=$W$3,$W$1,P125&lt;$W$2,$V$1),(IF(AND($N$2&gt;=$T$4,$N$2&lt;$U$4),_xlfn.IFS(P125&gt;=$AD$4,$AD$1,P125&gt;=$AC$4,$AC$1,P125&gt;=$AB$4,$AB$1,P125&gt;=$AA$4,$AA$1,P125&gt;=$Z$4,$Z$1,P125&gt;=$Y$4,$Y$1,P125&gt;=$X$4,$X$1,P125&gt;=$W$4,$W$1,P125&lt;$W$2,$V$1),(IF(AND($N$2&gt;=$T$5,$N$2&lt;$U$5),_xlfn.IFS(P125&gt;=$AD$5,$AD$1,P125&gt;=$AC$5,$AC$1,P125&gt;=$AB$5,$AB$1,P125&gt;=$AA$5,$AA$1,P125&gt;=$Z$5,$Z$1,P125&gt;=$Y$5,$Y$1,P125&gt;=$X$5,$X$1,P125&gt;=$W$5,$W$1,P125&lt;$W$2,$V$1),(IF(AND($N$2&gt;=$T$6,$N$2&lt;$U$6),_xlfn.IFS(P125&gt;=$AD$6,$AD$1,P125&gt;=$AC$6,$AC$1,P125&gt;=$AB$6,$AB$1,P125&gt;=$AA$6,$AA$1,P125&gt;=$Z$6,$Z$1,P125&gt;=$Y$6,$Y$1,P125&gt;=$X$6,$X$1,P125&gt;=$W$6,$W$1,P125&lt;$W$2,$V$1),(IF(AND($N$2&gt;=$T$7,$N$2&lt;$U$7),_xlfn.IFS(P125&gt;=$AD$7,$AD$1,P125&gt;=$AC$7,$AC$1,P125&gt;=$AB$7,$AB$1,P125&gt;=$AA$7,$AA$1,P125&gt;=$Z$7,$Z$1,P125&gt;=$Y$7,$Y$1,P125&gt;=$X$7,$X$1,P125&gt;=$W$7,$W$1,P125&lt;$W$2,$V$1),(IF(AND($N$2&gt;=$T$8,$N$2&lt;$U$8),_xlfn.IFS(P125&gt;=$AD$8,$AD$1,P125&gt;=$AC$8,$AC$1,P125&gt;=$AB$8,$AB$1,P125&gt;=$AA$8,$AA$1,P125&gt;=$Z$8,$Z$1,P125&gt;=$Y$8,$Y$1,P125&gt;=$X$8,$X$1,P125&gt;=$W$8,$W$1,P125&lt;$W$2,$V$1),(IF(AND($N$2&gt;=$T$9,$N$2&lt;$U$9),_xlfn.IFS(P125&gt;=$AD$9,$AD$1,P125&gt;=$AC$9,$AC$1,P125&gt;=$AB$9,$AB$1,P125&gt;=$AA$9,$AA$1,P125&gt;=$Z$9,$Z$1,P125&gt;=$Y$9,$Y$1,P125&gt;=$X$9,$X$1,P125&gt;=$W$9,$W$1),$W$1))))))))))))))),IF(AND($N$2&gt;=$T$2,$N$2&lt;=$U$2),IF(P125&gt;=$W$2,$W$1,$V$1),IF(AND($N$2&gt;=$T$3,$N$2&lt;$U$3),IF(P125&gt;=$W$3,$W$1,$V$1),IF(AND($N$2&gt;=$T$4,$N$2&lt;$U$4),IF(P125&gt;=$W$4,$W$1,$V$1),IF(AND($N$2&gt;=$T$5,$N$2&lt;$U$5),IF(P125&gt;=$W$5,$W$1,$V$1),IF(AND($N$2&gt;=$T$6,$N$2&lt;$U$6),IF(P125&gt;=$W$6,$W$1,$V$1),IF(AND($N$2&gt;=$T$7,$N$2&lt;$U$7),IF(P125&gt;=$W$7,$W$1,$V$1),IF(AND($N$2&gt;=$T$8,$N$2&lt;$U$8),IF(P125&gt;=$W$8,$W$1,$V$1),IF(AND($N$2&gt;=$T$9,$N$2&lt;$U$9),IF(P125&gt;=$W$9,$W$1,$V$1),""))))))))),"")</f>
        <v>FD</v>
      </c>
      <c r="M125" s="9" t="str" cm="1">
        <f t="array" ref="M125">IF(E125&lt;&gt;"",IF(AND(E125&lt;&gt;"GR",E125&gt;=40,J125&gt;=30),_xlfn.IFS(Q125&gt;=$AG$2,$AD$19,Q125&gt;=$AG$3,$AC$19,Q125&gt;=$AG$4,$AB$19,Q125&gt;=$AG$5,$AA$19,Q125&gt;=$AG$6,$Z$19,Q125&gt;=$AG$7,$Y$19,Q125&gt;=$AG$8,$X$19,Q125&gt;=$AG$9,$V$19),L125),"")</f>
        <v>CC</v>
      </c>
      <c r="N125" s="9"/>
      <c r="O125" s="9"/>
      <c r="P125" s="9">
        <f t="shared" si="11"/>
        <v>40</v>
      </c>
      <c r="Q125" s="9">
        <f t="shared" si="12"/>
        <v>50</v>
      </c>
      <c r="R125" s="9">
        <f t="shared" si="13"/>
        <v>-0.98</v>
      </c>
    </row>
    <row r="126" spans="1:18" x14ac:dyDescent="0.2">
      <c r="A126" s="3" t="s">
        <v>8</v>
      </c>
      <c r="B126" s="3">
        <v>125</v>
      </c>
      <c r="C126" s="3">
        <v>42</v>
      </c>
      <c r="D126" s="3">
        <v>50</v>
      </c>
      <c r="E126" s="3" t="s">
        <v>34</v>
      </c>
      <c r="F126" s="22">
        <f t="shared" si="14"/>
        <v>50</v>
      </c>
      <c r="G126" s="22">
        <f t="shared" si="15"/>
        <v>42</v>
      </c>
      <c r="H126" s="22">
        <f t="shared" si="16"/>
        <v>50</v>
      </c>
      <c r="I126" s="9">
        <f t="shared" si="17"/>
        <v>46.8</v>
      </c>
      <c r="J126" s="9">
        <f t="shared" si="9"/>
        <v>46.8</v>
      </c>
      <c r="K126" s="10">
        <f t="shared" si="10"/>
        <v>2190.2399999999998</v>
      </c>
      <c r="L126" s="9" t="str" cm="1">
        <f t="array" ref="L126">IF(D126&lt;&gt;"",IF(AND(H126&gt;=40,I126&gt;=30),IF(AND($N$2&gt;=$T$2,$N$2&lt;=$U$2),_xlfn.IFS(P126&gt;=$AD$2,$AD$1,P126&gt;=$AC$2,$AC$1,P126&gt;=$AB$2,$AB$1,P126&gt;=$AA$2,$AA$1,P126&gt;=$Z$2,$Z$1,P126&gt;=$Y$2,$Y$1,P126&gt;=$X$2,$X$1,P126&gt;=$W$2,$W$1,P126&lt;$W$2,$V$1),(IF(AND($N$2&gt;=$T$3,$N$2&lt;$U$3),_xlfn.IFS(P126&gt;=$AD$3,$AD$1,P126&gt;=$AC$3,$AC$1,P126&gt;=$AB$3,$AB$1,P126&gt;=$AA$3,$AA$1,P126&gt;=$Z$3,$Z$1,P126&gt;=$Y$3,$Y$1,P126&gt;=$X$3,$X$1,P126&gt;=$W$3,$W$1,P126&lt;$W$2,$V$1),(IF(AND($N$2&gt;=$T$4,$N$2&lt;$U$4),_xlfn.IFS(P126&gt;=$AD$4,$AD$1,P126&gt;=$AC$4,$AC$1,P126&gt;=$AB$4,$AB$1,P126&gt;=$AA$4,$AA$1,P126&gt;=$Z$4,$Z$1,P126&gt;=$Y$4,$Y$1,P126&gt;=$X$4,$X$1,P126&gt;=$W$4,$W$1,P126&lt;$W$2,$V$1),(IF(AND($N$2&gt;=$T$5,$N$2&lt;$U$5),_xlfn.IFS(P126&gt;=$AD$5,$AD$1,P126&gt;=$AC$5,$AC$1,P126&gt;=$AB$5,$AB$1,P126&gt;=$AA$5,$AA$1,P126&gt;=$Z$5,$Z$1,P126&gt;=$Y$5,$Y$1,P126&gt;=$X$5,$X$1,P126&gt;=$W$5,$W$1,P126&lt;$W$2,$V$1),(IF(AND($N$2&gt;=$T$6,$N$2&lt;$U$6),_xlfn.IFS(P126&gt;=$AD$6,$AD$1,P126&gt;=$AC$6,$AC$1,P126&gt;=$AB$6,$AB$1,P126&gt;=$AA$6,$AA$1,P126&gt;=$Z$6,$Z$1,P126&gt;=$Y$6,$Y$1,P126&gt;=$X$6,$X$1,P126&gt;=$W$6,$W$1,P126&lt;$W$2,$V$1),(IF(AND($N$2&gt;=$T$7,$N$2&lt;$U$7),_xlfn.IFS(P126&gt;=$AD$7,$AD$1,P126&gt;=$AC$7,$AC$1,P126&gt;=$AB$7,$AB$1,P126&gt;=$AA$7,$AA$1,P126&gt;=$Z$7,$Z$1,P126&gt;=$Y$7,$Y$1,P126&gt;=$X$7,$X$1,P126&gt;=$W$7,$W$1,P126&lt;$W$2,$V$1),(IF(AND($N$2&gt;=$T$8,$N$2&lt;$U$8),_xlfn.IFS(P126&gt;=$AD$8,$AD$1,P126&gt;=$AC$8,$AC$1,P126&gt;=$AB$8,$AB$1,P126&gt;=$AA$8,$AA$1,P126&gt;=$Z$8,$Z$1,P126&gt;=$Y$8,$Y$1,P126&gt;=$X$8,$X$1,P126&gt;=$W$8,$W$1,P126&lt;$W$2,$V$1),(IF(AND($N$2&gt;=$T$9,$N$2&lt;$U$9),_xlfn.IFS(P126&gt;=$AD$9,$AD$1,P126&gt;=$AC$9,$AC$1,P126&gt;=$AB$9,$AB$1,P126&gt;=$AA$9,$AA$1,P126&gt;=$Z$9,$Z$1,P126&gt;=$Y$9,$Y$1,P126&gt;=$X$9,$X$1,P126&gt;=$W$9,$W$1),$W$1))))))))))))))),IF(AND($N$2&gt;=$T$2,$N$2&lt;=$U$2),IF(P126&gt;=$W$2,$W$1,$V$1),IF(AND($N$2&gt;=$T$3,$N$2&lt;$U$3),IF(P126&gt;=$W$3,$W$1,$V$1),IF(AND($N$2&gt;=$T$4,$N$2&lt;$U$4),IF(P126&gt;=$W$4,$W$1,$V$1),IF(AND($N$2&gt;=$T$5,$N$2&lt;$U$5),IF(P126&gt;=$W$5,$W$1,$V$1),IF(AND($N$2&gt;=$T$6,$N$2&lt;$U$6),IF(P126&gt;=$W$6,$W$1,$V$1),IF(AND($N$2&gt;=$T$7,$N$2&lt;$U$7),IF(P126&gt;=$W$7,$W$1,$V$1),IF(AND($N$2&gt;=$T$8,$N$2&lt;$U$8),IF(P126&gt;=$W$8,$W$1,$V$1),IF(AND($N$2&gt;=$T$9,$N$2&lt;$U$9),IF(P126&gt;=$W$9,$W$1,$V$1),""))))))))),"")</f>
        <v>CC</v>
      </c>
      <c r="M126" s="9" t="str" cm="1">
        <f t="array" ref="M126">IF(E126&lt;&gt;"",IF(AND(E126&lt;&gt;"GR",E126&gt;=40,J126&gt;=30),_xlfn.IFS(Q126&gt;=$AG$2,$AD$19,Q126&gt;=$AG$3,$AC$19,Q126&gt;=$AG$4,$AB$19,Q126&gt;=$AG$5,$AA$19,Q126&gt;=$AG$6,$Z$19,Q126&gt;=$AG$7,$Y$19,Q126&gt;=$AG$8,$X$19,Q126&gt;=$AG$9,$V$19),L126),"")</f>
        <v>CC</v>
      </c>
      <c r="N126" s="9"/>
      <c r="O126" s="9"/>
      <c r="P126" s="9">
        <f t="shared" si="11"/>
        <v>50</v>
      </c>
      <c r="Q126" s="9">
        <f t="shared" si="12"/>
        <v>50</v>
      </c>
      <c r="R126" s="9">
        <f t="shared" si="13"/>
        <v>0.01</v>
      </c>
    </row>
    <row r="127" spans="1:18" x14ac:dyDescent="0.2">
      <c r="A127" s="3" t="s">
        <v>8</v>
      </c>
      <c r="B127" s="3">
        <v>126</v>
      </c>
      <c r="C127" s="3">
        <v>21</v>
      </c>
      <c r="D127" s="3">
        <v>64</v>
      </c>
      <c r="E127" s="3" t="s">
        <v>34</v>
      </c>
      <c r="F127" s="22">
        <f t="shared" si="14"/>
        <v>64</v>
      </c>
      <c r="G127" s="22">
        <f t="shared" si="15"/>
        <v>21</v>
      </c>
      <c r="H127" s="22">
        <f t="shared" si="16"/>
        <v>64</v>
      </c>
      <c r="I127" s="9">
        <f t="shared" si="17"/>
        <v>46.8</v>
      </c>
      <c r="J127" s="9">
        <f t="shared" si="9"/>
        <v>46.8</v>
      </c>
      <c r="K127" s="10">
        <f t="shared" si="10"/>
        <v>2190.2399999999998</v>
      </c>
      <c r="L127" s="9" t="str" cm="1">
        <f t="array" ref="L127">IF(D127&lt;&gt;"",IF(AND(H127&gt;=40,I127&gt;=30),IF(AND($N$2&gt;=$T$2,$N$2&lt;=$U$2),_xlfn.IFS(P127&gt;=$AD$2,$AD$1,P127&gt;=$AC$2,$AC$1,P127&gt;=$AB$2,$AB$1,P127&gt;=$AA$2,$AA$1,P127&gt;=$Z$2,$Z$1,P127&gt;=$Y$2,$Y$1,P127&gt;=$X$2,$X$1,P127&gt;=$W$2,$W$1,P127&lt;$W$2,$V$1),(IF(AND($N$2&gt;=$T$3,$N$2&lt;$U$3),_xlfn.IFS(P127&gt;=$AD$3,$AD$1,P127&gt;=$AC$3,$AC$1,P127&gt;=$AB$3,$AB$1,P127&gt;=$AA$3,$AA$1,P127&gt;=$Z$3,$Z$1,P127&gt;=$Y$3,$Y$1,P127&gt;=$X$3,$X$1,P127&gt;=$W$3,$W$1,P127&lt;$W$2,$V$1),(IF(AND($N$2&gt;=$T$4,$N$2&lt;$U$4),_xlfn.IFS(P127&gt;=$AD$4,$AD$1,P127&gt;=$AC$4,$AC$1,P127&gt;=$AB$4,$AB$1,P127&gt;=$AA$4,$AA$1,P127&gt;=$Z$4,$Z$1,P127&gt;=$Y$4,$Y$1,P127&gt;=$X$4,$X$1,P127&gt;=$W$4,$W$1,P127&lt;$W$2,$V$1),(IF(AND($N$2&gt;=$T$5,$N$2&lt;$U$5),_xlfn.IFS(P127&gt;=$AD$5,$AD$1,P127&gt;=$AC$5,$AC$1,P127&gt;=$AB$5,$AB$1,P127&gt;=$AA$5,$AA$1,P127&gt;=$Z$5,$Z$1,P127&gt;=$Y$5,$Y$1,P127&gt;=$X$5,$X$1,P127&gt;=$W$5,$W$1,P127&lt;$W$2,$V$1),(IF(AND($N$2&gt;=$T$6,$N$2&lt;$U$6),_xlfn.IFS(P127&gt;=$AD$6,$AD$1,P127&gt;=$AC$6,$AC$1,P127&gt;=$AB$6,$AB$1,P127&gt;=$AA$6,$AA$1,P127&gt;=$Z$6,$Z$1,P127&gt;=$Y$6,$Y$1,P127&gt;=$X$6,$X$1,P127&gt;=$W$6,$W$1,P127&lt;$W$2,$V$1),(IF(AND($N$2&gt;=$T$7,$N$2&lt;$U$7),_xlfn.IFS(P127&gt;=$AD$7,$AD$1,P127&gt;=$AC$7,$AC$1,P127&gt;=$AB$7,$AB$1,P127&gt;=$AA$7,$AA$1,P127&gt;=$Z$7,$Z$1,P127&gt;=$Y$7,$Y$1,P127&gt;=$X$7,$X$1,P127&gt;=$W$7,$W$1,P127&lt;$W$2,$V$1),(IF(AND($N$2&gt;=$T$8,$N$2&lt;$U$8),_xlfn.IFS(P127&gt;=$AD$8,$AD$1,P127&gt;=$AC$8,$AC$1,P127&gt;=$AB$8,$AB$1,P127&gt;=$AA$8,$AA$1,P127&gt;=$Z$8,$Z$1,P127&gt;=$Y$8,$Y$1,P127&gt;=$X$8,$X$1,P127&gt;=$W$8,$W$1,P127&lt;$W$2,$V$1),(IF(AND($N$2&gt;=$T$9,$N$2&lt;$U$9),_xlfn.IFS(P127&gt;=$AD$9,$AD$1,P127&gt;=$AC$9,$AC$1,P127&gt;=$AB$9,$AB$1,P127&gt;=$AA$9,$AA$1,P127&gt;=$Z$9,$Z$1,P127&gt;=$Y$9,$Y$1,P127&gt;=$X$9,$X$1,P127&gt;=$W$9,$W$1),$W$1))))))))))))))),IF(AND($N$2&gt;=$T$2,$N$2&lt;=$U$2),IF(P127&gt;=$W$2,$W$1,$V$1),IF(AND($N$2&gt;=$T$3,$N$2&lt;$U$3),IF(P127&gt;=$W$3,$W$1,$V$1),IF(AND($N$2&gt;=$T$4,$N$2&lt;$U$4),IF(P127&gt;=$W$4,$W$1,$V$1),IF(AND($N$2&gt;=$T$5,$N$2&lt;$U$5),IF(P127&gt;=$W$5,$W$1,$V$1),IF(AND($N$2&gt;=$T$6,$N$2&lt;$U$6),IF(P127&gt;=$W$6,$W$1,$V$1),IF(AND($N$2&gt;=$T$7,$N$2&lt;$U$7),IF(P127&gt;=$W$7,$W$1,$V$1),IF(AND($N$2&gt;=$T$8,$N$2&lt;$U$8),IF(P127&gt;=$W$8,$W$1,$V$1),IF(AND($N$2&gt;=$T$9,$N$2&lt;$U$9),IF(P127&gt;=$W$9,$W$1,$V$1),""))))))))),"")</f>
        <v>CC</v>
      </c>
      <c r="M127" s="9" t="str" cm="1">
        <f t="array" ref="M127">IF(E127&lt;&gt;"",IF(AND(E127&lt;&gt;"GR",E127&gt;=40,J127&gt;=30),_xlfn.IFS(Q127&gt;=$AG$2,$AD$19,Q127&gt;=$AG$3,$AC$19,Q127&gt;=$AG$4,$AB$19,Q127&gt;=$AG$5,$AA$19,Q127&gt;=$AG$6,$Z$19,Q127&gt;=$AG$7,$Y$19,Q127&gt;=$AG$8,$X$19,Q127&gt;=$AG$9,$V$19),L127),"")</f>
        <v>CC</v>
      </c>
      <c r="N127" s="9"/>
      <c r="O127" s="9"/>
      <c r="P127" s="9">
        <f t="shared" si="11"/>
        <v>50</v>
      </c>
      <c r="Q127" s="9">
        <f t="shared" si="12"/>
        <v>50</v>
      </c>
      <c r="R127" s="9">
        <f t="shared" si="13"/>
        <v>0.01</v>
      </c>
    </row>
    <row r="128" spans="1:18" x14ac:dyDescent="0.2">
      <c r="A128" s="3" t="s">
        <v>8</v>
      </c>
      <c r="B128" s="3">
        <v>127</v>
      </c>
      <c r="C128" s="3">
        <v>35</v>
      </c>
      <c r="D128" s="3">
        <v>54</v>
      </c>
      <c r="E128" s="3" t="s">
        <v>34</v>
      </c>
      <c r="F128" s="22">
        <f t="shared" si="14"/>
        <v>54</v>
      </c>
      <c r="G128" s="22">
        <f t="shared" si="15"/>
        <v>35</v>
      </c>
      <c r="H128" s="22">
        <f t="shared" si="16"/>
        <v>54</v>
      </c>
      <c r="I128" s="9">
        <f t="shared" si="17"/>
        <v>46.4</v>
      </c>
      <c r="J128" s="9">
        <f t="shared" si="9"/>
        <v>46.4</v>
      </c>
      <c r="K128" s="10">
        <f t="shared" si="10"/>
        <v>2152.96</v>
      </c>
      <c r="L128" s="9" t="str" cm="1">
        <f t="array" ref="L128">IF(D128&lt;&gt;"",IF(AND(H128&gt;=40,I128&gt;=30),IF(AND($N$2&gt;=$T$2,$N$2&lt;=$U$2),_xlfn.IFS(P128&gt;=$AD$2,$AD$1,P128&gt;=$AC$2,$AC$1,P128&gt;=$AB$2,$AB$1,P128&gt;=$AA$2,$AA$1,P128&gt;=$Z$2,$Z$1,P128&gt;=$Y$2,$Y$1,P128&gt;=$X$2,$X$1,P128&gt;=$W$2,$W$1,P128&lt;$W$2,$V$1),(IF(AND($N$2&gt;=$T$3,$N$2&lt;$U$3),_xlfn.IFS(P128&gt;=$AD$3,$AD$1,P128&gt;=$AC$3,$AC$1,P128&gt;=$AB$3,$AB$1,P128&gt;=$AA$3,$AA$1,P128&gt;=$Z$3,$Z$1,P128&gt;=$Y$3,$Y$1,P128&gt;=$X$3,$X$1,P128&gt;=$W$3,$W$1,P128&lt;$W$2,$V$1),(IF(AND($N$2&gt;=$T$4,$N$2&lt;$U$4),_xlfn.IFS(P128&gt;=$AD$4,$AD$1,P128&gt;=$AC$4,$AC$1,P128&gt;=$AB$4,$AB$1,P128&gt;=$AA$4,$AA$1,P128&gt;=$Z$4,$Z$1,P128&gt;=$Y$4,$Y$1,P128&gt;=$X$4,$X$1,P128&gt;=$W$4,$W$1,P128&lt;$W$2,$V$1),(IF(AND($N$2&gt;=$T$5,$N$2&lt;$U$5),_xlfn.IFS(P128&gt;=$AD$5,$AD$1,P128&gt;=$AC$5,$AC$1,P128&gt;=$AB$5,$AB$1,P128&gt;=$AA$5,$AA$1,P128&gt;=$Z$5,$Z$1,P128&gt;=$Y$5,$Y$1,P128&gt;=$X$5,$X$1,P128&gt;=$W$5,$W$1,P128&lt;$W$2,$V$1),(IF(AND($N$2&gt;=$T$6,$N$2&lt;$U$6),_xlfn.IFS(P128&gt;=$AD$6,$AD$1,P128&gt;=$AC$6,$AC$1,P128&gt;=$AB$6,$AB$1,P128&gt;=$AA$6,$AA$1,P128&gt;=$Z$6,$Z$1,P128&gt;=$Y$6,$Y$1,P128&gt;=$X$6,$X$1,P128&gt;=$W$6,$W$1,P128&lt;$W$2,$V$1),(IF(AND($N$2&gt;=$T$7,$N$2&lt;$U$7),_xlfn.IFS(P128&gt;=$AD$7,$AD$1,P128&gt;=$AC$7,$AC$1,P128&gt;=$AB$7,$AB$1,P128&gt;=$AA$7,$AA$1,P128&gt;=$Z$7,$Z$1,P128&gt;=$Y$7,$Y$1,P128&gt;=$X$7,$X$1,P128&gt;=$W$7,$W$1,P128&lt;$W$2,$V$1),(IF(AND($N$2&gt;=$T$8,$N$2&lt;$U$8),_xlfn.IFS(P128&gt;=$AD$8,$AD$1,P128&gt;=$AC$8,$AC$1,P128&gt;=$AB$8,$AB$1,P128&gt;=$AA$8,$AA$1,P128&gt;=$Z$8,$Z$1,P128&gt;=$Y$8,$Y$1,P128&gt;=$X$8,$X$1,P128&gt;=$W$8,$W$1,P128&lt;$W$2,$V$1),(IF(AND($N$2&gt;=$T$9,$N$2&lt;$U$9),_xlfn.IFS(P128&gt;=$AD$9,$AD$1,P128&gt;=$AC$9,$AC$1,P128&gt;=$AB$9,$AB$1,P128&gt;=$AA$9,$AA$1,P128&gt;=$Z$9,$Z$1,P128&gt;=$Y$9,$Y$1,P128&gt;=$X$9,$X$1,P128&gt;=$W$9,$W$1),$W$1))))))))))))))),IF(AND($N$2&gt;=$T$2,$N$2&lt;=$U$2),IF(P128&gt;=$W$2,$W$1,$V$1),IF(AND($N$2&gt;=$T$3,$N$2&lt;$U$3),IF(P128&gt;=$W$3,$W$1,$V$1),IF(AND($N$2&gt;=$T$4,$N$2&lt;$U$4),IF(P128&gt;=$W$4,$W$1,$V$1),IF(AND($N$2&gt;=$T$5,$N$2&lt;$U$5),IF(P128&gt;=$W$5,$W$1,$V$1),IF(AND($N$2&gt;=$T$6,$N$2&lt;$U$6),IF(P128&gt;=$W$6,$W$1,$V$1),IF(AND($N$2&gt;=$T$7,$N$2&lt;$U$7),IF(P128&gt;=$W$7,$W$1,$V$1),IF(AND($N$2&gt;=$T$8,$N$2&lt;$U$8),IF(P128&gt;=$W$8,$W$1,$V$1),IF(AND($N$2&gt;=$T$9,$N$2&lt;$U$9),IF(P128&gt;=$W$9,$W$1,$V$1),""))))))))),"")</f>
        <v>CC</v>
      </c>
      <c r="M128" s="9" t="str" cm="1">
        <f t="array" ref="M128">IF(E128&lt;&gt;"",IF(AND(E128&lt;&gt;"GR",E128&gt;=40,J128&gt;=30),_xlfn.IFS(Q128&gt;=$AG$2,$AD$19,Q128&gt;=$AG$3,$AC$19,Q128&gt;=$AG$4,$AB$19,Q128&gt;=$AG$5,$AA$19,Q128&gt;=$AG$6,$Z$19,Q128&gt;=$AG$7,$Y$19,Q128&gt;=$AG$8,$X$19,Q128&gt;=$AG$9,$V$19),L128),"")</f>
        <v>CC</v>
      </c>
      <c r="N128" s="9"/>
      <c r="O128" s="9"/>
      <c r="P128" s="9">
        <f t="shared" si="11"/>
        <v>50</v>
      </c>
      <c r="Q128" s="9">
        <f t="shared" si="12"/>
        <v>50</v>
      </c>
      <c r="R128" s="9">
        <f t="shared" si="13"/>
        <v>-0.02</v>
      </c>
    </row>
    <row r="129" spans="1:18" x14ac:dyDescent="0.2">
      <c r="A129" s="3" t="s">
        <v>8</v>
      </c>
      <c r="B129" s="3">
        <v>128</v>
      </c>
      <c r="C129" s="3">
        <v>18</v>
      </c>
      <c r="D129" s="3">
        <v>65</v>
      </c>
      <c r="E129" s="3" t="s">
        <v>34</v>
      </c>
      <c r="F129" s="22">
        <f t="shared" si="14"/>
        <v>65</v>
      </c>
      <c r="G129" s="22">
        <f t="shared" si="15"/>
        <v>18</v>
      </c>
      <c r="H129" s="22">
        <f t="shared" si="16"/>
        <v>65</v>
      </c>
      <c r="I129" s="9">
        <f t="shared" si="17"/>
        <v>46.2</v>
      </c>
      <c r="J129" s="9">
        <f t="shared" si="9"/>
        <v>46.2</v>
      </c>
      <c r="K129" s="10">
        <f t="shared" si="10"/>
        <v>2134.44</v>
      </c>
      <c r="L129" s="9" t="str" cm="1">
        <f t="array" ref="L129">IF(D129&lt;&gt;"",IF(AND(H129&gt;=40,I129&gt;=30),IF(AND($N$2&gt;=$T$2,$N$2&lt;=$U$2),_xlfn.IFS(P129&gt;=$AD$2,$AD$1,P129&gt;=$AC$2,$AC$1,P129&gt;=$AB$2,$AB$1,P129&gt;=$AA$2,$AA$1,P129&gt;=$Z$2,$Z$1,P129&gt;=$Y$2,$Y$1,P129&gt;=$X$2,$X$1,P129&gt;=$W$2,$W$1,P129&lt;$W$2,$V$1),(IF(AND($N$2&gt;=$T$3,$N$2&lt;$U$3),_xlfn.IFS(P129&gt;=$AD$3,$AD$1,P129&gt;=$AC$3,$AC$1,P129&gt;=$AB$3,$AB$1,P129&gt;=$AA$3,$AA$1,P129&gt;=$Z$3,$Z$1,P129&gt;=$Y$3,$Y$1,P129&gt;=$X$3,$X$1,P129&gt;=$W$3,$W$1,P129&lt;$W$2,$V$1),(IF(AND($N$2&gt;=$T$4,$N$2&lt;$U$4),_xlfn.IFS(P129&gt;=$AD$4,$AD$1,P129&gt;=$AC$4,$AC$1,P129&gt;=$AB$4,$AB$1,P129&gt;=$AA$4,$AA$1,P129&gt;=$Z$4,$Z$1,P129&gt;=$Y$4,$Y$1,P129&gt;=$X$4,$X$1,P129&gt;=$W$4,$W$1,P129&lt;$W$2,$V$1),(IF(AND($N$2&gt;=$T$5,$N$2&lt;$U$5),_xlfn.IFS(P129&gt;=$AD$5,$AD$1,P129&gt;=$AC$5,$AC$1,P129&gt;=$AB$5,$AB$1,P129&gt;=$AA$5,$AA$1,P129&gt;=$Z$5,$Z$1,P129&gt;=$Y$5,$Y$1,P129&gt;=$X$5,$X$1,P129&gt;=$W$5,$W$1,P129&lt;$W$2,$V$1),(IF(AND($N$2&gt;=$T$6,$N$2&lt;$U$6),_xlfn.IFS(P129&gt;=$AD$6,$AD$1,P129&gt;=$AC$6,$AC$1,P129&gt;=$AB$6,$AB$1,P129&gt;=$AA$6,$AA$1,P129&gt;=$Z$6,$Z$1,P129&gt;=$Y$6,$Y$1,P129&gt;=$X$6,$X$1,P129&gt;=$W$6,$W$1,P129&lt;$W$2,$V$1),(IF(AND($N$2&gt;=$T$7,$N$2&lt;$U$7),_xlfn.IFS(P129&gt;=$AD$7,$AD$1,P129&gt;=$AC$7,$AC$1,P129&gt;=$AB$7,$AB$1,P129&gt;=$AA$7,$AA$1,P129&gt;=$Z$7,$Z$1,P129&gt;=$Y$7,$Y$1,P129&gt;=$X$7,$X$1,P129&gt;=$W$7,$W$1,P129&lt;$W$2,$V$1),(IF(AND($N$2&gt;=$T$8,$N$2&lt;$U$8),_xlfn.IFS(P129&gt;=$AD$8,$AD$1,P129&gt;=$AC$8,$AC$1,P129&gt;=$AB$8,$AB$1,P129&gt;=$AA$8,$AA$1,P129&gt;=$Z$8,$Z$1,P129&gt;=$Y$8,$Y$1,P129&gt;=$X$8,$X$1,P129&gt;=$W$8,$W$1,P129&lt;$W$2,$V$1),(IF(AND($N$2&gt;=$T$9,$N$2&lt;$U$9),_xlfn.IFS(P129&gt;=$AD$9,$AD$1,P129&gt;=$AC$9,$AC$1,P129&gt;=$AB$9,$AB$1,P129&gt;=$AA$9,$AA$1,P129&gt;=$Z$9,$Z$1,P129&gt;=$Y$9,$Y$1,P129&gt;=$X$9,$X$1,P129&gt;=$W$9,$W$1),$W$1))))))))))))))),IF(AND($N$2&gt;=$T$2,$N$2&lt;=$U$2),IF(P129&gt;=$W$2,$W$1,$V$1),IF(AND($N$2&gt;=$T$3,$N$2&lt;$U$3),IF(P129&gt;=$W$3,$W$1,$V$1),IF(AND($N$2&gt;=$T$4,$N$2&lt;$U$4),IF(P129&gt;=$W$4,$W$1,$V$1),IF(AND($N$2&gt;=$T$5,$N$2&lt;$U$5),IF(P129&gt;=$W$5,$W$1,$V$1),IF(AND($N$2&gt;=$T$6,$N$2&lt;$U$6),IF(P129&gt;=$W$6,$W$1,$V$1),IF(AND($N$2&gt;=$T$7,$N$2&lt;$U$7),IF(P129&gt;=$W$7,$W$1,$V$1),IF(AND($N$2&gt;=$T$8,$N$2&lt;$U$8),IF(P129&gt;=$W$8,$W$1,$V$1),IF(AND($N$2&gt;=$T$9,$N$2&lt;$U$9),IF(P129&gt;=$W$9,$W$1,$V$1),""))))))))),"")</f>
        <v>CC</v>
      </c>
      <c r="M129" s="9" t="str" cm="1">
        <f t="array" ref="M129">IF(E129&lt;&gt;"",IF(AND(E129&lt;&gt;"GR",E129&gt;=40,J129&gt;=30),_xlfn.IFS(Q129&gt;=$AG$2,$AD$19,Q129&gt;=$AG$3,$AC$19,Q129&gt;=$AG$4,$AB$19,Q129&gt;=$AG$5,$AA$19,Q129&gt;=$AG$6,$Z$19,Q129&gt;=$AG$7,$Y$19,Q129&gt;=$AG$8,$X$19,Q129&gt;=$AG$9,$V$19),L129),"")</f>
        <v>CC</v>
      </c>
      <c r="N129" s="9"/>
      <c r="O129" s="9"/>
      <c r="P129" s="9">
        <f t="shared" si="11"/>
        <v>50</v>
      </c>
      <c r="Q129" s="9">
        <f t="shared" si="12"/>
        <v>50</v>
      </c>
      <c r="R129" s="9">
        <f t="shared" si="13"/>
        <v>-0.04</v>
      </c>
    </row>
    <row r="130" spans="1:18" x14ac:dyDescent="0.2">
      <c r="A130" s="3" t="s">
        <v>8</v>
      </c>
      <c r="B130" s="3">
        <v>129</v>
      </c>
      <c r="C130" s="3">
        <v>30</v>
      </c>
      <c r="D130" s="3">
        <v>57</v>
      </c>
      <c r="E130" s="3" t="s">
        <v>34</v>
      </c>
      <c r="F130" s="22">
        <f t="shared" si="14"/>
        <v>57</v>
      </c>
      <c r="G130" s="22">
        <f t="shared" si="15"/>
        <v>30</v>
      </c>
      <c r="H130" s="22">
        <f t="shared" si="16"/>
        <v>57</v>
      </c>
      <c r="I130" s="9">
        <f t="shared" si="17"/>
        <v>46.199999999999996</v>
      </c>
      <c r="J130" s="9">
        <f t="shared" ref="J130:J193" si="18">IF(E130&lt;&gt;"",ROUND(IF(E130&lt;&gt;"GR",((G130*0.4)+(E130*0.6)),I130),2),"")</f>
        <v>46.2</v>
      </c>
      <c r="K130" s="10">
        <f t="shared" ref="K130:K193" si="19">I130*I130</f>
        <v>2134.4399999999996</v>
      </c>
      <c r="L130" s="9" t="str" cm="1">
        <f t="array" ref="L130">IF(D130&lt;&gt;"",IF(AND(H130&gt;=40,I130&gt;=30),IF(AND($N$2&gt;=$T$2,$N$2&lt;=$U$2),_xlfn.IFS(P130&gt;=$AD$2,$AD$1,P130&gt;=$AC$2,$AC$1,P130&gt;=$AB$2,$AB$1,P130&gt;=$AA$2,$AA$1,P130&gt;=$Z$2,$Z$1,P130&gt;=$Y$2,$Y$1,P130&gt;=$X$2,$X$1,P130&gt;=$W$2,$W$1,P130&lt;$W$2,$V$1),(IF(AND($N$2&gt;=$T$3,$N$2&lt;$U$3),_xlfn.IFS(P130&gt;=$AD$3,$AD$1,P130&gt;=$AC$3,$AC$1,P130&gt;=$AB$3,$AB$1,P130&gt;=$AA$3,$AA$1,P130&gt;=$Z$3,$Z$1,P130&gt;=$Y$3,$Y$1,P130&gt;=$X$3,$X$1,P130&gt;=$W$3,$W$1,P130&lt;$W$2,$V$1),(IF(AND($N$2&gt;=$T$4,$N$2&lt;$U$4),_xlfn.IFS(P130&gt;=$AD$4,$AD$1,P130&gt;=$AC$4,$AC$1,P130&gt;=$AB$4,$AB$1,P130&gt;=$AA$4,$AA$1,P130&gt;=$Z$4,$Z$1,P130&gt;=$Y$4,$Y$1,P130&gt;=$X$4,$X$1,P130&gt;=$W$4,$W$1,P130&lt;$W$2,$V$1),(IF(AND($N$2&gt;=$T$5,$N$2&lt;$U$5),_xlfn.IFS(P130&gt;=$AD$5,$AD$1,P130&gt;=$AC$5,$AC$1,P130&gt;=$AB$5,$AB$1,P130&gt;=$AA$5,$AA$1,P130&gt;=$Z$5,$Z$1,P130&gt;=$Y$5,$Y$1,P130&gt;=$X$5,$X$1,P130&gt;=$W$5,$W$1,P130&lt;$W$2,$V$1),(IF(AND($N$2&gt;=$T$6,$N$2&lt;$U$6),_xlfn.IFS(P130&gt;=$AD$6,$AD$1,P130&gt;=$AC$6,$AC$1,P130&gt;=$AB$6,$AB$1,P130&gt;=$AA$6,$AA$1,P130&gt;=$Z$6,$Z$1,P130&gt;=$Y$6,$Y$1,P130&gt;=$X$6,$X$1,P130&gt;=$W$6,$W$1,P130&lt;$W$2,$V$1),(IF(AND($N$2&gt;=$T$7,$N$2&lt;$U$7),_xlfn.IFS(P130&gt;=$AD$7,$AD$1,P130&gt;=$AC$7,$AC$1,P130&gt;=$AB$7,$AB$1,P130&gt;=$AA$7,$AA$1,P130&gt;=$Z$7,$Z$1,P130&gt;=$Y$7,$Y$1,P130&gt;=$X$7,$X$1,P130&gt;=$W$7,$W$1,P130&lt;$W$2,$V$1),(IF(AND($N$2&gt;=$T$8,$N$2&lt;$U$8),_xlfn.IFS(P130&gt;=$AD$8,$AD$1,P130&gt;=$AC$8,$AC$1,P130&gt;=$AB$8,$AB$1,P130&gt;=$AA$8,$AA$1,P130&gt;=$Z$8,$Z$1,P130&gt;=$Y$8,$Y$1,P130&gt;=$X$8,$X$1,P130&gt;=$W$8,$W$1,P130&lt;$W$2,$V$1),(IF(AND($N$2&gt;=$T$9,$N$2&lt;$U$9),_xlfn.IFS(P130&gt;=$AD$9,$AD$1,P130&gt;=$AC$9,$AC$1,P130&gt;=$AB$9,$AB$1,P130&gt;=$AA$9,$AA$1,P130&gt;=$Z$9,$Z$1,P130&gt;=$Y$9,$Y$1,P130&gt;=$X$9,$X$1,P130&gt;=$W$9,$W$1),$W$1))))))))))))))),IF(AND($N$2&gt;=$T$2,$N$2&lt;=$U$2),IF(P130&gt;=$W$2,$W$1,$V$1),IF(AND($N$2&gt;=$T$3,$N$2&lt;$U$3),IF(P130&gt;=$W$3,$W$1,$V$1),IF(AND($N$2&gt;=$T$4,$N$2&lt;$U$4),IF(P130&gt;=$W$4,$W$1,$V$1),IF(AND($N$2&gt;=$T$5,$N$2&lt;$U$5),IF(P130&gt;=$W$5,$W$1,$V$1),IF(AND($N$2&gt;=$T$6,$N$2&lt;$U$6),IF(P130&gt;=$W$6,$W$1,$V$1),IF(AND($N$2&gt;=$T$7,$N$2&lt;$U$7),IF(P130&gt;=$W$7,$W$1,$V$1),IF(AND($N$2&gt;=$T$8,$N$2&lt;$U$8),IF(P130&gt;=$W$8,$W$1,$V$1),IF(AND($N$2&gt;=$T$9,$N$2&lt;$U$9),IF(P130&gt;=$W$9,$W$1,$V$1),""))))))))),"")</f>
        <v>CC</v>
      </c>
      <c r="M130" s="9" t="str" cm="1">
        <f t="array" ref="M130">IF(E130&lt;&gt;"",IF(AND(E130&lt;&gt;"GR",E130&gt;=40,J130&gt;=30),_xlfn.IFS(Q130&gt;=$AG$2,$AD$19,Q130&gt;=$AG$3,$AC$19,Q130&gt;=$AG$4,$AB$19,Q130&gt;=$AG$5,$AA$19,Q130&gt;=$AG$6,$Z$19,Q130&gt;=$AG$7,$Y$19,Q130&gt;=$AG$8,$X$19,Q130&gt;=$AG$9,$V$19),L130),"")</f>
        <v>CC</v>
      </c>
      <c r="N130" s="9"/>
      <c r="O130" s="9"/>
      <c r="P130" s="9">
        <f t="shared" ref="P130:P193" si="20">IF(I130&gt;0,ROUND((10*((I130-$N$2)/$O$2)+50),0),0)</f>
        <v>50</v>
      </c>
      <c r="Q130" s="9">
        <f t="shared" ref="Q130:Q193" si="21">IF(AND(E130&lt;&gt;"",E130&lt;&gt;"GR"),IF(J130&gt;0,ROUND((10*((J130-$N$2)/$O$2)+50),0),0),P130)</f>
        <v>50</v>
      </c>
      <c r="R130" s="9">
        <f t="shared" ref="R130:R193" si="22">ROUND(((I130-$N$2)/$O$2),2)</f>
        <v>-0.04</v>
      </c>
    </row>
    <row r="131" spans="1:18" x14ac:dyDescent="0.2">
      <c r="A131" s="3" t="s">
        <v>8</v>
      </c>
      <c r="B131" s="3">
        <v>130</v>
      </c>
      <c r="C131" s="3">
        <v>27</v>
      </c>
      <c r="D131" s="3">
        <v>59</v>
      </c>
      <c r="E131" s="3" t="s">
        <v>34</v>
      </c>
      <c r="F131" s="22">
        <f t="shared" ref="F131:F194" si="23">IF(E131="GR",D131,E131)</f>
        <v>59</v>
      </c>
      <c r="G131" s="22">
        <f t="shared" ref="G131:G194" si="24">IF(C131="GR",0,C131)</f>
        <v>27</v>
      </c>
      <c r="H131" s="22">
        <f t="shared" ref="H131:H194" si="25">IF(D131="GR",0,D131)</f>
        <v>59</v>
      </c>
      <c r="I131" s="9">
        <f t="shared" ref="I131:I194" si="26">(G131*0.4)+(H131*0.6)</f>
        <v>46.2</v>
      </c>
      <c r="J131" s="9">
        <f t="shared" si="18"/>
        <v>46.2</v>
      </c>
      <c r="K131" s="10">
        <f t="shared" si="19"/>
        <v>2134.44</v>
      </c>
      <c r="L131" s="9" t="str" cm="1">
        <f t="array" ref="L131">IF(D131&lt;&gt;"",IF(AND(H131&gt;=40,I131&gt;=30),IF(AND($N$2&gt;=$T$2,$N$2&lt;=$U$2),_xlfn.IFS(P131&gt;=$AD$2,$AD$1,P131&gt;=$AC$2,$AC$1,P131&gt;=$AB$2,$AB$1,P131&gt;=$AA$2,$AA$1,P131&gt;=$Z$2,$Z$1,P131&gt;=$Y$2,$Y$1,P131&gt;=$X$2,$X$1,P131&gt;=$W$2,$W$1,P131&lt;$W$2,$V$1),(IF(AND($N$2&gt;=$T$3,$N$2&lt;$U$3),_xlfn.IFS(P131&gt;=$AD$3,$AD$1,P131&gt;=$AC$3,$AC$1,P131&gt;=$AB$3,$AB$1,P131&gt;=$AA$3,$AA$1,P131&gt;=$Z$3,$Z$1,P131&gt;=$Y$3,$Y$1,P131&gt;=$X$3,$X$1,P131&gt;=$W$3,$W$1,P131&lt;$W$2,$V$1),(IF(AND($N$2&gt;=$T$4,$N$2&lt;$U$4),_xlfn.IFS(P131&gt;=$AD$4,$AD$1,P131&gt;=$AC$4,$AC$1,P131&gt;=$AB$4,$AB$1,P131&gt;=$AA$4,$AA$1,P131&gt;=$Z$4,$Z$1,P131&gt;=$Y$4,$Y$1,P131&gt;=$X$4,$X$1,P131&gt;=$W$4,$W$1,P131&lt;$W$2,$V$1),(IF(AND($N$2&gt;=$T$5,$N$2&lt;$U$5),_xlfn.IFS(P131&gt;=$AD$5,$AD$1,P131&gt;=$AC$5,$AC$1,P131&gt;=$AB$5,$AB$1,P131&gt;=$AA$5,$AA$1,P131&gt;=$Z$5,$Z$1,P131&gt;=$Y$5,$Y$1,P131&gt;=$X$5,$X$1,P131&gt;=$W$5,$W$1,P131&lt;$W$2,$V$1),(IF(AND($N$2&gt;=$T$6,$N$2&lt;$U$6),_xlfn.IFS(P131&gt;=$AD$6,$AD$1,P131&gt;=$AC$6,$AC$1,P131&gt;=$AB$6,$AB$1,P131&gt;=$AA$6,$AA$1,P131&gt;=$Z$6,$Z$1,P131&gt;=$Y$6,$Y$1,P131&gt;=$X$6,$X$1,P131&gt;=$W$6,$W$1,P131&lt;$W$2,$V$1),(IF(AND($N$2&gt;=$T$7,$N$2&lt;$U$7),_xlfn.IFS(P131&gt;=$AD$7,$AD$1,P131&gt;=$AC$7,$AC$1,P131&gt;=$AB$7,$AB$1,P131&gt;=$AA$7,$AA$1,P131&gt;=$Z$7,$Z$1,P131&gt;=$Y$7,$Y$1,P131&gt;=$X$7,$X$1,P131&gt;=$W$7,$W$1,P131&lt;$W$2,$V$1),(IF(AND($N$2&gt;=$T$8,$N$2&lt;$U$8),_xlfn.IFS(P131&gt;=$AD$8,$AD$1,P131&gt;=$AC$8,$AC$1,P131&gt;=$AB$8,$AB$1,P131&gt;=$AA$8,$AA$1,P131&gt;=$Z$8,$Z$1,P131&gt;=$Y$8,$Y$1,P131&gt;=$X$8,$X$1,P131&gt;=$W$8,$W$1,P131&lt;$W$2,$V$1),(IF(AND($N$2&gt;=$T$9,$N$2&lt;$U$9),_xlfn.IFS(P131&gt;=$AD$9,$AD$1,P131&gt;=$AC$9,$AC$1,P131&gt;=$AB$9,$AB$1,P131&gt;=$AA$9,$AA$1,P131&gt;=$Z$9,$Z$1,P131&gt;=$Y$9,$Y$1,P131&gt;=$X$9,$X$1,P131&gt;=$W$9,$W$1),$W$1))))))))))))))),IF(AND($N$2&gt;=$T$2,$N$2&lt;=$U$2),IF(P131&gt;=$W$2,$W$1,$V$1),IF(AND($N$2&gt;=$T$3,$N$2&lt;$U$3),IF(P131&gt;=$W$3,$W$1,$V$1),IF(AND($N$2&gt;=$T$4,$N$2&lt;$U$4),IF(P131&gt;=$W$4,$W$1,$V$1),IF(AND($N$2&gt;=$T$5,$N$2&lt;$U$5),IF(P131&gt;=$W$5,$W$1,$V$1),IF(AND($N$2&gt;=$T$6,$N$2&lt;$U$6),IF(P131&gt;=$W$6,$W$1,$V$1),IF(AND($N$2&gt;=$T$7,$N$2&lt;$U$7),IF(P131&gt;=$W$7,$W$1,$V$1),IF(AND($N$2&gt;=$T$8,$N$2&lt;$U$8),IF(P131&gt;=$W$8,$W$1,$V$1),IF(AND($N$2&gt;=$T$9,$N$2&lt;$U$9),IF(P131&gt;=$W$9,$W$1,$V$1),""))))))))),"")</f>
        <v>CC</v>
      </c>
      <c r="M131" s="9" t="str" cm="1">
        <f t="array" ref="M131">IF(E131&lt;&gt;"",IF(AND(E131&lt;&gt;"GR",E131&gt;=40,J131&gt;=30),_xlfn.IFS(Q131&gt;=$AG$2,$AD$19,Q131&gt;=$AG$3,$AC$19,Q131&gt;=$AG$4,$AB$19,Q131&gt;=$AG$5,$AA$19,Q131&gt;=$AG$6,$Z$19,Q131&gt;=$AG$7,$Y$19,Q131&gt;=$AG$8,$X$19,Q131&gt;=$AG$9,$V$19),L131),"")</f>
        <v>CC</v>
      </c>
      <c r="N131" s="9"/>
      <c r="O131" s="9"/>
      <c r="P131" s="9">
        <f t="shared" si="20"/>
        <v>50</v>
      </c>
      <c r="Q131" s="9">
        <f t="shared" si="21"/>
        <v>50</v>
      </c>
      <c r="R131" s="9">
        <f t="shared" si="22"/>
        <v>-0.04</v>
      </c>
    </row>
    <row r="132" spans="1:18" x14ac:dyDescent="0.2">
      <c r="A132" s="3" t="s">
        <v>8</v>
      </c>
      <c r="B132" s="3">
        <v>131</v>
      </c>
      <c r="C132" s="3">
        <v>24</v>
      </c>
      <c r="D132" s="3">
        <v>61</v>
      </c>
      <c r="E132" s="3" t="s">
        <v>34</v>
      </c>
      <c r="F132" s="22">
        <f t="shared" si="23"/>
        <v>61</v>
      </c>
      <c r="G132" s="22">
        <f t="shared" si="24"/>
        <v>24</v>
      </c>
      <c r="H132" s="22">
        <f t="shared" si="25"/>
        <v>61</v>
      </c>
      <c r="I132" s="9">
        <f t="shared" si="26"/>
        <v>46.2</v>
      </c>
      <c r="J132" s="9">
        <f t="shared" si="18"/>
        <v>46.2</v>
      </c>
      <c r="K132" s="10">
        <f t="shared" si="19"/>
        <v>2134.44</v>
      </c>
      <c r="L132" s="9" t="str" cm="1">
        <f t="array" ref="L132">IF(D132&lt;&gt;"",IF(AND(H132&gt;=40,I132&gt;=30),IF(AND($N$2&gt;=$T$2,$N$2&lt;=$U$2),_xlfn.IFS(P132&gt;=$AD$2,$AD$1,P132&gt;=$AC$2,$AC$1,P132&gt;=$AB$2,$AB$1,P132&gt;=$AA$2,$AA$1,P132&gt;=$Z$2,$Z$1,P132&gt;=$Y$2,$Y$1,P132&gt;=$X$2,$X$1,P132&gt;=$W$2,$W$1,P132&lt;$W$2,$V$1),(IF(AND($N$2&gt;=$T$3,$N$2&lt;$U$3),_xlfn.IFS(P132&gt;=$AD$3,$AD$1,P132&gt;=$AC$3,$AC$1,P132&gt;=$AB$3,$AB$1,P132&gt;=$AA$3,$AA$1,P132&gt;=$Z$3,$Z$1,P132&gt;=$Y$3,$Y$1,P132&gt;=$X$3,$X$1,P132&gt;=$W$3,$W$1,P132&lt;$W$2,$V$1),(IF(AND($N$2&gt;=$T$4,$N$2&lt;$U$4),_xlfn.IFS(P132&gt;=$AD$4,$AD$1,P132&gt;=$AC$4,$AC$1,P132&gt;=$AB$4,$AB$1,P132&gt;=$AA$4,$AA$1,P132&gt;=$Z$4,$Z$1,P132&gt;=$Y$4,$Y$1,P132&gt;=$X$4,$X$1,P132&gt;=$W$4,$W$1,P132&lt;$W$2,$V$1),(IF(AND($N$2&gt;=$T$5,$N$2&lt;$U$5),_xlfn.IFS(P132&gt;=$AD$5,$AD$1,P132&gt;=$AC$5,$AC$1,P132&gt;=$AB$5,$AB$1,P132&gt;=$AA$5,$AA$1,P132&gt;=$Z$5,$Z$1,P132&gt;=$Y$5,$Y$1,P132&gt;=$X$5,$X$1,P132&gt;=$W$5,$W$1,P132&lt;$W$2,$V$1),(IF(AND($N$2&gt;=$T$6,$N$2&lt;$U$6),_xlfn.IFS(P132&gt;=$AD$6,$AD$1,P132&gt;=$AC$6,$AC$1,P132&gt;=$AB$6,$AB$1,P132&gt;=$AA$6,$AA$1,P132&gt;=$Z$6,$Z$1,P132&gt;=$Y$6,$Y$1,P132&gt;=$X$6,$X$1,P132&gt;=$W$6,$W$1,P132&lt;$W$2,$V$1),(IF(AND($N$2&gt;=$T$7,$N$2&lt;$U$7),_xlfn.IFS(P132&gt;=$AD$7,$AD$1,P132&gt;=$AC$7,$AC$1,P132&gt;=$AB$7,$AB$1,P132&gt;=$AA$7,$AA$1,P132&gt;=$Z$7,$Z$1,P132&gt;=$Y$7,$Y$1,P132&gt;=$X$7,$X$1,P132&gt;=$W$7,$W$1,P132&lt;$W$2,$V$1),(IF(AND($N$2&gt;=$T$8,$N$2&lt;$U$8),_xlfn.IFS(P132&gt;=$AD$8,$AD$1,P132&gt;=$AC$8,$AC$1,P132&gt;=$AB$8,$AB$1,P132&gt;=$AA$8,$AA$1,P132&gt;=$Z$8,$Z$1,P132&gt;=$Y$8,$Y$1,P132&gt;=$X$8,$X$1,P132&gt;=$W$8,$W$1,P132&lt;$W$2,$V$1),(IF(AND($N$2&gt;=$T$9,$N$2&lt;$U$9),_xlfn.IFS(P132&gt;=$AD$9,$AD$1,P132&gt;=$AC$9,$AC$1,P132&gt;=$AB$9,$AB$1,P132&gt;=$AA$9,$AA$1,P132&gt;=$Z$9,$Z$1,P132&gt;=$Y$9,$Y$1,P132&gt;=$X$9,$X$1,P132&gt;=$W$9,$W$1),$W$1))))))))))))))),IF(AND($N$2&gt;=$T$2,$N$2&lt;=$U$2),IF(P132&gt;=$W$2,$W$1,$V$1),IF(AND($N$2&gt;=$T$3,$N$2&lt;$U$3),IF(P132&gt;=$W$3,$W$1,$V$1),IF(AND($N$2&gt;=$T$4,$N$2&lt;$U$4),IF(P132&gt;=$W$4,$W$1,$V$1),IF(AND($N$2&gt;=$T$5,$N$2&lt;$U$5),IF(P132&gt;=$W$5,$W$1,$V$1),IF(AND($N$2&gt;=$T$6,$N$2&lt;$U$6),IF(P132&gt;=$W$6,$W$1,$V$1),IF(AND($N$2&gt;=$T$7,$N$2&lt;$U$7),IF(P132&gt;=$W$7,$W$1,$V$1),IF(AND($N$2&gt;=$T$8,$N$2&lt;$U$8),IF(P132&gt;=$W$8,$W$1,$V$1),IF(AND($N$2&gt;=$T$9,$N$2&lt;$U$9),IF(P132&gt;=$W$9,$W$1,$V$1),""))))))))),"")</f>
        <v>CC</v>
      </c>
      <c r="M132" s="9" t="str" cm="1">
        <f t="array" ref="M132">IF(E132&lt;&gt;"",IF(AND(E132&lt;&gt;"GR",E132&gt;=40,J132&gt;=30),_xlfn.IFS(Q132&gt;=$AG$2,$AD$19,Q132&gt;=$AG$3,$AC$19,Q132&gt;=$AG$4,$AB$19,Q132&gt;=$AG$5,$AA$19,Q132&gt;=$AG$6,$Z$19,Q132&gt;=$AG$7,$Y$19,Q132&gt;=$AG$8,$X$19,Q132&gt;=$AG$9,$V$19),L132),"")</f>
        <v>CC</v>
      </c>
      <c r="N132" s="9"/>
      <c r="O132" s="9"/>
      <c r="P132" s="9">
        <f t="shared" si="20"/>
        <v>50</v>
      </c>
      <c r="Q132" s="9">
        <f t="shared" si="21"/>
        <v>50</v>
      </c>
      <c r="R132" s="9">
        <f t="shared" si="22"/>
        <v>-0.04</v>
      </c>
    </row>
    <row r="133" spans="1:18" x14ac:dyDescent="0.2">
      <c r="A133" s="3" t="s">
        <v>8</v>
      </c>
      <c r="B133" s="3">
        <v>132</v>
      </c>
      <c r="C133" s="3">
        <v>18</v>
      </c>
      <c r="D133" s="3">
        <v>64</v>
      </c>
      <c r="E133" s="3" t="s">
        <v>34</v>
      </c>
      <c r="F133" s="22">
        <f t="shared" si="23"/>
        <v>64</v>
      </c>
      <c r="G133" s="22">
        <f t="shared" si="24"/>
        <v>18</v>
      </c>
      <c r="H133" s="22">
        <f t="shared" si="25"/>
        <v>64</v>
      </c>
      <c r="I133" s="9">
        <f t="shared" si="26"/>
        <v>45.6</v>
      </c>
      <c r="J133" s="9">
        <f t="shared" si="18"/>
        <v>45.6</v>
      </c>
      <c r="K133" s="10">
        <f t="shared" si="19"/>
        <v>2079.36</v>
      </c>
      <c r="L133" s="9" t="str" cm="1">
        <f t="array" ref="L133">IF(D133&lt;&gt;"",IF(AND(H133&gt;=40,I133&gt;=30),IF(AND($N$2&gt;=$T$2,$N$2&lt;=$U$2),_xlfn.IFS(P133&gt;=$AD$2,$AD$1,P133&gt;=$AC$2,$AC$1,P133&gt;=$AB$2,$AB$1,P133&gt;=$AA$2,$AA$1,P133&gt;=$Z$2,$Z$1,P133&gt;=$Y$2,$Y$1,P133&gt;=$X$2,$X$1,P133&gt;=$W$2,$W$1,P133&lt;$W$2,$V$1),(IF(AND($N$2&gt;=$T$3,$N$2&lt;$U$3),_xlfn.IFS(P133&gt;=$AD$3,$AD$1,P133&gt;=$AC$3,$AC$1,P133&gt;=$AB$3,$AB$1,P133&gt;=$AA$3,$AA$1,P133&gt;=$Z$3,$Z$1,P133&gt;=$Y$3,$Y$1,P133&gt;=$X$3,$X$1,P133&gt;=$W$3,$W$1,P133&lt;$W$2,$V$1),(IF(AND($N$2&gt;=$T$4,$N$2&lt;$U$4),_xlfn.IFS(P133&gt;=$AD$4,$AD$1,P133&gt;=$AC$4,$AC$1,P133&gt;=$AB$4,$AB$1,P133&gt;=$AA$4,$AA$1,P133&gt;=$Z$4,$Z$1,P133&gt;=$Y$4,$Y$1,P133&gt;=$X$4,$X$1,P133&gt;=$W$4,$W$1,P133&lt;$W$2,$V$1),(IF(AND($N$2&gt;=$T$5,$N$2&lt;$U$5),_xlfn.IFS(P133&gt;=$AD$5,$AD$1,P133&gt;=$AC$5,$AC$1,P133&gt;=$AB$5,$AB$1,P133&gt;=$AA$5,$AA$1,P133&gt;=$Z$5,$Z$1,P133&gt;=$Y$5,$Y$1,P133&gt;=$X$5,$X$1,P133&gt;=$W$5,$W$1,P133&lt;$W$2,$V$1),(IF(AND($N$2&gt;=$T$6,$N$2&lt;$U$6),_xlfn.IFS(P133&gt;=$AD$6,$AD$1,P133&gt;=$AC$6,$AC$1,P133&gt;=$AB$6,$AB$1,P133&gt;=$AA$6,$AA$1,P133&gt;=$Z$6,$Z$1,P133&gt;=$Y$6,$Y$1,P133&gt;=$X$6,$X$1,P133&gt;=$W$6,$W$1,P133&lt;$W$2,$V$1),(IF(AND($N$2&gt;=$T$7,$N$2&lt;$U$7),_xlfn.IFS(P133&gt;=$AD$7,$AD$1,P133&gt;=$AC$7,$AC$1,P133&gt;=$AB$7,$AB$1,P133&gt;=$AA$7,$AA$1,P133&gt;=$Z$7,$Z$1,P133&gt;=$Y$7,$Y$1,P133&gt;=$X$7,$X$1,P133&gt;=$W$7,$W$1,P133&lt;$W$2,$V$1),(IF(AND($N$2&gt;=$T$8,$N$2&lt;$U$8),_xlfn.IFS(P133&gt;=$AD$8,$AD$1,P133&gt;=$AC$8,$AC$1,P133&gt;=$AB$8,$AB$1,P133&gt;=$AA$8,$AA$1,P133&gt;=$Z$8,$Z$1,P133&gt;=$Y$8,$Y$1,P133&gt;=$X$8,$X$1,P133&gt;=$W$8,$W$1,P133&lt;$W$2,$V$1),(IF(AND($N$2&gt;=$T$9,$N$2&lt;$U$9),_xlfn.IFS(P133&gt;=$AD$9,$AD$1,P133&gt;=$AC$9,$AC$1,P133&gt;=$AB$9,$AB$1,P133&gt;=$AA$9,$AA$1,P133&gt;=$Z$9,$Z$1,P133&gt;=$Y$9,$Y$1,P133&gt;=$X$9,$X$1,P133&gt;=$W$9,$W$1),$W$1))))))))))))))),IF(AND($N$2&gt;=$T$2,$N$2&lt;=$U$2),IF(P133&gt;=$W$2,$W$1,$V$1),IF(AND($N$2&gt;=$T$3,$N$2&lt;$U$3),IF(P133&gt;=$W$3,$W$1,$V$1),IF(AND($N$2&gt;=$T$4,$N$2&lt;$U$4),IF(P133&gt;=$W$4,$W$1,$V$1),IF(AND($N$2&gt;=$T$5,$N$2&lt;$U$5),IF(P133&gt;=$W$5,$W$1,$V$1),IF(AND($N$2&gt;=$T$6,$N$2&lt;$U$6),IF(P133&gt;=$W$6,$W$1,$V$1),IF(AND($N$2&gt;=$T$7,$N$2&lt;$U$7),IF(P133&gt;=$W$7,$W$1,$V$1),IF(AND($N$2&gt;=$T$8,$N$2&lt;$U$8),IF(P133&gt;=$W$8,$W$1,$V$1),IF(AND($N$2&gt;=$T$9,$N$2&lt;$U$9),IF(P133&gt;=$W$9,$W$1,$V$1),""))))))))),"")</f>
        <v>CC</v>
      </c>
      <c r="M133" s="9" t="str" cm="1">
        <f t="array" ref="M133">IF(E133&lt;&gt;"",IF(AND(E133&lt;&gt;"GR",E133&gt;=40,J133&gt;=30),_xlfn.IFS(Q133&gt;=$AG$2,$AD$19,Q133&gt;=$AG$3,$AC$19,Q133&gt;=$AG$4,$AB$19,Q133&gt;=$AG$5,$AA$19,Q133&gt;=$AG$6,$Z$19,Q133&gt;=$AG$7,$Y$19,Q133&gt;=$AG$8,$X$19,Q133&gt;=$AG$9,$V$19),L133),"")</f>
        <v>CC</v>
      </c>
      <c r="N133" s="9"/>
      <c r="O133" s="9"/>
      <c r="P133" s="9">
        <f t="shared" si="20"/>
        <v>49</v>
      </c>
      <c r="Q133" s="9">
        <f t="shared" si="21"/>
        <v>49</v>
      </c>
      <c r="R133" s="9">
        <f t="shared" si="22"/>
        <v>-0.08</v>
      </c>
    </row>
    <row r="134" spans="1:18" x14ac:dyDescent="0.2">
      <c r="A134" s="3" t="s">
        <v>8</v>
      </c>
      <c r="B134" s="3">
        <v>133</v>
      </c>
      <c r="C134" s="3">
        <v>18</v>
      </c>
      <c r="D134" s="3">
        <v>64</v>
      </c>
      <c r="E134" s="3" t="s">
        <v>34</v>
      </c>
      <c r="F134" s="22">
        <f t="shared" si="23"/>
        <v>64</v>
      </c>
      <c r="G134" s="22">
        <f t="shared" si="24"/>
        <v>18</v>
      </c>
      <c r="H134" s="22">
        <f t="shared" si="25"/>
        <v>64</v>
      </c>
      <c r="I134" s="9">
        <f t="shared" si="26"/>
        <v>45.6</v>
      </c>
      <c r="J134" s="9">
        <f t="shared" si="18"/>
        <v>45.6</v>
      </c>
      <c r="K134" s="10">
        <f t="shared" si="19"/>
        <v>2079.36</v>
      </c>
      <c r="L134" s="9" t="str" cm="1">
        <f t="array" ref="L134">IF(D134&lt;&gt;"",IF(AND(H134&gt;=40,I134&gt;=30),IF(AND($N$2&gt;=$T$2,$N$2&lt;=$U$2),_xlfn.IFS(P134&gt;=$AD$2,$AD$1,P134&gt;=$AC$2,$AC$1,P134&gt;=$AB$2,$AB$1,P134&gt;=$AA$2,$AA$1,P134&gt;=$Z$2,$Z$1,P134&gt;=$Y$2,$Y$1,P134&gt;=$X$2,$X$1,P134&gt;=$W$2,$W$1,P134&lt;$W$2,$V$1),(IF(AND($N$2&gt;=$T$3,$N$2&lt;$U$3),_xlfn.IFS(P134&gt;=$AD$3,$AD$1,P134&gt;=$AC$3,$AC$1,P134&gt;=$AB$3,$AB$1,P134&gt;=$AA$3,$AA$1,P134&gt;=$Z$3,$Z$1,P134&gt;=$Y$3,$Y$1,P134&gt;=$X$3,$X$1,P134&gt;=$W$3,$W$1,P134&lt;$W$2,$V$1),(IF(AND($N$2&gt;=$T$4,$N$2&lt;$U$4),_xlfn.IFS(P134&gt;=$AD$4,$AD$1,P134&gt;=$AC$4,$AC$1,P134&gt;=$AB$4,$AB$1,P134&gt;=$AA$4,$AA$1,P134&gt;=$Z$4,$Z$1,P134&gt;=$Y$4,$Y$1,P134&gt;=$X$4,$X$1,P134&gt;=$W$4,$W$1,P134&lt;$W$2,$V$1),(IF(AND($N$2&gt;=$T$5,$N$2&lt;$U$5),_xlfn.IFS(P134&gt;=$AD$5,$AD$1,P134&gt;=$AC$5,$AC$1,P134&gt;=$AB$5,$AB$1,P134&gt;=$AA$5,$AA$1,P134&gt;=$Z$5,$Z$1,P134&gt;=$Y$5,$Y$1,P134&gt;=$X$5,$X$1,P134&gt;=$W$5,$W$1,P134&lt;$W$2,$V$1),(IF(AND($N$2&gt;=$T$6,$N$2&lt;$U$6),_xlfn.IFS(P134&gt;=$AD$6,$AD$1,P134&gt;=$AC$6,$AC$1,P134&gt;=$AB$6,$AB$1,P134&gt;=$AA$6,$AA$1,P134&gt;=$Z$6,$Z$1,P134&gt;=$Y$6,$Y$1,P134&gt;=$X$6,$X$1,P134&gt;=$W$6,$W$1,P134&lt;$W$2,$V$1),(IF(AND($N$2&gt;=$T$7,$N$2&lt;$U$7),_xlfn.IFS(P134&gt;=$AD$7,$AD$1,P134&gt;=$AC$7,$AC$1,P134&gt;=$AB$7,$AB$1,P134&gt;=$AA$7,$AA$1,P134&gt;=$Z$7,$Z$1,P134&gt;=$Y$7,$Y$1,P134&gt;=$X$7,$X$1,P134&gt;=$W$7,$W$1,P134&lt;$W$2,$V$1),(IF(AND($N$2&gt;=$T$8,$N$2&lt;$U$8),_xlfn.IFS(P134&gt;=$AD$8,$AD$1,P134&gt;=$AC$8,$AC$1,P134&gt;=$AB$8,$AB$1,P134&gt;=$AA$8,$AA$1,P134&gt;=$Z$8,$Z$1,P134&gt;=$Y$8,$Y$1,P134&gt;=$X$8,$X$1,P134&gt;=$W$8,$W$1,P134&lt;$W$2,$V$1),(IF(AND($N$2&gt;=$T$9,$N$2&lt;$U$9),_xlfn.IFS(P134&gt;=$AD$9,$AD$1,P134&gt;=$AC$9,$AC$1,P134&gt;=$AB$9,$AB$1,P134&gt;=$AA$9,$AA$1,P134&gt;=$Z$9,$Z$1,P134&gt;=$Y$9,$Y$1,P134&gt;=$X$9,$X$1,P134&gt;=$W$9,$W$1),$W$1))))))))))))))),IF(AND($N$2&gt;=$T$2,$N$2&lt;=$U$2),IF(P134&gt;=$W$2,$W$1,$V$1),IF(AND($N$2&gt;=$T$3,$N$2&lt;$U$3),IF(P134&gt;=$W$3,$W$1,$V$1),IF(AND($N$2&gt;=$T$4,$N$2&lt;$U$4),IF(P134&gt;=$W$4,$W$1,$V$1),IF(AND($N$2&gt;=$T$5,$N$2&lt;$U$5),IF(P134&gt;=$W$5,$W$1,$V$1),IF(AND($N$2&gt;=$T$6,$N$2&lt;$U$6),IF(P134&gt;=$W$6,$W$1,$V$1),IF(AND($N$2&gt;=$T$7,$N$2&lt;$U$7),IF(P134&gt;=$W$7,$W$1,$V$1),IF(AND($N$2&gt;=$T$8,$N$2&lt;$U$8),IF(P134&gt;=$W$8,$W$1,$V$1),IF(AND($N$2&gt;=$T$9,$N$2&lt;$U$9),IF(P134&gt;=$W$9,$W$1,$V$1),""))))))))),"")</f>
        <v>CC</v>
      </c>
      <c r="M134" s="9" t="str" cm="1">
        <f t="array" ref="M134">IF(E134&lt;&gt;"",IF(AND(E134&lt;&gt;"GR",E134&gt;=40,J134&gt;=30),_xlfn.IFS(Q134&gt;=$AG$2,$AD$19,Q134&gt;=$AG$3,$AC$19,Q134&gt;=$AG$4,$AB$19,Q134&gt;=$AG$5,$AA$19,Q134&gt;=$AG$6,$Z$19,Q134&gt;=$AG$7,$Y$19,Q134&gt;=$AG$8,$X$19,Q134&gt;=$AG$9,$V$19),L134),"")</f>
        <v>CC</v>
      </c>
      <c r="N134" s="9"/>
      <c r="O134" s="9"/>
      <c r="P134" s="9">
        <f t="shared" si="20"/>
        <v>49</v>
      </c>
      <c r="Q134" s="9">
        <f t="shared" si="21"/>
        <v>49</v>
      </c>
      <c r="R134" s="9">
        <f t="shared" si="22"/>
        <v>-0.08</v>
      </c>
    </row>
    <row r="135" spans="1:18" x14ac:dyDescent="0.2">
      <c r="A135" s="3" t="s">
        <v>8</v>
      </c>
      <c r="B135" s="3">
        <v>134</v>
      </c>
      <c r="C135" s="3">
        <v>22</v>
      </c>
      <c r="D135" s="3">
        <v>61</v>
      </c>
      <c r="E135" s="3" t="s">
        <v>34</v>
      </c>
      <c r="F135" s="22">
        <f t="shared" si="23"/>
        <v>61</v>
      </c>
      <c r="G135" s="22">
        <f t="shared" si="24"/>
        <v>22</v>
      </c>
      <c r="H135" s="22">
        <f t="shared" si="25"/>
        <v>61</v>
      </c>
      <c r="I135" s="9">
        <f t="shared" si="26"/>
        <v>45.400000000000006</v>
      </c>
      <c r="J135" s="9">
        <f t="shared" si="18"/>
        <v>45.4</v>
      </c>
      <c r="K135" s="10">
        <f t="shared" si="19"/>
        <v>2061.1600000000003</v>
      </c>
      <c r="L135" s="9" t="str" cm="1">
        <f t="array" ref="L135">IF(D135&lt;&gt;"",IF(AND(H135&gt;=40,I135&gt;=30),IF(AND($N$2&gt;=$T$2,$N$2&lt;=$U$2),_xlfn.IFS(P135&gt;=$AD$2,$AD$1,P135&gt;=$AC$2,$AC$1,P135&gt;=$AB$2,$AB$1,P135&gt;=$AA$2,$AA$1,P135&gt;=$Z$2,$Z$1,P135&gt;=$Y$2,$Y$1,P135&gt;=$X$2,$X$1,P135&gt;=$W$2,$W$1,P135&lt;$W$2,$V$1),(IF(AND($N$2&gt;=$T$3,$N$2&lt;$U$3),_xlfn.IFS(P135&gt;=$AD$3,$AD$1,P135&gt;=$AC$3,$AC$1,P135&gt;=$AB$3,$AB$1,P135&gt;=$AA$3,$AA$1,P135&gt;=$Z$3,$Z$1,P135&gt;=$Y$3,$Y$1,P135&gt;=$X$3,$X$1,P135&gt;=$W$3,$W$1,P135&lt;$W$2,$V$1),(IF(AND($N$2&gt;=$T$4,$N$2&lt;$U$4),_xlfn.IFS(P135&gt;=$AD$4,$AD$1,P135&gt;=$AC$4,$AC$1,P135&gt;=$AB$4,$AB$1,P135&gt;=$AA$4,$AA$1,P135&gt;=$Z$4,$Z$1,P135&gt;=$Y$4,$Y$1,P135&gt;=$X$4,$X$1,P135&gt;=$W$4,$W$1,P135&lt;$W$2,$V$1),(IF(AND($N$2&gt;=$T$5,$N$2&lt;$U$5),_xlfn.IFS(P135&gt;=$AD$5,$AD$1,P135&gt;=$AC$5,$AC$1,P135&gt;=$AB$5,$AB$1,P135&gt;=$AA$5,$AA$1,P135&gt;=$Z$5,$Z$1,P135&gt;=$Y$5,$Y$1,P135&gt;=$X$5,$X$1,P135&gt;=$W$5,$W$1,P135&lt;$W$2,$V$1),(IF(AND($N$2&gt;=$T$6,$N$2&lt;$U$6),_xlfn.IFS(P135&gt;=$AD$6,$AD$1,P135&gt;=$AC$6,$AC$1,P135&gt;=$AB$6,$AB$1,P135&gt;=$AA$6,$AA$1,P135&gt;=$Z$6,$Z$1,P135&gt;=$Y$6,$Y$1,P135&gt;=$X$6,$X$1,P135&gt;=$W$6,$W$1,P135&lt;$W$2,$V$1),(IF(AND($N$2&gt;=$T$7,$N$2&lt;$U$7),_xlfn.IFS(P135&gt;=$AD$7,$AD$1,P135&gt;=$AC$7,$AC$1,P135&gt;=$AB$7,$AB$1,P135&gt;=$AA$7,$AA$1,P135&gt;=$Z$7,$Z$1,P135&gt;=$Y$7,$Y$1,P135&gt;=$X$7,$X$1,P135&gt;=$W$7,$W$1,P135&lt;$W$2,$V$1),(IF(AND($N$2&gt;=$T$8,$N$2&lt;$U$8),_xlfn.IFS(P135&gt;=$AD$8,$AD$1,P135&gt;=$AC$8,$AC$1,P135&gt;=$AB$8,$AB$1,P135&gt;=$AA$8,$AA$1,P135&gt;=$Z$8,$Z$1,P135&gt;=$Y$8,$Y$1,P135&gt;=$X$8,$X$1,P135&gt;=$W$8,$W$1,P135&lt;$W$2,$V$1),(IF(AND($N$2&gt;=$T$9,$N$2&lt;$U$9),_xlfn.IFS(P135&gt;=$AD$9,$AD$1,P135&gt;=$AC$9,$AC$1,P135&gt;=$AB$9,$AB$1,P135&gt;=$AA$9,$AA$1,P135&gt;=$Z$9,$Z$1,P135&gt;=$Y$9,$Y$1,P135&gt;=$X$9,$X$1,P135&gt;=$W$9,$W$1),$W$1))))))))))))))),IF(AND($N$2&gt;=$T$2,$N$2&lt;=$U$2),IF(P135&gt;=$W$2,$W$1,$V$1),IF(AND($N$2&gt;=$T$3,$N$2&lt;$U$3),IF(P135&gt;=$W$3,$W$1,$V$1),IF(AND($N$2&gt;=$T$4,$N$2&lt;$U$4),IF(P135&gt;=$W$4,$W$1,$V$1),IF(AND($N$2&gt;=$T$5,$N$2&lt;$U$5),IF(P135&gt;=$W$5,$W$1,$V$1),IF(AND($N$2&gt;=$T$6,$N$2&lt;$U$6),IF(P135&gt;=$W$6,$W$1,$V$1),IF(AND($N$2&gt;=$T$7,$N$2&lt;$U$7),IF(P135&gt;=$W$7,$W$1,$V$1),IF(AND($N$2&gt;=$T$8,$N$2&lt;$U$8),IF(P135&gt;=$W$8,$W$1,$V$1),IF(AND($N$2&gt;=$T$9,$N$2&lt;$U$9),IF(P135&gt;=$W$9,$W$1,$V$1),""))))))))),"")</f>
        <v>CC</v>
      </c>
      <c r="M135" s="9" t="str" cm="1">
        <f t="array" ref="M135">IF(E135&lt;&gt;"",IF(AND(E135&lt;&gt;"GR",E135&gt;=40,J135&gt;=30),_xlfn.IFS(Q135&gt;=$AG$2,$AD$19,Q135&gt;=$AG$3,$AC$19,Q135&gt;=$AG$4,$AB$19,Q135&gt;=$AG$5,$AA$19,Q135&gt;=$AG$6,$Z$19,Q135&gt;=$AG$7,$Y$19,Q135&gt;=$AG$8,$X$19,Q135&gt;=$AG$9,$V$19),L135),"")</f>
        <v>CC</v>
      </c>
      <c r="N135" s="9"/>
      <c r="O135" s="9"/>
      <c r="P135" s="9">
        <f t="shared" si="20"/>
        <v>49</v>
      </c>
      <c r="Q135" s="9">
        <f t="shared" si="21"/>
        <v>49</v>
      </c>
      <c r="R135" s="9">
        <f t="shared" si="22"/>
        <v>-0.09</v>
      </c>
    </row>
    <row r="136" spans="1:18" x14ac:dyDescent="0.2">
      <c r="A136" s="3" t="s">
        <v>8</v>
      </c>
      <c r="B136" s="3">
        <v>135</v>
      </c>
      <c r="C136" s="3">
        <v>25</v>
      </c>
      <c r="D136" s="3">
        <v>59</v>
      </c>
      <c r="E136" s="3" t="s">
        <v>34</v>
      </c>
      <c r="F136" s="22">
        <f t="shared" si="23"/>
        <v>59</v>
      </c>
      <c r="G136" s="22">
        <f t="shared" si="24"/>
        <v>25</v>
      </c>
      <c r="H136" s="22">
        <f t="shared" si="25"/>
        <v>59</v>
      </c>
      <c r="I136" s="9">
        <f t="shared" si="26"/>
        <v>45.4</v>
      </c>
      <c r="J136" s="9">
        <f t="shared" si="18"/>
        <v>45.4</v>
      </c>
      <c r="K136" s="10">
        <f t="shared" si="19"/>
        <v>2061.16</v>
      </c>
      <c r="L136" s="9" t="str" cm="1">
        <f t="array" ref="L136">IF(D136&lt;&gt;"",IF(AND(H136&gt;=40,I136&gt;=30),IF(AND($N$2&gt;=$T$2,$N$2&lt;=$U$2),_xlfn.IFS(P136&gt;=$AD$2,$AD$1,P136&gt;=$AC$2,$AC$1,P136&gt;=$AB$2,$AB$1,P136&gt;=$AA$2,$AA$1,P136&gt;=$Z$2,$Z$1,P136&gt;=$Y$2,$Y$1,P136&gt;=$X$2,$X$1,P136&gt;=$W$2,$W$1,P136&lt;$W$2,$V$1),(IF(AND($N$2&gt;=$T$3,$N$2&lt;$U$3),_xlfn.IFS(P136&gt;=$AD$3,$AD$1,P136&gt;=$AC$3,$AC$1,P136&gt;=$AB$3,$AB$1,P136&gt;=$AA$3,$AA$1,P136&gt;=$Z$3,$Z$1,P136&gt;=$Y$3,$Y$1,P136&gt;=$X$3,$X$1,P136&gt;=$W$3,$W$1,P136&lt;$W$2,$V$1),(IF(AND($N$2&gt;=$T$4,$N$2&lt;$U$4),_xlfn.IFS(P136&gt;=$AD$4,$AD$1,P136&gt;=$AC$4,$AC$1,P136&gt;=$AB$4,$AB$1,P136&gt;=$AA$4,$AA$1,P136&gt;=$Z$4,$Z$1,P136&gt;=$Y$4,$Y$1,P136&gt;=$X$4,$X$1,P136&gt;=$W$4,$W$1,P136&lt;$W$2,$V$1),(IF(AND($N$2&gt;=$T$5,$N$2&lt;$U$5),_xlfn.IFS(P136&gt;=$AD$5,$AD$1,P136&gt;=$AC$5,$AC$1,P136&gt;=$AB$5,$AB$1,P136&gt;=$AA$5,$AA$1,P136&gt;=$Z$5,$Z$1,P136&gt;=$Y$5,$Y$1,P136&gt;=$X$5,$X$1,P136&gt;=$W$5,$W$1,P136&lt;$W$2,$V$1),(IF(AND($N$2&gt;=$T$6,$N$2&lt;$U$6),_xlfn.IFS(P136&gt;=$AD$6,$AD$1,P136&gt;=$AC$6,$AC$1,P136&gt;=$AB$6,$AB$1,P136&gt;=$AA$6,$AA$1,P136&gt;=$Z$6,$Z$1,P136&gt;=$Y$6,$Y$1,P136&gt;=$X$6,$X$1,P136&gt;=$W$6,$W$1,P136&lt;$W$2,$V$1),(IF(AND($N$2&gt;=$T$7,$N$2&lt;$U$7),_xlfn.IFS(P136&gt;=$AD$7,$AD$1,P136&gt;=$AC$7,$AC$1,P136&gt;=$AB$7,$AB$1,P136&gt;=$AA$7,$AA$1,P136&gt;=$Z$7,$Z$1,P136&gt;=$Y$7,$Y$1,P136&gt;=$X$7,$X$1,P136&gt;=$W$7,$W$1,P136&lt;$W$2,$V$1),(IF(AND($N$2&gt;=$T$8,$N$2&lt;$U$8),_xlfn.IFS(P136&gt;=$AD$8,$AD$1,P136&gt;=$AC$8,$AC$1,P136&gt;=$AB$8,$AB$1,P136&gt;=$AA$8,$AA$1,P136&gt;=$Z$8,$Z$1,P136&gt;=$Y$8,$Y$1,P136&gt;=$X$8,$X$1,P136&gt;=$W$8,$W$1,P136&lt;$W$2,$V$1),(IF(AND($N$2&gt;=$T$9,$N$2&lt;$U$9),_xlfn.IFS(P136&gt;=$AD$9,$AD$1,P136&gt;=$AC$9,$AC$1,P136&gt;=$AB$9,$AB$1,P136&gt;=$AA$9,$AA$1,P136&gt;=$Z$9,$Z$1,P136&gt;=$Y$9,$Y$1,P136&gt;=$X$9,$X$1,P136&gt;=$W$9,$W$1),$W$1))))))))))))))),IF(AND($N$2&gt;=$T$2,$N$2&lt;=$U$2),IF(P136&gt;=$W$2,$W$1,$V$1),IF(AND($N$2&gt;=$T$3,$N$2&lt;$U$3),IF(P136&gt;=$W$3,$W$1,$V$1),IF(AND($N$2&gt;=$T$4,$N$2&lt;$U$4),IF(P136&gt;=$W$4,$W$1,$V$1),IF(AND($N$2&gt;=$T$5,$N$2&lt;$U$5),IF(P136&gt;=$W$5,$W$1,$V$1),IF(AND($N$2&gt;=$T$6,$N$2&lt;$U$6),IF(P136&gt;=$W$6,$W$1,$V$1),IF(AND($N$2&gt;=$T$7,$N$2&lt;$U$7),IF(P136&gt;=$W$7,$W$1,$V$1),IF(AND($N$2&gt;=$T$8,$N$2&lt;$U$8),IF(P136&gt;=$W$8,$W$1,$V$1),IF(AND($N$2&gt;=$T$9,$N$2&lt;$U$9),IF(P136&gt;=$W$9,$W$1,$V$1),""))))))))),"")</f>
        <v>CC</v>
      </c>
      <c r="M136" s="9" t="str" cm="1">
        <f t="array" ref="M136">IF(E136&lt;&gt;"",IF(AND(E136&lt;&gt;"GR",E136&gt;=40,J136&gt;=30),_xlfn.IFS(Q136&gt;=$AG$2,$AD$19,Q136&gt;=$AG$3,$AC$19,Q136&gt;=$AG$4,$AB$19,Q136&gt;=$AG$5,$AA$19,Q136&gt;=$AG$6,$Z$19,Q136&gt;=$AG$7,$Y$19,Q136&gt;=$AG$8,$X$19,Q136&gt;=$AG$9,$V$19),L136),"")</f>
        <v>CC</v>
      </c>
      <c r="N136" s="9"/>
      <c r="O136" s="9"/>
      <c r="P136" s="9">
        <f t="shared" si="20"/>
        <v>49</v>
      </c>
      <c r="Q136" s="9">
        <f t="shared" si="21"/>
        <v>49</v>
      </c>
      <c r="R136" s="9">
        <f t="shared" si="22"/>
        <v>-0.09</v>
      </c>
    </row>
    <row r="137" spans="1:18" x14ac:dyDescent="0.2">
      <c r="A137" s="3" t="s">
        <v>8</v>
      </c>
      <c r="B137" s="3">
        <v>136</v>
      </c>
      <c r="C137" s="3">
        <v>22</v>
      </c>
      <c r="D137" s="3">
        <v>61</v>
      </c>
      <c r="E137" s="3" t="s">
        <v>34</v>
      </c>
      <c r="F137" s="22">
        <f t="shared" si="23"/>
        <v>61</v>
      </c>
      <c r="G137" s="22">
        <f t="shared" si="24"/>
        <v>22</v>
      </c>
      <c r="H137" s="22">
        <f t="shared" si="25"/>
        <v>61</v>
      </c>
      <c r="I137" s="9">
        <f t="shared" si="26"/>
        <v>45.400000000000006</v>
      </c>
      <c r="J137" s="9">
        <f t="shared" si="18"/>
        <v>45.4</v>
      </c>
      <c r="K137" s="10">
        <f t="shared" si="19"/>
        <v>2061.1600000000003</v>
      </c>
      <c r="L137" s="9" t="str" cm="1">
        <f t="array" ref="L137">IF(D137&lt;&gt;"",IF(AND(H137&gt;=40,I137&gt;=30),IF(AND($N$2&gt;=$T$2,$N$2&lt;=$U$2),_xlfn.IFS(P137&gt;=$AD$2,$AD$1,P137&gt;=$AC$2,$AC$1,P137&gt;=$AB$2,$AB$1,P137&gt;=$AA$2,$AA$1,P137&gt;=$Z$2,$Z$1,P137&gt;=$Y$2,$Y$1,P137&gt;=$X$2,$X$1,P137&gt;=$W$2,$W$1,P137&lt;$W$2,$V$1),(IF(AND($N$2&gt;=$T$3,$N$2&lt;$U$3),_xlfn.IFS(P137&gt;=$AD$3,$AD$1,P137&gt;=$AC$3,$AC$1,P137&gt;=$AB$3,$AB$1,P137&gt;=$AA$3,$AA$1,P137&gt;=$Z$3,$Z$1,P137&gt;=$Y$3,$Y$1,P137&gt;=$X$3,$X$1,P137&gt;=$W$3,$W$1,P137&lt;$W$2,$V$1),(IF(AND($N$2&gt;=$T$4,$N$2&lt;$U$4),_xlfn.IFS(P137&gt;=$AD$4,$AD$1,P137&gt;=$AC$4,$AC$1,P137&gt;=$AB$4,$AB$1,P137&gt;=$AA$4,$AA$1,P137&gt;=$Z$4,$Z$1,P137&gt;=$Y$4,$Y$1,P137&gt;=$X$4,$X$1,P137&gt;=$W$4,$W$1,P137&lt;$W$2,$V$1),(IF(AND($N$2&gt;=$T$5,$N$2&lt;$U$5),_xlfn.IFS(P137&gt;=$AD$5,$AD$1,P137&gt;=$AC$5,$AC$1,P137&gt;=$AB$5,$AB$1,P137&gt;=$AA$5,$AA$1,P137&gt;=$Z$5,$Z$1,P137&gt;=$Y$5,$Y$1,P137&gt;=$X$5,$X$1,P137&gt;=$W$5,$W$1,P137&lt;$W$2,$V$1),(IF(AND($N$2&gt;=$T$6,$N$2&lt;$U$6),_xlfn.IFS(P137&gt;=$AD$6,$AD$1,P137&gt;=$AC$6,$AC$1,P137&gt;=$AB$6,$AB$1,P137&gt;=$AA$6,$AA$1,P137&gt;=$Z$6,$Z$1,P137&gt;=$Y$6,$Y$1,P137&gt;=$X$6,$X$1,P137&gt;=$W$6,$W$1,P137&lt;$W$2,$V$1),(IF(AND($N$2&gt;=$T$7,$N$2&lt;$U$7),_xlfn.IFS(P137&gt;=$AD$7,$AD$1,P137&gt;=$AC$7,$AC$1,P137&gt;=$AB$7,$AB$1,P137&gt;=$AA$7,$AA$1,P137&gt;=$Z$7,$Z$1,P137&gt;=$Y$7,$Y$1,P137&gt;=$X$7,$X$1,P137&gt;=$W$7,$W$1,P137&lt;$W$2,$V$1),(IF(AND($N$2&gt;=$T$8,$N$2&lt;$U$8),_xlfn.IFS(P137&gt;=$AD$8,$AD$1,P137&gt;=$AC$8,$AC$1,P137&gt;=$AB$8,$AB$1,P137&gt;=$AA$8,$AA$1,P137&gt;=$Z$8,$Z$1,P137&gt;=$Y$8,$Y$1,P137&gt;=$X$8,$X$1,P137&gt;=$W$8,$W$1,P137&lt;$W$2,$V$1),(IF(AND($N$2&gt;=$T$9,$N$2&lt;$U$9),_xlfn.IFS(P137&gt;=$AD$9,$AD$1,P137&gt;=$AC$9,$AC$1,P137&gt;=$AB$9,$AB$1,P137&gt;=$AA$9,$AA$1,P137&gt;=$Z$9,$Z$1,P137&gt;=$Y$9,$Y$1,P137&gt;=$X$9,$X$1,P137&gt;=$W$9,$W$1),$W$1))))))))))))))),IF(AND($N$2&gt;=$T$2,$N$2&lt;=$U$2),IF(P137&gt;=$W$2,$W$1,$V$1),IF(AND($N$2&gt;=$T$3,$N$2&lt;$U$3),IF(P137&gt;=$W$3,$W$1,$V$1),IF(AND($N$2&gt;=$T$4,$N$2&lt;$U$4),IF(P137&gt;=$W$4,$W$1,$V$1),IF(AND($N$2&gt;=$T$5,$N$2&lt;$U$5),IF(P137&gt;=$W$5,$W$1,$V$1),IF(AND($N$2&gt;=$T$6,$N$2&lt;$U$6),IF(P137&gt;=$W$6,$W$1,$V$1),IF(AND($N$2&gt;=$T$7,$N$2&lt;$U$7),IF(P137&gt;=$W$7,$W$1,$V$1),IF(AND($N$2&gt;=$T$8,$N$2&lt;$U$8),IF(P137&gt;=$W$8,$W$1,$V$1),IF(AND($N$2&gt;=$T$9,$N$2&lt;$U$9),IF(P137&gt;=$W$9,$W$1,$V$1),""))))))))),"")</f>
        <v>CC</v>
      </c>
      <c r="M137" s="9" t="str" cm="1">
        <f t="array" ref="M137">IF(E137&lt;&gt;"",IF(AND(E137&lt;&gt;"GR",E137&gt;=40,J137&gt;=30),_xlfn.IFS(Q137&gt;=$AG$2,$AD$19,Q137&gt;=$AG$3,$AC$19,Q137&gt;=$AG$4,$AB$19,Q137&gt;=$AG$5,$AA$19,Q137&gt;=$AG$6,$Z$19,Q137&gt;=$AG$7,$Y$19,Q137&gt;=$AG$8,$X$19,Q137&gt;=$AG$9,$V$19),L137),"")</f>
        <v>CC</v>
      </c>
      <c r="N137" s="9"/>
      <c r="O137" s="9"/>
      <c r="P137" s="9">
        <f t="shared" si="20"/>
        <v>49</v>
      </c>
      <c r="Q137" s="9">
        <f t="shared" si="21"/>
        <v>49</v>
      </c>
      <c r="R137" s="9">
        <f t="shared" si="22"/>
        <v>-0.09</v>
      </c>
    </row>
    <row r="138" spans="1:18" x14ac:dyDescent="0.2">
      <c r="A138" s="3" t="s">
        <v>8</v>
      </c>
      <c r="B138" s="3">
        <v>137</v>
      </c>
      <c r="C138" s="3">
        <v>35</v>
      </c>
      <c r="D138" s="3">
        <v>52</v>
      </c>
      <c r="E138" s="3" t="s">
        <v>34</v>
      </c>
      <c r="F138" s="22">
        <f t="shared" si="23"/>
        <v>52</v>
      </c>
      <c r="G138" s="22">
        <f t="shared" si="24"/>
        <v>35</v>
      </c>
      <c r="H138" s="22">
        <f t="shared" si="25"/>
        <v>52</v>
      </c>
      <c r="I138" s="9">
        <f t="shared" si="26"/>
        <v>45.2</v>
      </c>
      <c r="J138" s="9">
        <f t="shared" si="18"/>
        <v>45.2</v>
      </c>
      <c r="K138" s="10">
        <f t="shared" si="19"/>
        <v>2043.0400000000002</v>
      </c>
      <c r="L138" s="9" t="str" cm="1">
        <f t="array" ref="L138">IF(D138&lt;&gt;"",IF(AND(H138&gt;=40,I138&gt;=30),IF(AND($N$2&gt;=$T$2,$N$2&lt;=$U$2),_xlfn.IFS(P138&gt;=$AD$2,$AD$1,P138&gt;=$AC$2,$AC$1,P138&gt;=$AB$2,$AB$1,P138&gt;=$AA$2,$AA$1,P138&gt;=$Z$2,$Z$1,P138&gt;=$Y$2,$Y$1,P138&gt;=$X$2,$X$1,P138&gt;=$W$2,$W$1,P138&lt;$W$2,$V$1),(IF(AND($N$2&gt;=$T$3,$N$2&lt;$U$3),_xlfn.IFS(P138&gt;=$AD$3,$AD$1,P138&gt;=$AC$3,$AC$1,P138&gt;=$AB$3,$AB$1,P138&gt;=$AA$3,$AA$1,P138&gt;=$Z$3,$Z$1,P138&gt;=$Y$3,$Y$1,P138&gt;=$X$3,$X$1,P138&gt;=$W$3,$W$1,P138&lt;$W$2,$V$1),(IF(AND($N$2&gt;=$T$4,$N$2&lt;$U$4),_xlfn.IFS(P138&gt;=$AD$4,$AD$1,P138&gt;=$AC$4,$AC$1,P138&gt;=$AB$4,$AB$1,P138&gt;=$AA$4,$AA$1,P138&gt;=$Z$4,$Z$1,P138&gt;=$Y$4,$Y$1,P138&gt;=$X$4,$X$1,P138&gt;=$W$4,$W$1,P138&lt;$W$2,$V$1),(IF(AND($N$2&gt;=$T$5,$N$2&lt;$U$5),_xlfn.IFS(P138&gt;=$AD$5,$AD$1,P138&gt;=$AC$5,$AC$1,P138&gt;=$AB$5,$AB$1,P138&gt;=$AA$5,$AA$1,P138&gt;=$Z$5,$Z$1,P138&gt;=$Y$5,$Y$1,P138&gt;=$X$5,$X$1,P138&gt;=$W$5,$W$1,P138&lt;$W$2,$V$1),(IF(AND($N$2&gt;=$T$6,$N$2&lt;$U$6),_xlfn.IFS(P138&gt;=$AD$6,$AD$1,P138&gt;=$AC$6,$AC$1,P138&gt;=$AB$6,$AB$1,P138&gt;=$AA$6,$AA$1,P138&gt;=$Z$6,$Z$1,P138&gt;=$Y$6,$Y$1,P138&gt;=$X$6,$X$1,P138&gt;=$W$6,$W$1,P138&lt;$W$2,$V$1),(IF(AND($N$2&gt;=$T$7,$N$2&lt;$U$7),_xlfn.IFS(P138&gt;=$AD$7,$AD$1,P138&gt;=$AC$7,$AC$1,P138&gt;=$AB$7,$AB$1,P138&gt;=$AA$7,$AA$1,P138&gt;=$Z$7,$Z$1,P138&gt;=$Y$7,$Y$1,P138&gt;=$X$7,$X$1,P138&gt;=$W$7,$W$1,P138&lt;$W$2,$V$1),(IF(AND($N$2&gt;=$T$8,$N$2&lt;$U$8),_xlfn.IFS(P138&gt;=$AD$8,$AD$1,P138&gt;=$AC$8,$AC$1,P138&gt;=$AB$8,$AB$1,P138&gt;=$AA$8,$AA$1,P138&gt;=$Z$8,$Z$1,P138&gt;=$Y$8,$Y$1,P138&gt;=$X$8,$X$1,P138&gt;=$W$8,$W$1,P138&lt;$W$2,$V$1),(IF(AND($N$2&gt;=$T$9,$N$2&lt;$U$9),_xlfn.IFS(P138&gt;=$AD$9,$AD$1,P138&gt;=$AC$9,$AC$1,P138&gt;=$AB$9,$AB$1,P138&gt;=$AA$9,$AA$1,P138&gt;=$Z$9,$Z$1,P138&gt;=$Y$9,$Y$1,P138&gt;=$X$9,$X$1,P138&gt;=$W$9,$W$1),$W$1))))))))))))))),IF(AND($N$2&gt;=$T$2,$N$2&lt;=$U$2),IF(P138&gt;=$W$2,$W$1,$V$1),IF(AND($N$2&gt;=$T$3,$N$2&lt;$U$3),IF(P138&gt;=$W$3,$W$1,$V$1),IF(AND($N$2&gt;=$T$4,$N$2&lt;$U$4),IF(P138&gt;=$W$4,$W$1,$V$1),IF(AND($N$2&gt;=$T$5,$N$2&lt;$U$5),IF(P138&gt;=$W$5,$W$1,$V$1),IF(AND($N$2&gt;=$T$6,$N$2&lt;$U$6),IF(P138&gt;=$W$6,$W$1,$V$1),IF(AND($N$2&gt;=$T$7,$N$2&lt;$U$7),IF(P138&gt;=$W$7,$W$1,$V$1),IF(AND($N$2&gt;=$T$8,$N$2&lt;$U$8),IF(P138&gt;=$W$8,$W$1,$V$1),IF(AND($N$2&gt;=$T$9,$N$2&lt;$U$9),IF(P138&gt;=$W$9,$W$1,$V$1),""))))))))),"")</f>
        <v>CC</v>
      </c>
      <c r="M138" s="9" t="str" cm="1">
        <f t="array" ref="M138">IF(E138&lt;&gt;"",IF(AND(E138&lt;&gt;"GR",E138&gt;=40,J138&gt;=30),_xlfn.IFS(Q138&gt;=$AG$2,$AD$19,Q138&gt;=$AG$3,$AC$19,Q138&gt;=$AG$4,$AB$19,Q138&gt;=$AG$5,$AA$19,Q138&gt;=$AG$6,$Z$19,Q138&gt;=$AG$7,$Y$19,Q138&gt;=$AG$8,$X$19,Q138&gt;=$AG$9,$V$19),L138),"")</f>
        <v>CC</v>
      </c>
      <c r="N138" s="9"/>
      <c r="O138" s="9"/>
      <c r="P138" s="9">
        <f t="shared" si="20"/>
        <v>49</v>
      </c>
      <c r="Q138" s="9">
        <f t="shared" si="21"/>
        <v>49</v>
      </c>
      <c r="R138" s="9">
        <f t="shared" si="22"/>
        <v>-0.1</v>
      </c>
    </row>
    <row r="139" spans="1:18" x14ac:dyDescent="0.2">
      <c r="A139" s="3" t="s">
        <v>8</v>
      </c>
      <c r="B139" s="3">
        <v>138</v>
      </c>
      <c r="C139" s="3">
        <v>45</v>
      </c>
      <c r="D139" s="3">
        <v>21</v>
      </c>
      <c r="E139" s="3">
        <v>45</v>
      </c>
      <c r="F139" s="22">
        <f t="shared" si="23"/>
        <v>45</v>
      </c>
      <c r="G139" s="22">
        <f t="shared" si="24"/>
        <v>45</v>
      </c>
      <c r="H139" s="22">
        <f t="shared" si="25"/>
        <v>21</v>
      </c>
      <c r="I139" s="9">
        <f t="shared" si="26"/>
        <v>30.6</v>
      </c>
      <c r="J139" s="9">
        <f t="shared" si="18"/>
        <v>45</v>
      </c>
      <c r="K139" s="10">
        <f t="shared" si="19"/>
        <v>936.36000000000013</v>
      </c>
      <c r="L139" s="9" t="str" cm="1">
        <f t="array" ref="L139">IF(D139&lt;&gt;"",IF(AND(H139&gt;=40,I139&gt;=30),IF(AND($N$2&gt;=$T$2,$N$2&lt;=$U$2),_xlfn.IFS(P139&gt;=$AD$2,$AD$1,P139&gt;=$AC$2,$AC$1,P139&gt;=$AB$2,$AB$1,P139&gt;=$AA$2,$AA$1,P139&gt;=$Z$2,$Z$1,P139&gt;=$Y$2,$Y$1,P139&gt;=$X$2,$X$1,P139&gt;=$W$2,$W$1,P139&lt;$W$2,$V$1),(IF(AND($N$2&gt;=$T$3,$N$2&lt;$U$3),_xlfn.IFS(P139&gt;=$AD$3,$AD$1,P139&gt;=$AC$3,$AC$1,P139&gt;=$AB$3,$AB$1,P139&gt;=$AA$3,$AA$1,P139&gt;=$Z$3,$Z$1,P139&gt;=$Y$3,$Y$1,P139&gt;=$X$3,$X$1,P139&gt;=$W$3,$W$1,P139&lt;$W$2,$V$1),(IF(AND($N$2&gt;=$T$4,$N$2&lt;$U$4),_xlfn.IFS(P139&gt;=$AD$4,$AD$1,P139&gt;=$AC$4,$AC$1,P139&gt;=$AB$4,$AB$1,P139&gt;=$AA$4,$AA$1,P139&gt;=$Z$4,$Z$1,P139&gt;=$Y$4,$Y$1,P139&gt;=$X$4,$X$1,P139&gt;=$W$4,$W$1,P139&lt;$W$2,$V$1),(IF(AND($N$2&gt;=$T$5,$N$2&lt;$U$5),_xlfn.IFS(P139&gt;=$AD$5,$AD$1,P139&gt;=$AC$5,$AC$1,P139&gt;=$AB$5,$AB$1,P139&gt;=$AA$5,$AA$1,P139&gt;=$Z$5,$Z$1,P139&gt;=$Y$5,$Y$1,P139&gt;=$X$5,$X$1,P139&gt;=$W$5,$W$1,P139&lt;$W$2,$V$1),(IF(AND($N$2&gt;=$T$6,$N$2&lt;$U$6),_xlfn.IFS(P139&gt;=$AD$6,$AD$1,P139&gt;=$AC$6,$AC$1,P139&gt;=$AB$6,$AB$1,P139&gt;=$AA$6,$AA$1,P139&gt;=$Z$6,$Z$1,P139&gt;=$Y$6,$Y$1,P139&gt;=$X$6,$X$1,P139&gt;=$W$6,$W$1,P139&lt;$W$2,$V$1),(IF(AND($N$2&gt;=$T$7,$N$2&lt;$U$7),_xlfn.IFS(P139&gt;=$AD$7,$AD$1,P139&gt;=$AC$7,$AC$1,P139&gt;=$AB$7,$AB$1,P139&gt;=$AA$7,$AA$1,P139&gt;=$Z$7,$Z$1,P139&gt;=$Y$7,$Y$1,P139&gt;=$X$7,$X$1,P139&gt;=$W$7,$W$1,P139&lt;$W$2,$V$1),(IF(AND($N$2&gt;=$T$8,$N$2&lt;$U$8),_xlfn.IFS(P139&gt;=$AD$8,$AD$1,P139&gt;=$AC$8,$AC$1,P139&gt;=$AB$8,$AB$1,P139&gt;=$AA$8,$AA$1,P139&gt;=$Z$8,$Z$1,P139&gt;=$Y$8,$Y$1,P139&gt;=$X$8,$X$1,P139&gt;=$W$8,$W$1,P139&lt;$W$2,$V$1),(IF(AND($N$2&gt;=$T$9,$N$2&lt;$U$9),_xlfn.IFS(P139&gt;=$AD$9,$AD$1,P139&gt;=$AC$9,$AC$1,P139&gt;=$AB$9,$AB$1,P139&gt;=$AA$9,$AA$1,P139&gt;=$Z$9,$Z$1,P139&gt;=$Y$9,$Y$1,P139&gt;=$X$9,$X$1,P139&gt;=$W$9,$W$1),$W$1))))))))))))))),IF(AND($N$2&gt;=$T$2,$N$2&lt;=$U$2),IF(P139&gt;=$W$2,$W$1,$V$1),IF(AND($N$2&gt;=$T$3,$N$2&lt;$U$3),IF(P139&gt;=$W$3,$W$1,$V$1),IF(AND($N$2&gt;=$T$4,$N$2&lt;$U$4),IF(P139&gt;=$W$4,$W$1,$V$1),IF(AND($N$2&gt;=$T$5,$N$2&lt;$U$5),IF(P139&gt;=$W$5,$W$1,$V$1),IF(AND($N$2&gt;=$T$6,$N$2&lt;$U$6),IF(P139&gt;=$W$6,$W$1,$V$1),IF(AND($N$2&gt;=$T$7,$N$2&lt;$U$7),IF(P139&gt;=$W$7,$W$1,$V$1),IF(AND($N$2&gt;=$T$8,$N$2&lt;$U$8),IF(P139&gt;=$W$8,$W$1,$V$1),IF(AND($N$2&gt;=$T$9,$N$2&lt;$U$9),IF(P139&gt;=$W$9,$W$1,$V$1),""))))))))),"")</f>
        <v>FD</v>
      </c>
      <c r="M139" s="9" t="str" cm="1">
        <f t="array" ref="M139">IF(E139&lt;&gt;"",IF(AND(E139&lt;&gt;"GR",E139&gt;=40,J139&gt;=30),_xlfn.IFS(Q139&gt;=$AG$2,$AD$19,Q139&gt;=$AG$3,$AC$19,Q139&gt;=$AG$4,$AB$19,Q139&gt;=$AG$5,$AA$19,Q139&gt;=$AG$6,$Z$19,Q139&gt;=$AG$7,$Y$19,Q139&gt;=$AG$8,$X$19,Q139&gt;=$AG$9,$V$19),L139),"")</f>
        <v>CC</v>
      </c>
      <c r="N139" s="9"/>
      <c r="O139" s="9"/>
      <c r="P139" s="9">
        <f t="shared" si="20"/>
        <v>39</v>
      </c>
      <c r="Q139" s="9">
        <f t="shared" si="21"/>
        <v>49</v>
      </c>
      <c r="R139" s="9">
        <f t="shared" si="22"/>
        <v>-1.1100000000000001</v>
      </c>
    </row>
    <row r="140" spans="1:18" x14ac:dyDescent="0.2">
      <c r="A140" s="3" t="s">
        <v>8</v>
      </c>
      <c r="B140" s="3">
        <v>139</v>
      </c>
      <c r="C140" s="3">
        <v>25</v>
      </c>
      <c r="D140" s="3">
        <v>58</v>
      </c>
      <c r="E140" s="3" t="s">
        <v>34</v>
      </c>
      <c r="F140" s="22">
        <f t="shared" si="23"/>
        <v>58</v>
      </c>
      <c r="G140" s="22">
        <f t="shared" si="24"/>
        <v>25</v>
      </c>
      <c r="H140" s="22">
        <f t="shared" si="25"/>
        <v>58</v>
      </c>
      <c r="I140" s="9">
        <f t="shared" si="26"/>
        <v>44.8</v>
      </c>
      <c r="J140" s="9">
        <f t="shared" si="18"/>
        <v>44.8</v>
      </c>
      <c r="K140" s="10">
        <f t="shared" si="19"/>
        <v>2007.0399999999997</v>
      </c>
      <c r="L140" s="9" t="str" cm="1">
        <f t="array" ref="L140">IF(D140&lt;&gt;"",IF(AND(H140&gt;=40,I140&gt;=30),IF(AND($N$2&gt;=$T$2,$N$2&lt;=$U$2),_xlfn.IFS(P140&gt;=$AD$2,$AD$1,P140&gt;=$AC$2,$AC$1,P140&gt;=$AB$2,$AB$1,P140&gt;=$AA$2,$AA$1,P140&gt;=$Z$2,$Z$1,P140&gt;=$Y$2,$Y$1,P140&gt;=$X$2,$X$1,P140&gt;=$W$2,$W$1,P140&lt;$W$2,$V$1),(IF(AND($N$2&gt;=$T$3,$N$2&lt;$U$3),_xlfn.IFS(P140&gt;=$AD$3,$AD$1,P140&gt;=$AC$3,$AC$1,P140&gt;=$AB$3,$AB$1,P140&gt;=$AA$3,$AA$1,P140&gt;=$Z$3,$Z$1,P140&gt;=$Y$3,$Y$1,P140&gt;=$X$3,$X$1,P140&gt;=$W$3,$W$1,P140&lt;$W$2,$V$1),(IF(AND($N$2&gt;=$T$4,$N$2&lt;$U$4),_xlfn.IFS(P140&gt;=$AD$4,$AD$1,P140&gt;=$AC$4,$AC$1,P140&gt;=$AB$4,$AB$1,P140&gt;=$AA$4,$AA$1,P140&gt;=$Z$4,$Z$1,P140&gt;=$Y$4,$Y$1,P140&gt;=$X$4,$X$1,P140&gt;=$W$4,$W$1,P140&lt;$W$2,$V$1),(IF(AND($N$2&gt;=$T$5,$N$2&lt;$U$5),_xlfn.IFS(P140&gt;=$AD$5,$AD$1,P140&gt;=$AC$5,$AC$1,P140&gt;=$AB$5,$AB$1,P140&gt;=$AA$5,$AA$1,P140&gt;=$Z$5,$Z$1,P140&gt;=$Y$5,$Y$1,P140&gt;=$X$5,$X$1,P140&gt;=$W$5,$W$1,P140&lt;$W$2,$V$1),(IF(AND($N$2&gt;=$T$6,$N$2&lt;$U$6),_xlfn.IFS(P140&gt;=$AD$6,$AD$1,P140&gt;=$AC$6,$AC$1,P140&gt;=$AB$6,$AB$1,P140&gt;=$AA$6,$AA$1,P140&gt;=$Z$6,$Z$1,P140&gt;=$Y$6,$Y$1,P140&gt;=$X$6,$X$1,P140&gt;=$W$6,$W$1,P140&lt;$W$2,$V$1),(IF(AND($N$2&gt;=$T$7,$N$2&lt;$U$7),_xlfn.IFS(P140&gt;=$AD$7,$AD$1,P140&gt;=$AC$7,$AC$1,P140&gt;=$AB$7,$AB$1,P140&gt;=$AA$7,$AA$1,P140&gt;=$Z$7,$Z$1,P140&gt;=$Y$7,$Y$1,P140&gt;=$X$7,$X$1,P140&gt;=$W$7,$W$1,P140&lt;$W$2,$V$1),(IF(AND($N$2&gt;=$T$8,$N$2&lt;$U$8),_xlfn.IFS(P140&gt;=$AD$8,$AD$1,P140&gt;=$AC$8,$AC$1,P140&gt;=$AB$8,$AB$1,P140&gt;=$AA$8,$AA$1,P140&gt;=$Z$8,$Z$1,P140&gt;=$Y$8,$Y$1,P140&gt;=$X$8,$X$1,P140&gt;=$W$8,$W$1,P140&lt;$W$2,$V$1),(IF(AND($N$2&gt;=$T$9,$N$2&lt;$U$9),_xlfn.IFS(P140&gt;=$AD$9,$AD$1,P140&gt;=$AC$9,$AC$1,P140&gt;=$AB$9,$AB$1,P140&gt;=$AA$9,$AA$1,P140&gt;=$Z$9,$Z$1,P140&gt;=$Y$9,$Y$1,P140&gt;=$X$9,$X$1,P140&gt;=$W$9,$W$1),$W$1))))))))))))))),IF(AND($N$2&gt;=$T$2,$N$2&lt;=$U$2),IF(P140&gt;=$W$2,$W$1,$V$1),IF(AND($N$2&gt;=$T$3,$N$2&lt;$U$3),IF(P140&gt;=$W$3,$W$1,$V$1),IF(AND($N$2&gt;=$T$4,$N$2&lt;$U$4),IF(P140&gt;=$W$4,$W$1,$V$1),IF(AND($N$2&gt;=$T$5,$N$2&lt;$U$5),IF(P140&gt;=$W$5,$W$1,$V$1),IF(AND($N$2&gt;=$T$6,$N$2&lt;$U$6),IF(P140&gt;=$W$6,$W$1,$V$1),IF(AND($N$2&gt;=$T$7,$N$2&lt;$U$7),IF(P140&gt;=$W$7,$W$1,$V$1),IF(AND($N$2&gt;=$T$8,$N$2&lt;$U$8),IF(P140&gt;=$W$8,$W$1,$V$1),IF(AND($N$2&gt;=$T$9,$N$2&lt;$U$9),IF(P140&gt;=$W$9,$W$1,$V$1),""))))))))),"")</f>
        <v>CC</v>
      </c>
      <c r="M140" s="9" t="str" cm="1">
        <f t="array" ref="M140">IF(E140&lt;&gt;"",IF(AND(E140&lt;&gt;"GR",E140&gt;=40,J140&gt;=30),_xlfn.IFS(Q140&gt;=$AG$2,$AD$19,Q140&gt;=$AG$3,$AC$19,Q140&gt;=$AG$4,$AB$19,Q140&gt;=$AG$5,$AA$19,Q140&gt;=$AG$6,$Z$19,Q140&gt;=$AG$7,$Y$19,Q140&gt;=$AG$8,$X$19,Q140&gt;=$AG$9,$V$19),L140),"")</f>
        <v>CC</v>
      </c>
      <c r="N140" s="9"/>
      <c r="O140" s="9"/>
      <c r="P140" s="9">
        <f t="shared" si="20"/>
        <v>49</v>
      </c>
      <c r="Q140" s="9">
        <f t="shared" si="21"/>
        <v>49</v>
      </c>
      <c r="R140" s="9">
        <f t="shared" si="22"/>
        <v>-0.13</v>
      </c>
    </row>
    <row r="141" spans="1:18" x14ac:dyDescent="0.2">
      <c r="A141" s="3" t="s">
        <v>8</v>
      </c>
      <c r="B141" s="3">
        <v>140</v>
      </c>
      <c r="C141" s="3">
        <v>38</v>
      </c>
      <c r="D141" s="3">
        <v>48</v>
      </c>
      <c r="E141" s="3" t="s">
        <v>34</v>
      </c>
      <c r="F141" s="22">
        <f t="shared" si="23"/>
        <v>48</v>
      </c>
      <c r="G141" s="22">
        <f t="shared" si="24"/>
        <v>38</v>
      </c>
      <c r="H141" s="22">
        <f t="shared" si="25"/>
        <v>48</v>
      </c>
      <c r="I141" s="9">
        <f t="shared" si="26"/>
        <v>44</v>
      </c>
      <c r="J141" s="9">
        <f t="shared" si="18"/>
        <v>44</v>
      </c>
      <c r="K141" s="10">
        <f t="shared" si="19"/>
        <v>1936</v>
      </c>
      <c r="L141" s="9" t="str" cm="1">
        <f t="array" ref="L141">IF(D141&lt;&gt;"",IF(AND(H141&gt;=40,I141&gt;=30),IF(AND($N$2&gt;=$T$2,$N$2&lt;=$U$2),_xlfn.IFS(P141&gt;=$AD$2,$AD$1,P141&gt;=$AC$2,$AC$1,P141&gt;=$AB$2,$AB$1,P141&gt;=$AA$2,$AA$1,P141&gt;=$Z$2,$Z$1,P141&gt;=$Y$2,$Y$1,P141&gt;=$X$2,$X$1,P141&gt;=$W$2,$W$1,P141&lt;$W$2,$V$1),(IF(AND($N$2&gt;=$T$3,$N$2&lt;$U$3),_xlfn.IFS(P141&gt;=$AD$3,$AD$1,P141&gt;=$AC$3,$AC$1,P141&gt;=$AB$3,$AB$1,P141&gt;=$AA$3,$AA$1,P141&gt;=$Z$3,$Z$1,P141&gt;=$Y$3,$Y$1,P141&gt;=$X$3,$X$1,P141&gt;=$W$3,$W$1,P141&lt;$W$2,$V$1),(IF(AND($N$2&gt;=$T$4,$N$2&lt;$U$4),_xlfn.IFS(P141&gt;=$AD$4,$AD$1,P141&gt;=$AC$4,$AC$1,P141&gt;=$AB$4,$AB$1,P141&gt;=$AA$4,$AA$1,P141&gt;=$Z$4,$Z$1,P141&gt;=$Y$4,$Y$1,P141&gt;=$X$4,$X$1,P141&gt;=$W$4,$W$1,P141&lt;$W$2,$V$1),(IF(AND($N$2&gt;=$T$5,$N$2&lt;$U$5),_xlfn.IFS(P141&gt;=$AD$5,$AD$1,P141&gt;=$AC$5,$AC$1,P141&gt;=$AB$5,$AB$1,P141&gt;=$AA$5,$AA$1,P141&gt;=$Z$5,$Z$1,P141&gt;=$Y$5,$Y$1,P141&gt;=$X$5,$X$1,P141&gt;=$W$5,$W$1,P141&lt;$W$2,$V$1),(IF(AND($N$2&gt;=$T$6,$N$2&lt;$U$6),_xlfn.IFS(P141&gt;=$AD$6,$AD$1,P141&gt;=$AC$6,$AC$1,P141&gt;=$AB$6,$AB$1,P141&gt;=$AA$6,$AA$1,P141&gt;=$Z$6,$Z$1,P141&gt;=$Y$6,$Y$1,P141&gt;=$X$6,$X$1,P141&gt;=$W$6,$W$1,P141&lt;$W$2,$V$1),(IF(AND($N$2&gt;=$T$7,$N$2&lt;$U$7),_xlfn.IFS(P141&gt;=$AD$7,$AD$1,P141&gt;=$AC$7,$AC$1,P141&gt;=$AB$7,$AB$1,P141&gt;=$AA$7,$AA$1,P141&gt;=$Z$7,$Z$1,P141&gt;=$Y$7,$Y$1,P141&gt;=$X$7,$X$1,P141&gt;=$W$7,$W$1,P141&lt;$W$2,$V$1),(IF(AND($N$2&gt;=$T$8,$N$2&lt;$U$8),_xlfn.IFS(P141&gt;=$AD$8,$AD$1,P141&gt;=$AC$8,$AC$1,P141&gt;=$AB$8,$AB$1,P141&gt;=$AA$8,$AA$1,P141&gt;=$Z$8,$Z$1,P141&gt;=$Y$8,$Y$1,P141&gt;=$X$8,$X$1,P141&gt;=$W$8,$W$1,P141&lt;$W$2,$V$1),(IF(AND($N$2&gt;=$T$9,$N$2&lt;$U$9),_xlfn.IFS(P141&gt;=$AD$9,$AD$1,P141&gt;=$AC$9,$AC$1,P141&gt;=$AB$9,$AB$1,P141&gt;=$AA$9,$AA$1,P141&gt;=$Z$9,$Z$1,P141&gt;=$Y$9,$Y$1,P141&gt;=$X$9,$X$1,P141&gt;=$W$9,$W$1),$W$1))))))))))))))),IF(AND($N$2&gt;=$T$2,$N$2&lt;=$U$2),IF(P141&gt;=$W$2,$W$1,$V$1),IF(AND($N$2&gt;=$T$3,$N$2&lt;$U$3),IF(P141&gt;=$W$3,$W$1,$V$1),IF(AND($N$2&gt;=$T$4,$N$2&lt;$U$4),IF(P141&gt;=$W$4,$W$1,$V$1),IF(AND($N$2&gt;=$T$5,$N$2&lt;$U$5),IF(P141&gt;=$W$5,$W$1,$V$1),IF(AND($N$2&gt;=$T$6,$N$2&lt;$U$6),IF(P141&gt;=$W$6,$W$1,$V$1),IF(AND($N$2&gt;=$T$7,$N$2&lt;$U$7),IF(P141&gt;=$W$7,$W$1,$V$1),IF(AND($N$2&gt;=$T$8,$N$2&lt;$U$8),IF(P141&gt;=$W$8,$W$1,$V$1),IF(AND($N$2&gt;=$T$9,$N$2&lt;$U$9),IF(P141&gt;=$W$9,$W$1,$V$1),""))))))))),"")</f>
        <v>DC</v>
      </c>
      <c r="M141" s="9" t="str" cm="1">
        <f t="array" ref="M141">IF(E141&lt;&gt;"",IF(AND(E141&lt;&gt;"GR",E141&gt;=40,J141&gt;=30),_xlfn.IFS(Q141&gt;=$AG$2,$AD$19,Q141&gt;=$AG$3,$AC$19,Q141&gt;=$AG$4,$AB$19,Q141&gt;=$AG$5,$AA$19,Q141&gt;=$AG$6,$Z$19,Q141&gt;=$AG$7,$Y$19,Q141&gt;=$AG$8,$X$19,Q141&gt;=$AG$9,$V$19),L141),"")</f>
        <v>DC</v>
      </c>
      <c r="N141" s="9"/>
      <c r="O141" s="9"/>
      <c r="P141" s="9">
        <f t="shared" si="20"/>
        <v>48</v>
      </c>
      <c r="Q141" s="9">
        <f t="shared" si="21"/>
        <v>48</v>
      </c>
      <c r="R141" s="9">
        <f t="shared" si="22"/>
        <v>-0.19</v>
      </c>
    </row>
    <row r="142" spans="1:18" x14ac:dyDescent="0.2">
      <c r="A142" s="3" t="s">
        <v>8</v>
      </c>
      <c r="B142" s="3">
        <v>141</v>
      </c>
      <c r="C142" s="3">
        <v>17</v>
      </c>
      <c r="D142" s="3">
        <v>62</v>
      </c>
      <c r="E142" s="3" t="s">
        <v>34</v>
      </c>
      <c r="F142" s="22">
        <f t="shared" si="23"/>
        <v>62</v>
      </c>
      <c r="G142" s="22">
        <f t="shared" si="24"/>
        <v>17</v>
      </c>
      <c r="H142" s="22">
        <f t="shared" si="25"/>
        <v>62</v>
      </c>
      <c r="I142" s="9">
        <f t="shared" si="26"/>
        <v>44</v>
      </c>
      <c r="J142" s="9">
        <f t="shared" si="18"/>
        <v>44</v>
      </c>
      <c r="K142" s="10">
        <f t="shared" si="19"/>
        <v>1936</v>
      </c>
      <c r="L142" s="9" t="str" cm="1">
        <f t="array" ref="L142">IF(D142&lt;&gt;"",IF(AND(H142&gt;=40,I142&gt;=30),IF(AND($N$2&gt;=$T$2,$N$2&lt;=$U$2),_xlfn.IFS(P142&gt;=$AD$2,$AD$1,P142&gt;=$AC$2,$AC$1,P142&gt;=$AB$2,$AB$1,P142&gt;=$AA$2,$AA$1,P142&gt;=$Z$2,$Z$1,P142&gt;=$Y$2,$Y$1,P142&gt;=$X$2,$X$1,P142&gt;=$W$2,$W$1,P142&lt;$W$2,$V$1),(IF(AND($N$2&gt;=$T$3,$N$2&lt;$U$3),_xlfn.IFS(P142&gt;=$AD$3,$AD$1,P142&gt;=$AC$3,$AC$1,P142&gt;=$AB$3,$AB$1,P142&gt;=$AA$3,$AA$1,P142&gt;=$Z$3,$Z$1,P142&gt;=$Y$3,$Y$1,P142&gt;=$X$3,$X$1,P142&gt;=$W$3,$W$1,P142&lt;$W$2,$V$1),(IF(AND($N$2&gt;=$T$4,$N$2&lt;$U$4),_xlfn.IFS(P142&gt;=$AD$4,$AD$1,P142&gt;=$AC$4,$AC$1,P142&gt;=$AB$4,$AB$1,P142&gt;=$AA$4,$AA$1,P142&gt;=$Z$4,$Z$1,P142&gt;=$Y$4,$Y$1,P142&gt;=$X$4,$X$1,P142&gt;=$W$4,$W$1,P142&lt;$W$2,$V$1),(IF(AND($N$2&gt;=$T$5,$N$2&lt;$U$5),_xlfn.IFS(P142&gt;=$AD$5,$AD$1,P142&gt;=$AC$5,$AC$1,P142&gt;=$AB$5,$AB$1,P142&gt;=$AA$5,$AA$1,P142&gt;=$Z$5,$Z$1,P142&gt;=$Y$5,$Y$1,P142&gt;=$X$5,$X$1,P142&gt;=$W$5,$W$1,P142&lt;$W$2,$V$1),(IF(AND($N$2&gt;=$T$6,$N$2&lt;$U$6),_xlfn.IFS(P142&gt;=$AD$6,$AD$1,P142&gt;=$AC$6,$AC$1,P142&gt;=$AB$6,$AB$1,P142&gt;=$AA$6,$AA$1,P142&gt;=$Z$6,$Z$1,P142&gt;=$Y$6,$Y$1,P142&gt;=$X$6,$X$1,P142&gt;=$W$6,$W$1,P142&lt;$W$2,$V$1),(IF(AND($N$2&gt;=$T$7,$N$2&lt;$U$7),_xlfn.IFS(P142&gt;=$AD$7,$AD$1,P142&gt;=$AC$7,$AC$1,P142&gt;=$AB$7,$AB$1,P142&gt;=$AA$7,$AA$1,P142&gt;=$Z$7,$Z$1,P142&gt;=$Y$7,$Y$1,P142&gt;=$X$7,$X$1,P142&gt;=$W$7,$W$1,P142&lt;$W$2,$V$1),(IF(AND($N$2&gt;=$T$8,$N$2&lt;$U$8),_xlfn.IFS(P142&gt;=$AD$8,$AD$1,P142&gt;=$AC$8,$AC$1,P142&gt;=$AB$8,$AB$1,P142&gt;=$AA$8,$AA$1,P142&gt;=$Z$8,$Z$1,P142&gt;=$Y$8,$Y$1,P142&gt;=$X$8,$X$1,P142&gt;=$W$8,$W$1,P142&lt;$W$2,$V$1),(IF(AND($N$2&gt;=$T$9,$N$2&lt;$U$9),_xlfn.IFS(P142&gt;=$AD$9,$AD$1,P142&gt;=$AC$9,$AC$1,P142&gt;=$AB$9,$AB$1,P142&gt;=$AA$9,$AA$1,P142&gt;=$Z$9,$Z$1,P142&gt;=$Y$9,$Y$1,P142&gt;=$X$9,$X$1,P142&gt;=$W$9,$W$1),$W$1))))))))))))))),IF(AND($N$2&gt;=$T$2,$N$2&lt;=$U$2),IF(P142&gt;=$W$2,$W$1,$V$1),IF(AND($N$2&gt;=$T$3,$N$2&lt;$U$3),IF(P142&gt;=$W$3,$W$1,$V$1),IF(AND($N$2&gt;=$T$4,$N$2&lt;$U$4),IF(P142&gt;=$W$4,$W$1,$V$1),IF(AND($N$2&gt;=$T$5,$N$2&lt;$U$5),IF(P142&gt;=$W$5,$W$1,$V$1),IF(AND($N$2&gt;=$T$6,$N$2&lt;$U$6),IF(P142&gt;=$W$6,$W$1,$V$1),IF(AND($N$2&gt;=$T$7,$N$2&lt;$U$7),IF(P142&gt;=$W$7,$W$1,$V$1),IF(AND($N$2&gt;=$T$8,$N$2&lt;$U$8),IF(P142&gt;=$W$8,$W$1,$V$1),IF(AND($N$2&gt;=$T$9,$N$2&lt;$U$9),IF(P142&gt;=$W$9,$W$1,$V$1),""))))))))),"")</f>
        <v>DC</v>
      </c>
      <c r="M142" s="9" t="str" cm="1">
        <f t="array" ref="M142">IF(E142&lt;&gt;"",IF(AND(E142&lt;&gt;"GR",E142&gt;=40,J142&gt;=30),_xlfn.IFS(Q142&gt;=$AG$2,$AD$19,Q142&gt;=$AG$3,$AC$19,Q142&gt;=$AG$4,$AB$19,Q142&gt;=$AG$5,$AA$19,Q142&gt;=$AG$6,$Z$19,Q142&gt;=$AG$7,$Y$19,Q142&gt;=$AG$8,$X$19,Q142&gt;=$AG$9,$V$19),L142),"")</f>
        <v>DC</v>
      </c>
      <c r="N142" s="9"/>
      <c r="O142" s="9"/>
      <c r="P142" s="9">
        <f t="shared" si="20"/>
        <v>48</v>
      </c>
      <c r="Q142" s="9">
        <f t="shared" si="21"/>
        <v>48</v>
      </c>
      <c r="R142" s="9">
        <f t="shared" si="22"/>
        <v>-0.19</v>
      </c>
    </row>
    <row r="143" spans="1:18" x14ac:dyDescent="0.2">
      <c r="A143" s="3" t="s">
        <v>8</v>
      </c>
      <c r="B143" s="3">
        <v>142</v>
      </c>
      <c r="C143" s="3">
        <v>37</v>
      </c>
      <c r="D143" s="3">
        <v>48</v>
      </c>
      <c r="E143" s="3" t="s">
        <v>34</v>
      </c>
      <c r="F143" s="22">
        <f t="shared" si="23"/>
        <v>48</v>
      </c>
      <c r="G143" s="22">
        <f t="shared" si="24"/>
        <v>37</v>
      </c>
      <c r="H143" s="22">
        <f t="shared" si="25"/>
        <v>48</v>
      </c>
      <c r="I143" s="9">
        <f t="shared" si="26"/>
        <v>43.599999999999994</v>
      </c>
      <c r="J143" s="9">
        <f t="shared" si="18"/>
        <v>43.6</v>
      </c>
      <c r="K143" s="10">
        <f t="shared" si="19"/>
        <v>1900.9599999999996</v>
      </c>
      <c r="L143" s="9" t="str" cm="1">
        <f t="array" ref="L143">IF(D143&lt;&gt;"",IF(AND(H143&gt;=40,I143&gt;=30),IF(AND($N$2&gt;=$T$2,$N$2&lt;=$U$2),_xlfn.IFS(P143&gt;=$AD$2,$AD$1,P143&gt;=$AC$2,$AC$1,P143&gt;=$AB$2,$AB$1,P143&gt;=$AA$2,$AA$1,P143&gt;=$Z$2,$Z$1,P143&gt;=$Y$2,$Y$1,P143&gt;=$X$2,$X$1,P143&gt;=$W$2,$W$1,P143&lt;$W$2,$V$1),(IF(AND($N$2&gt;=$T$3,$N$2&lt;$U$3),_xlfn.IFS(P143&gt;=$AD$3,$AD$1,P143&gt;=$AC$3,$AC$1,P143&gt;=$AB$3,$AB$1,P143&gt;=$AA$3,$AA$1,P143&gt;=$Z$3,$Z$1,P143&gt;=$Y$3,$Y$1,P143&gt;=$X$3,$X$1,P143&gt;=$W$3,$W$1,P143&lt;$W$2,$V$1),(IF(AND($N$2&gt;=$T$4,$N$2&lt;$U$4),_xlfn.IFS(P143&gt;=$AD$4,$AD$1,P143&gt;=$AC$4,$AC$1,P143&gt;=$AB$4,$AB$1,P143&gt;=$AA$4,$AA$1,P143&gt;=$Z$4,$Z$1,P143&gt;=$Y$4,$Y$1,P143&gt;=$X$4,$X$1,P143&gt;=$W$4,$W$1,P143&lt;$W$2,$V$1),(IF(AND($N$2&gt;=$T$5,$N$2&lt;$U$5),_xlfn.IFS(P143&gt;=$AD$5,$AD$1,P143&gt;=$AC$5,$AC$1,P143&gt;=$AB$5,$AB$1,P143&gt;=$AA$5,$AA$1,P143&gt;=$Z$5,$Z$1,P143&gt;=$Y$5,$Y$1,P143&gt;=$X$5,$X$1,P143&gt;=$W$5,$W$1,P143&lt;$W$2,$V$1),(IF(AND($N$2&gt;=$T$6,$N$2&lt;$U$6),_xlfn.IFS(P143&gt;=$AD$6,$AD$1,P143&gt;=$AC$6,$AC$1,P143&gt;=$AB$6,$AB$1,P143&gt;=$AA$6,$AA$1,P143&gt;=$Z$6,$Z$1,P143&gt;=$Y$6,$Y$1,P143&gt;=$X$6,$X$1,P143&gt;=$W$6,$W$1,P143&lt;$W$2,$V$1),(IF(AND($N$2&gt;=$T$7,$N$2&lt;$U$7),_xlfn.IFS(P143&gt;=$AD$7,$AD$1,P143&gt;=$AC$7,$AC$1,P143&gt;=$AB$7,$AB$1,P143&gt;=$AA$7,$AA$1,P143&gt;=$Z$7,$Z$1,P143&gt;=$Y$7,$Y$1,P143&gt;=$X$7,$X$1,P143&gt;=$W$7,$W$1,P143&lt;$W$2,$V$1),(IF(AND($N$2&gt;=$T$8,$N$2&lt;$U$8),_xlfn.IFS(P143&gt;=$AD$8,$AD$1,P143&gt;=$AC$8,$AC$1,P143&gt;=$AB$8,$AB$1,P143&gt;=$AA$8,$AA$1,P143&gt;=$Z$8,$Z$1,P143&gt;=$Y$8,$Y$1,P143&gt;=$X$8,$X$1,P143&gt;=$W$8,$W$1,P143&lt;$W$2,$V$1),(IF(AND($N$2&gt;=$T$9,$N$2&lt;$U$9),_xlfn.IFS(P143&gt;=$AD$9,$AD$1,P143&gt;=$AC$9,$AC$1,P143&gt;=$AB$9,$AB$1,P143&gt;=$AA$9,$AA$1,P143&gt;=$Z$9,$Z$1,P143&gt;=$Y$9,$Y$1,P143&gt;=$X$9,$X$1,P143&gt;=$W$9,$W$1),$W$1))))))))))))))),IF(AND($N$2&gt;=$T$2,$N$2&lt;=$U$2),IF(P143&gt;=$W$2,$W$1,$V$1),IF(AND($N$2&gt;=$T$3,$N$2&lt;$U$3),IF(P143&gt;=$W$3,$W$1,$V$1),IF(AND($N$2&gt;=$T$4,$N$2&lt;$U$4),IF(P143&gt;=$W$4,$W$1,$V$1),IF(AND($N$2&gt;=$T$5,$N$2&lt;$U$5),IF(P143&gt;=$W$5,$W$1,$V$1),IF(AND($N$2&gt;=$T$6,$N$2&lt;$U$6),IF(P143&gt;=$W$6,$W$1,$V$1),IF(AND($N$2&gt;=$T$7,$N$2&lt;$U$7),IF(P143&gt;=$W$7,$W$1,$V$1),IF(AND($N$2&gt;=$T$8,$N$2&lt;$U$8),IF(P143&gt;=$W$8,$W$1,$V$1),IF(AND($N$2&gt;=$T$9,$N$2&lt;$U$9),IF(P143&gt;=$W$9,$W$1,$V$1),""))))))))),"")</f>
        <v>DC</v>
      </c>
      <c r="M143" s="9" t="str" cm="1">
        <f t="array" ref="M143">IF(E143&lt;&gt;"",IF(AND(E143&lt;&gt;"GR",E143&gt;=40,J143&gt;=30),_xlfn.IFS(Q143&gt;=$AG$2,$AD$19,Q143&gt;=$AG$3,$AC$19,Q143&gt;=$AG$4,$AB$19,Q143&gt;=$AG$5,$AA$19,Q143&gt;=$AG$6,$Z$19,Q143&gt;=$AG$7,$Y$19,Q143&gt;=$AG$8,$X$19,Q143&gt;=$AG$9,$V$19),L143),"")</f>
        <v>DC</v>
      </c>
      <c r="N143" s="9"/>
      <c r="O143" s="9"/>
      <c r="P143" s="9">
        <f t="shared" si="20"/>
        <v>48</v>
      </c>
      <c r="Q143" s="9">
        <f t="shared" si="21"/>
        <v>48</v>
      </c>
      <c r="R143" s="9">
        <f t="shared" si="22"/>
        <v>-0.21</v>
      </c>
    </row>
    <row r="144" spans="1:18" x14ac:dyDescent="0.2">
      <c r="A144" s="3" t="s">
        <v>8</v>
      </c>
      <c r="B144" s="3">
        <v>143</v>
      </c>
      <c r="C144" s="3">
        <v>32</v>
      </c>
      <c r="D144" s="3">
        <v>51</v>
      </c>
      <c r="E144" s="3" t="s">
        <v>34</v>
      </c>
      <c r="F144" s="22">
        <f t="shared" si="23"/>
        <v>51</v>
      </c>
      <c r="G144" s="22">
        <f t="shared" si="24"/>
        <v>32</v>
      </c>
      <c r="H144" s="22">
        <f t="shared" si="25"/>
        <v>51</v>
      </c>
      <c r="I144" s="9">
        <f t="shared" si="26"/>
        <v>43.4</v>
      </c>
      <c r="J144" s="9">
        <f t="shared" si="18"/>
        <v>43.4</v>
      </c>
      <c r="K144" s="10">
        <f t="shared" si="19"/>
        <v>1883.56</v>
      </c>
      <c r="L144" s="9" t="str" cm="1">
        <f t="array" ref="L144">IF(D144&lt;&gt;"",IF(AND(H144&gt;=40,I144&gt;=30),IF(AND($N$2&gt;=$T$2,$N$2&lt;=$U$2),_xlfn.IFS(P144&gt;=$AD$2,$AD$1,P144&gt;=$AC$2,$AC$1,P144&gt;=$AB$2,$AB$1,P144&gt;=$AA$2,$AA$1,P144&gt;=$Z$2,$Z$1,P144&gt;=$Y$2,$Y$1,P144&gt;=$X$2,$X$1,P144&gt;=$W$2,$W$1,P144&lt;$W$2,$V$1),(IF(AND($N$2&gt;=$T$3,$N$2&lt;$U$3),_xlfn.IFS(P144&gt;=$AD$3,$AD$1,P144&gt;=$AC$3,$AC$1,P144&gt;=$AB$3,$AB$1,P144&gt;=$AA$3,$AA$1,P144&gt;=$Z$3,$Z$1,P144&gt;=$Y$3,$Y$1,P144&gt;=$X$3,$X$1,P144&gt;=$W$3,$W$1,P144&lt;$W$2,$V$1),(IF(AND($N$2&gt;=$T$4,$N$2&lt;$U$4),_xlfn.IFS(P144&gt;=$AD$4,$AD$1,P144&gt;=$AC$4,$AC$1,P144&gt;=$AB$4,$AB$1,P144&gt;=$AA$4,$AA$1,P144&gt;=$Z$4,$Z$1,P144&gt;=$Y$4,$Y$1,P144&gt;=$X$4,$X$1,P144&gt;=$W$4,$W$1,P144&lt;$W$2,$V$1),(IF(AND($N$2&gt;=$T$5,$N$2&lt;$U$5),_xlfn.IFS(P144&gt;=$AD$5,$AD$1,P144&gt;=$AC$5,$AC$1,P144&gt;=$AB$5,$AB$1,P144&gt;=$AA$5,$AA$1,P144&gt;=$Z$5,$Z$1,P144&gt;=$Y$5,$Y$1,P144&gt;=$X$5,$X$1,P144&gt;=$W$5,$W$1,P144&lt;$W$2,$V$1),(IF(AND($N$2&gt;=$T$6,$N$2&lt;$U$6),_xlfn.IFS(P144&gt;=$AD$6,$AD$1,P144&gt;=$AC$6,$AC$1,P144&gt;=$AB$6,$AB$1,P144&gt;=$AA$6,$AA$1,P144&gt;=$Z$6,$Z$1,P144&gt;=$Y$6,$Y$1,P144&gt;=$X$6,$X$1,P144&gt;=$W$6,$W$1,P144&lt;$W$2,$V$1),(IF(AND($N$2&gt;=$T$7,$N$2&lt;$U$7),_xlfn.IFS(P144&gt;=$AD$7,$AD$1,P144&gt;=$AC$7,$AC$1,P144&gt;=$AB$7,$AB$1,P144&gt;=$AA$7,$AA$1,P144&gt;=$Z$7,$Z$1,P144&gt;=$Y$7,$Y$1,P144&gt;=$X$7,$X$1,P144&gt;=$W$7,$W$1,P144&lt;$W$2,$V$1),(IF(AND($N$2&gt;=$T$8,$N$2&lt;$U$8),_xlfn.IFS(P144&gt;=$AD$8,$AD$1,P144&gt;=$AC$8,$AC$1,P144&gt;=$AB$8,$AB$1,P144&gt;=$AA$8,$AA$1,P144&gt;=$Z$8,$Z$1,P144&gt;=$Y$8,$Y$1,P144&gt;=$X$8,$X$1,P144&gt;=$W$8,$W$1,P144&lt;$W$2,$V$1),(IF(AND($N$2&gt;=$T$9,$N$2&lt;$U$9),_xlfn.IFS(P144&gt;=$AD$9,$AD$1,P144&gt;=$AC$9,$AC$1,P144&gt;=$AB$9,$AB$1,P144&gt;=$AA$9,$AA$1,P144&gt;=$Z$9,$Z$1,P144&gt;=$Y$9,$Y$1,P144&gt;=$X$9,$X$1,P144&gt;=$W$9,$W$1),$W$1))))))))))))))),IF(AND($N$2&gt;=$T$2,$N$2&lt;=$U$2),IF(P144&gt;=$W$2,$W$1,$V$1),IF(AND($N$2&gt;=$T$3,$N$2&lt;$U$3),IF(P144&gt;=$W$3,$W$1,$V$1),IF(AND($N$2&gt;=$T$4,$N$2&lt;$U$4),IF(P144&gt;=$W$4,$W$1,$V$1),IF(AND($N$2&gt;=$T$5,$N$2&lt;$U$5),IF(P144&gt;=$W$5,$W$1,$V$1),IF(AND($N$2&gt;=$T$6,$N$2&lt;$U$6),IF(P144&gt;=$W$6,$W$1,$V$1),IF(AND($N$2&gt;=$T$7,$N$2&lt;$U$7),IF(P144&gt;=$W$7,$W$1,$V$1),IF(AND($N$2&gt;=$T$8,$N$2&lt;$U$8),IF(P144&gt;=$W$8,$W$1,$V$1),IF(AND($N$2&gt;=$T$9,$N$2&lt;$U$9),IF(P144&gt;=$W$9,$W$1,$V$1),""))))))))),"")</f>
        <v>DC</v>
      </c>
      <c r="M144" s="9" t="str" cm="1">
        <f t="array" ref="M144">IF(E144&lt;&gt;"",IF(AND(E144&lt;&gt;"GR",E144&gt;=40,J144&gt;=30),_xlfn.IFS(Q144&gt;=$AG$2,$AD$19,Q144&gt;=$AG$3,$AC$19,Q144&gt;=$AG$4,$AB$19,Q144&gt;=$AG$5,$AA$19,Q144&gt;=$AG$6,$Z$19,Q144&gt;=$AG$7,$Y$19,Q144&gt;=$AG$8,$X$19,Q144&gt;=$AG$9,$V$19),L144),"")</f>
        <v>DC</v>
      </c>
      <c r="N144" s="9"/>
      <c r="O144" s="9"/>
      <c r="P144" s="9">
        <f t="shared" si="20"/>
        <v>48</v>
      </c>
      <c r="Q144" s="9">
        <f t="shared" si="21"/>
        <v>48</v>
      </c>
      <c r="R144" s="9">
        <f t="shared" si="22"/>
        <v>-0.23</v>
      </c>
    </row>
    <row r="145" spans="1:18" x14ac:dyDescent="0.2">
      <c r="A145" s="3" t="s">
        <v>8</v>
      </c>
      <c r="B145" s="3">
        <v>144</v>
      </c>
      <c r="C145" s="3">
        <v>32</v>
      </c>
      <c r="D145" s="3">
        <v>23</v>
      </c>
      <c r="E145" s="3">
        <v>50</v>
      </c>
      <c r="F145" s="22">
        <f t="shared" si="23"/>
        <v>50</v>
      </c>
      <c r="G145" s="22">
        <f t="shared" si="24"/>
        <v>32</v>
      </c>
      <c r="H145" s="22">
        <f t="shared" si="25"/>
        <v>23</v>
      </c>
      <c r="I145" s="9">
        <f t="shared" si="26"/>
        <v>26.6</v>
      </c>
      <c r="J145" s="9">
        <f t="shared" si="18"/>
        <v>42.8</v>
      </c>
      <c r="K145" s="10">
        <f t="shared" si="19"/>
        <v>707.56000000000006</v>
      </c>
      <c r="L145" s="9" t="str" cm="1">
        <f t="array" ref="L145">IF(D145&lt;&gt;"",IF(AND(H145&gt;=40,I145&gt;=30),IF(AND($N$2&gt;=$T$2,$N$2&lt;=$U$2),_xlfn.IFS(P145&gt;=$AD$2,$AD$1,P145&gt;=$AC$2,$AC$1,P145&gt;=$AB$2,$AB$1,P145&gt;=$AA$2,$AA$1,P145&gt;=$Z$2,$Z$1,P145&gt;=$Y$2,$Y$1,P145&gt;=$X$2,$X$1,P145&gt;=$W$2,$W$1,P145&lt;$W$2,$V$1),(IF(AND($N$2&gt;=$T$3,$N$2&lt;$U$3),_xlfn.IFS(P145&gt;=$AD$3,$AD$1,P145&gt;=$AC$3,$AC$1,P145&gt;=$AB$3,$AB$1,P145&gt;=$AA$3,$AA$1,P145&gt;=$Z$3,$Z$1,P145&gt;=$Y$3,$Y$1,P145&gt;=$X$3,$X$1,P145&gt;=$W$3,$W$1,P145&lt;$W$2,$V$1),(IF(AND($N$2&gt;=$T$4,$N$2&lt;$U$4),_xlfn.IFS(P145&gt;=$AD$4,$AD$1,P145&gt;=$AC$4,$AC$1,P145&gt;=$AB$4,$AB$1,P145&gt;=$AA$4,$AA$1,P145&gt;=$Z$4,$Z$1,P145&gt;=$Y$4,$Y$1,P145&gt;=$X$4,$X$1,P145&gt;=$W$4,$W$1,P145&lt;$W$2,$V$1),(IF(AND($N$2&gt;=$T$5,$N$2&lt;$U$5),_xlfn.IFS(P145&gt;=$AD$5,$AD$1,P145&gt;=$AC$5,$AC$1,P145&gt;=$AB$5,$AB$1,P145&gt;=$AA$5,$AA$1,P145&gt;=$Z$5,$Z$1,P145&gt;=$Y$5,$Y$1,P145&gt;=$X$5,$X$1,P145&gt;=$W$5,$W$1,P145&lt;$W$2,$V$1),(IF(AND($N$2&gt;=$T$6,$N$2&lt;$U$6),_xlfn.IFS(P145&gt;=$AD$6,$AD$1,P145&gt;=$AC$6,$AC$1,P145&gt;=$AB$6,$AB$1,P145&gt;=$AA$6,$AA$1,P145&gt;=$Z$6,$Z$1,P145&gt;=$Y$6,$Y$1,P145&gt;=$X$6,$X$1,P145&gt;=$W$6,$W$1,P145&lt;$W$2,$V$1),(IF(AND($N$2&gt;=$T$7,$N$2&lt;$U$7),_xlfn.IFS(P145&gt;=$AD$7,$AD$1,P145&gt;=$AC$7,$AC$1,P145&gt;=$AB$7,$AB$1,P145&gt;=$AA$7,$AA$1,P145&gt;=$Z$7,$Z$1,P145&gt;=$Y$7,$Y$1,P145&gt;=$X$7,$X$1,P145&gt;=$W$7,$W$1,P145&lt;$W$2,$V$1),(IF(AND($N$2&gt;=$T$8,$N$2&lt;$U$8),_xlfn.IFS(P145&gt;=$AD$8,$AD$1,P145&gt;=$AC$8,$AC$1,P145&gt;=$AB$8,$AB$1,P145&gt;=$AA$8,$AA$1,P145&gt;=$Z$8,$Z$1,P145&gt;=$Y$8,$Y$1,P145&gt;=$X$8,$X$1,P145&gt;=$W$8,$W$1,P145&lt;$W$2,$V$1),(IF(AND($N$2&gt;=$T$9,$N$2&lt;$U$9),_xlfn.IFS(P145&gt;=$AD$9,$AD$1,P145&gt;=$AC$9,$AC$1,P145&gt;=$AB$9,$AB$1,P145&gt;=$AA$9,$AA$1,P145&gt;=$Z$9,$Z$1,P145&gt;=$Y$9,$Y$1,P145&gt;=$X$9,$X$1,P145&gt;=$W$9,$W$1),$W$1))))))))))))))),IF(AND($N$2&gt;=$T$2,$N$2&lt;=$U$2),IF(P145&gt;=$W$2,$W$1,$V$1),IF(AND($N$2&gt;=$T$3,$N$2&lt;$U$3),IF(P145&gt;=$W$3,$W$1,$V$1),IF(AND($N$2&gt;=$T$4,$N$2&lt;$U$4),IF(P145&gt;=$W$4,$W$1,$V$1),IF(AND($N$2&gt;=$T$5,$N$2&lt;$U$5),IF(P145&gt;=$W$5,$W$1,$V$1),IF(AND($N$2&gt;=$T$6,$N$2&lt;$U$6),IF(P145&gt;=$W$6,$W$1,$V$1),IF(AND($N$2&gt;=$T$7,$N$2&lt;$U$7),IF(P145&gt;=$W$7,$W$1,$V$1),IF(AND($N$2&gt;=$T$8,$N$2&lt;$U$8),IF(P145&gt;=$W$8,$W$1,$V$1),IF(AND($N$2&gt;=$T$9,$N$2&lt;$U$9),IF(P145&gt;=$W$9,$W$1,$V$1),""))))))))),"")</f>
        <v>FD</v>
      </c>
      <c r="M145" s="9" t="str" cm="1">
        <f t="array" ref="M145">IF(E145&lt;&gt;"",IF(AND(E145&lt;&gt;"GR",E145&gt;=40,J145&gt;=30),_xlfn.IFS(Q145&gt;=$AG$2,$AD$19,Q145&gt;=$AG$3,$AC$19,Q145&gt;=$AG$4,$AB$19,Q145&gt;=$AG$5,$AA$19,Q145&gt;=$AG$6,$Z$19,Q145&gt;=$AG$7,$Y$19,Q145&gt;=$AG$8,$X$19,Q145&gt;=$AG$9,$V$19),L145),"")</f>
        <v>DC</v>
      </c>
      <c r="N145" s="9"/>
      <c r="O145" s="9"/>
      <c r="P145" s="9">
        <f t="shared" si="20"/>
        <v>36</v>
      </c>
      <c r="Q145" s="9">
        <f t="shared" si="21"/>
        <v>47</v>
      </c>
      <c r="R145" s="9">
        <f t="shared" si="22"/>
        <v>-1.38</v>
      </c>
    </row>
    <row r="146" spans="1:18" x14ac:dyDescent="0.2">
      <c r="A146" s="3" t="s">
        <v>8</v>
      </c>
      <c r="B146" s="3">
        <v>145</v>
      </c>
      <c r="C146" s="3">
        <v>32</v>
      </c>
      <c r="D146" s="3">
        <v>33</v>
      </c>
      <c r="E146" s="3">
        <v>50</v>
      </c>
      <c r="F146" s="22">
        <f t="shared" si="23"/>
        <v>50</v>
      </c>
      <c r="G146" s="22">
        <f t="shared" si="24"/>
        <v>32</v>
      </c>
      <c r="H146" s="22">
        <f t="shared" si="25"/>
        <v>33</v>
      </c>
      <c r="I146" s="9">
        <f t="shared" si="26"/>
        <v>32.6</v>
      </c>
      <c r="J146" s="9">
        <f t="shared" si="18"/>
        <v>42.8</v>
      </c>
      <c r="K146" s="10">
        <f t="shared" si="19"/>
        <v>1062.76</v>
      </c>
      <c r="L146" s="9" t="str" cm="1">
        <f t="array" ref="L146">IF(D146&lt;&gt;"",IF(AND(H146&gt;=40,I146&gt;=30),IF(AND($N$2&gt;=$T$2,$N$2&lt;=$U$2),_xlfn.IFS(P146&gt;=$AD$2,$AD$1,P146&gt;=$AC$2,$AC$1,P146&gt;=$AB$2,$AB$1,P146&gt;=$AA$2,$AA$1,P146&gt;=$Z$2,$Z$1,P146&gt;=$Y$2,$Y$1,P146&gt;=$X$2,$X$1,P146&gt;=$W$2,$W$1,P146&lt;$W$2,$V$1),(IF(AND($N$2&gt;=$T$3,$N$2&lt;$U$3),_xlfn.IFS(P146&gt;=$AD$3,$AD$1,P146&gt;=$AC$3,$AC$1,P146&gt;=$AB$3,$AB$1,P146&gt;=$AA$3,$AA$1,P146&gt;=$Z$3,$Z$1,P146&gt;=$Y$3,$Y$1,P146&gt;=$X$3,$X$1,P146&gt;=$W$3,$W$1,P146&lt;$W$2,$V$1),(IF(AND($N$2&gt;=$T$4,$N$2&lt;$U$4),_xlfn.IFS(P146&gt;=$AD$4,$AD$1,P146&gt;=$AC$4,$AC$1,P146&gt;=$AB$4,$AB$1,P146&gt;=$AA$4,$AA$1,P146&gt;=$Z$4,$Z$1,P146&gt;=$Y$4,$Y$1,P146&gt;=$X$4,$X$1,P146&gt;=$W$4,$W$1,P146&lt;$W$2,$V$1),(IF(AND($N$2&gt;=$T$5,$N$2&lt;$U$5),_xlfn.IFS(P146&gt;=$AD$5,$AD$1,P146&gt;=$AC$5,$AC$1,P146&gt;=$AB$5,$AB$1,P146&gt;=$AA$5,$AA$1,P146&gt;=$Z$5,$Z$1,P146&gt;=$Y$5,$Y$1,P146&gt;=$X$5,$X$1,P146&gt;=$W$5,$W$1,P146&lt;$W$2,$V$1),(IF(AND($N$2&gt;=$T$6,$N$2&lt;$U$6),_xlfn.IFS(P146&gt;=$AD$6,$AD$1,P146&gt;=$AC$6,$AC$1,P146&gt;=$AB$6,$AB$1,P146&gt;=$AA$6,$AA$1,P146&gt;=$Z$6,$Z$1,P146&gt;=$Y$6,$Y$1,P146&gt;=$X$6,$X$1,P146&gt;=$W$6,$W$1,P146&lt;$W$2,$V$1),(IF(AND($N$2&gt;=$T$7,$N$2&lt;$U$7),_xlfn.IFS(P146&gt;=$AD$7,$AD$1,P146&gt;=$AC$7,$AC$1,P146&gt;=$AB$7,$AB$1,P146&gt;=$AA$7,$AA$1,P146&gt;=$Z$7,$Z$1,P146&gt;=$Y$7,$Y$1,P146&gt;=$X$7,$X$1,P146&gt;=$W$7,$W$1,P146&lt;$W$2,$V$1),(IF(AND($N$2&gt;=$T$8,$N$2&lt;$U$8),_xlfn.IFS(P146&gt;=$AD$8,$AD$1,P146&gt;=$AC$8,$AC$1,P146&gt;=$AB$8,$AB$1,P146&gt;=$AA$8,$AA$1,P146&gt;=$Z$8,$Z$1,P146&gt;=$Y$8,$Y$1,P146&gt;=$X$8,$X$1,P146&gt;=$W$8,$W$1,P146&lt;$W$2,$V$1),(IF(AND($N$2&gt;=$T$9,$N$2&lt;$U$9),_xlfn.IFS(P146&gt;=$AD$9,$AD$1,P146&gt;=$AC$9,$AC$1,P146&gt;=$AB$9,$AB$1,P146&gt;=$AA$9,$AA$1,P146&gt;=$Z$9,$Z$1,P146&gt;=$Y$9,$Y$1,P146&gt;=$X$9,$X$1,P146&gt;=$W$9,$W$1),$W$1))))))))))))))),IF(AND($N$2&gt;=$T$2,$N$2&lt;=$U$2),IF(P146&gt;=$W$2,$W$1,$V$1),IF(AND($N$2&gt;=$T$3,$N$2&lt;$U$3),IF(P146&gt;=$W$3,$W$1,$V$1),IF(AND($N$2&gt;=$T$4,$N$2&lt;$U$4),IF(P146&gt;=$W$4,$W$1,$V$1),IF(AND($N$2&gt;=$T$5,$N$2&lt;$U$5),IF(P146&gt;=$W$5,$W$1,$V$1),IF(AND($N$2&gt;=$T$6,$N$2&lt;$U$6),IF(P146&gt;=$W$6,$W$1,$V$1),IF(AND($N$2&gt;=$T$7,$N$2&lt;$U$7),IF(P146&gt;=$W$7,$W$1,$V$1),IF(AND($N$2&gt;=$T$8,$N$2&lt;$U$8),IF(P146&gt;=$W$8,$W$1,$V$1),IF(AND($N$2&gt;=$T$9,$N$2&lt;$U$9),IF(P146&gt;=$W$9,$W$1,$V$1),""))))))))),"")</f>
        <v>FD</v>
      </c>
      <c r="M146" s="9" t="str" cm="1">
        <f t="array" ref="M146">IF(E146&lt;&gt;"",IF(AND(E146&lt;&gt;"GR",E146&gt;=40,J146&gt;=30),_xlfn.IFS(Q146&gt;=$AG$2,$AD$19,Q146&gt;=$AG$3,$AC$19,Q146&gt;=$AG$4,$AB$19,Q146&gt;=$AG$5,$AA$19,Q146&gt;=$AG$6,$Z$19,Q146&gt;=$AG$7,$Y$19,Q146&gt;=$AG$8,$X$19,Q146&gt;=$AG$9,$V$19),L146),"")</f>
        <v>DC</v>
      </c>
      <c r="N146" s="9"/>
      <c r="O146" s="9"/>
      <c r="P146" s="9">
        <f t="shared" si="20"/>
        <v>40</v>
      </c>
      <c r="Q146" s="9">
        <f t="shared" si="21"/>
        <v>47</v>
      </c>
      <c r="R146" s="9">
        <f t="shared" si="22"/>
        <v>-0.97</v>
      </c>
    </row>
    <row r="147" spans="1:18" x14ac:dyDescent="0.2">
      <c r="A147" s="3" t="s">
        <v>8</v>
      </c>
      <c r="B147" s="3">
        <v>146</v>
      </c>
      <c r="C147" s="3">
        <v>14</v>
      </c>
      <c r="D147" s="3">
        <v>62</v>
      </c>
      <c r="E147" s="3" t="s">
        <v>34</v>
      </c>
      <c r="F147" s="22">
        <f t="shared" si="23"/>
        <v>62</v>
      </c>
      <c r="G147" s="22">
        <f t="shared" si="24"/>
        <v>14</v>
      </c>
      <c r="H147" s="22">
        <f t="shared" si="25"/>
        <v>62</v>
      </c>
      <c r="I147" s="9">
        <f t="shared" si="26"/>
        <v>42.8</v>
      </c>
      <c r="J147" s="9">
        <f t="shared" si="18"/>
        <v>42.8</v>
      </c>
      <c r="K147" s="10">
        <f t="shared" si="19"/>
        <v>1831.8399999999997</v>
      </c>
      <c r="L147" s="9" t="str" cm="1">
        <f t="array" ref="L147">IF(D147&lt;&gt;"",IF(AND(H147&gt;=40,I147&gt;=30),IF(AND($N$2&gt;=$T$2,$N$2&lt;=$U$2),_xlfn.IFS(P147&gt;=$AD$2,$AD$1,P147&gt;=$AC$2,$AC$1,P147&gt;=$AB$2,$AB$1,P147&gt;=$AA$2,$AA$1,P147&gt;=$Z$2,$Z$1,P147&gt;=$Y$2,$Y$1,P147&gt;=$X$2,$X$1,P147&gt;=$W$2,$W$1,P147&lt;$W$2,$V$1),(IF(AND($N$2&gt;=$T$3,$N$2&lt;$U$3),_xlfn.IFS(P147&gt;=$AD$3,$AD$1,P147&gt;=$AC$3,$AC$1,P147&gt;=$AB$3,$AB$1,P147&gt;=$AA$3,$AA$1,P147&gt;=$Z$3,$Z$1,P147&gt;=$Y$3,$Y$1,P147&gt;=$X$3,$X$1,P147&gt;=$W$3,$W$1,P147&lt;$W$2,$V$1),(IF(AND($N$2&gt;=$T$4,$N$2&lt;$U$4),_xlfn.IFS(P147&gt;=$AD$4,$AD$1,P147&gt;=$AC$4,$AC$1,P147&gt;=$AB$4,$AB$1,P147&gt;=$AA$4,$AA$1,P147&gt;=$Z$4,$Z$1,P147&gt;=$Y$4,$Y$1,P147&gt;=$X$4,$X$1,P147&gt;=$W$4,$W$1,P147&lt;$W$2,$V$1),(IF(AND($N$2&gt;=$T$5,$N$2&lt;$U$5),_xlfn.IFS(P147&gt;=$AD$5,$AD$1,P147&gt;=$AC$5,$AC$1,P147&gt;=$AB$5,$AB$1,P147&gt;=$AA$5,$AA$1,P147&gt;=$Z$5,$Z$1,P147&gt;=$Y$5,$Y$1,P147&gt;=$X$5,$X$1,P147&gt;=$W$5,$W$1,P147&lt;$W$2,$V$1),(IF(AND($N$2&gt;=$T$6,$N$2&lt;$U$6),_xlfn.IFS(P147&gt;=$AD$6,$AD$1,P147&gt;=$AC$6,$AC$1,P147&gt;=$AB$6,$AB$1,P147&gt;=$AA$6,$AA$1,P147&gt;=$Z$6,$Z$1,P147&gt;=$Y$6,$Y$1,P147&gt;=$X$6,$X$1,P147&gt;=$W$6,$W$1,P147&lt;$W$2,$V$1),(IF(AND($N$2&gt;=$T$7,$N$2&lt;$U$7),_xlfn.IFS(P147&gt;=$AD$7,$AD$1,P147&gt;=$AC$7,$AC$1,P147&gt;=$AB$7,$AB$1,P147&gt;=$AA$7,$AA$1,P147&gt;=$Z$7,$Z$1,P147&gt;=$Y$7,$Y$1,P147&gt;=$X$7,$X$1,P147&gt;=$W$7,$W$1,P147&lt;$W$2,$V$1),(IF(AND($N$2&gt;=$T$8,$N$2&lt;$U$8),_xlfn.IFS(P147&gt;=$AD$8,$AD$1,P147&gt;=$AC$8,$AC$1,P147&gt;=$AB$8,$AB$1,P147&gt;=$AA$8,$AA$1,P147&gt;=$Z$8,$Z$1,P147&gt;=$Y$8,$Y$1,P147&gt;=$X$8,$X$1,P147&gt;=$W$8,$W$1,P147&lt;$W$2,$V$1),(IF(AND($N$2&gt;=$T$9,$N$2&lt;$U$9),_xlfn.IFS(P147&gt;=$AD$9,$AD$1,P147&gt;=$AC$9,$AC$1,P147&gt;=$AB$9,$AB$1,P147&gt;=$AA$9,$AA$1,P147&gt;=$Z$9,$Z$1,P147&gt;=$Y$9,$Y$1,P147&gt;=$X$9,$X$1,P147&gt;=$W$9,$W$1),$W$1))))))))))))))),IF(AND($N$2&gt;=$T$2,$N$2&lt;=$U$2),IF(P147&gt;=$W$2,$W$1,$V$1),IF(AND($N$2&gt;=$T$3,$N$2&lt;$U$3),IF(P147&gt;=$W$3,$W$1,$V$1),IF(AND($N$2&gt;=$T$4,$N$2&lt;$U$4),IF(P147&gt;=$W$4,$W$1,$V$1),IF(AND($N$2&gt;=$T$5,$N$2&lt;$U$5),IF(P147&gt;=$W$5,$W$1,$V$1),IF(AND($N$2&gt;=$T$6,$N$2&lt;$U$6),IF(P147&gt;=$W$6,$W$1,$V$1),IF(AND($N$2&gt;=$T$7,$N$2&lt;$U$7),IF(P147&gt;=$W$7,$W$1,$V$1),IF(AND($N$2&gt;=$T$8,$N$2&lt;$U$8),IF(P147&gt;=$W$8,$W$1,$V$1),IF(AND($N$2&gt;=$T$9,$N$2&lt;$U$9),IF(P147&gt;=$W$9,$W$1,$V$1),""))))))))),"")</f>
        <v>DC</v>
      </c>
      <c r="M147" s="9" t="str" cm="1">
        <f t="array" ref="M147">IF(E147&lt;&gt;"",IF(AND(E147&lt;&gt;"GR",E147&gt;=40,J147&gt;=30),_xlfn.IFS(Q147&gt;=$AG$2,$AD$19,Q147&gt;=$AG$3,$AC$19,Q147&gt;=$AG$4,$AB$19,Q147&gt;=$AG$5,$AA$19,Q147&gt;=$AG$6,$Z$19,Q147&gt;=$AG$7,$Y$19,Q147&gt;=$AG$8,$X$19,Q147&gt;=$AG$9,$V$19),L147),"")</f>
        <v>DC</v>
      </c>
      <c r="N147" s="9"/>
      <c r="O147" s="9"/>
      <c r="P147" s="9">
        <f t="shared" si="20"/>
        <v>47</v>
      </c>
      <c r="Q147" s="9">
        <f t="shared" si="21"/>
        <v>47</v>
      </c>
      <c r="R147" s="9">
        <f t="shared" si="22"/>
        <v>-0.27</v>
      </c>
    </row>
    <row r="148" spans="1:18" x14ac:dyDescent="0.2">
      <c r="A148" s="3" t="s">
        <v>8</v>
      </c>
      <c r="B148" s="3">
        <v>147</v>
      </c>
      <c r="C148" s="3">
        <v>29</v>
      </c>
      <c r="D148" s="3">
        <v>52</v>
      </c>
      <c r="E148" s="3" t="s">
        <v>34</v>
      </c>
      <c r="F148" s="22">
        <f t="shared" si="23"/>
        <v>52</v>
      </c>
      <c r="G148" s="22">
        <f t="shared" si="24"/>
        <v>29</v>
      </c>
      <c r="H148" s="22">
        <f t="shared" si="25"/>
        <v>52</v>
      </c>
      <c r="I148" s="9">
        <f t="shared" si="26"/>
        <v>42.8</v>
      </c>
      <c r="J148" s="9">
        <f t="shared" si="18"/>
        <v>42.8</v>
      </c>
      <c r="K148" s="10">
        <f t="shared" si="19"/>
        <v>1831.8399999999997</v>
      </c>
      <c r="L148" s="9" t="str" cm="1">
        <f t="array" ref="L148">IF(D148&lt;&gt;"",IF(AND(H148&gt;=40,I148&gt;=30),IF(AND($N$2&gt;=$T$2,$N$2&lt;=$U$2),_xlfn.IFS(P148&gt;=$AD$2,$AD$1,P148&gt;=$AC$2,$AC$1,P148&gt;=$AB$2,$AB$1,P148&gt;=$AA$2,$AA$1,P148&gt;=$Z$2,$Z$1,P148&gt;=$Y$2,$Y$1,P148&gt;=$X$2,$X$1,P148&gt;=$W$2,$W$1,P148&lt;$W$2,$V$1),(IF(AND($N$2&gt;=$T$3,$N$2&lt;$U$3),_xlfn.IFS(P148&gt;=$AD$3,$AD$1,P148&gt;=$AC$3,$AC$1,P148&gt;=$AB$3,$AB$1,P148&gt;=$AA$3,$AA$1,P148&gt;=$Z$3,$Z$1,P148&gt;=$Y$3,$Y$1,P148&gt;=$X$3,$X$1,P148&gt;=$W$3,$W$1,P148&lt;$W$2,$V$1),(IF(AND($N$2&gt;=$T$4,$N$2&lt;$U$4),_xlfn.IFS(P148&gt;=$AD$4,$AD$1,P148&gt;=$AC$4,$AC$1,P148&gt;=$AB$4,$AB$1,P148&gt;=$AA$4,$AA$1,P148&gt;=$Z$4,$Z$1,P148&gt;=$Y$4,$Y$1,P148&gt;=$X$4,$X$1,P148&gt;=$W$4,$W$1,P148&lt;$W$2,$V$1),(IF(AND($N$2&gt;=$T$5,$N$2&lt;$U$5),_xlfn.IFS(P148&gt;=$AD$5,$AD$1,P148&gt;=$AC$5,$AC$1,P148&gt;=$AB$5,$AB$1,P148&gt;=$AA$5,$AA$1,P148&gt;=$Z$5,$Z$1,P148&gt;=$Y$5,$Y$1,P148&gt;=$X$5,$X$1,P148&gt;=$W$5,$W$1,P148&lt;$W$2,$V$1),(IF(AND($N$2&gt;=$T$6,$N$2&lt;$U$6),_xlfn.IFS(P148&gt;=$AD$6,$AD$1,P148&gt;=$AC$6,$AC$1,P148&gt;=$AB$6,$AB$1,P148&gt;=$AA$6,$AA$1,P148&gt;=$Z$6,$Z$1,P148&gt;=$Y$6,$Y$1,P148&gt;=$X$6,$X$1,P148&gt;=$W$6,$W$1,P148&lt;$W$2,$V$1),(IF(AND($N$2&gt;=$T$7,$N$2&lt;$U$7),_xlfn.IFS(P148&gt;=$AD$7,$AD$1,P148&gt;=$AC$7,$AC$1,P148&gt;=$AB$7,$AB$1,P148&gt;=$AA$7,$AA$1,P148&gt;=$Z$7,$Z$1,P148&gt;=$Y$7,$Y$1,P148&gt;=$X$7,$X$1,P148&gt;=$W$7,$W$1,P148&lt;$W$2,$V$1),(IF(AND($N$2&gt;=$T$8,$N$2&lt;$U$8),_xlfn.IFS(P148&gt;=$AD$8,$AD$1,P148&gt;=$AC$8,$AC$1,P148&gt;=$AB$8,$AB$1,P148&gt;=$AA$8,$AA$1,P148&gt;=$Z$8,$Z$1,P148&gt;=$Y$8,$Y$1,P148&gt;=$X$8,$X$1,P148&gt;=$W$8,$W$1,P148&lt;$W$2,$V$1),(IF(AND($N$2&gt;=$T$9,$N$2&lt;$U$9),_xlfn.IFS(P148&gt;=$AD$9,$AD$1,P148&gt;=$AC$9,$AC$1,P148&gt;=$AB$9,$AB$1,P148&gt;=$AA$9,$AA$1,P148&gt;=$Z$9,$Z$1,P148&gt;=$Y$9,$Y$1,P148&gt;=$X$9,$X$1,P148&gt;=$W$9,$W$1),$W$1))))))))))))))),IF(AND($N$2&gt;=$T$2,$N$2&lt;=$U$2),IF(P148&gt;=$W$2,$W$1,$V$1),IF(AND($N$2&gt;=$T$3,$N$2&lt;$U$3),IF(P148&gt;=$W$3,$W$1,$V$1),IF(AND($N$2&gt;=$T$4,$N$2&lt;$U$4),IF(P148&gt;=$W$4,$W$1,$V$1),IF(AND($N$2&gt;=$T$5,$N$2&lt;$U$5),IF(P148&gt;=$W$5,$W$1,$V$1),IF(AND($N$2&gt;=$T$6,$N$2&lt;$U$6),IF(P148&gt;=$W$6,$W$1,$V$1),IF(AND($N$2&gt;=$T$7,$N$2&lt;$U$7),IF(P148&gt;=$W$7,$W$1,$V$1),IF(AND($N$2&gt;=$T$8,$N$2&lt;$U$8),IF(P148&gt;=$W$8,$W$1,$V$1),IF(AND($N$2&gt;=$T$9,$N$2&lt;$U$9),IF(P148&gt;=$W$9,$W$1,$V$1),""))))))))),"")</f>
        <v>DC</v>
      </c>
      <c r="M148" s="9" t="str" cm="1">
        <f t="array" ref="M148">IF(E148&lt;&gt;"",IF(AND(E148&lt;&gt;"GR",E148&gt;=40,J148&gt;=30),_xlfn.IFS(Q148&gt;=$AG$2,$AD$19,Q148&gt;=$AG$3,$AC$19,Q148&gt;=$AG$4,$AB$19,Q148&gt;=$AG$5,$AA$19,Q148&gt;=$AG$6,$Z$19,Q148&gt;=$AG$7,$Y$19,Q148&gt;=$AG$8,$X$19,Q148&gt;=$AG$9,$V$19),L148),"")</f>
        <v>DC</v>
      </c>
      <c r="N148" s="9"/>
      <c r="O148" s="9"/>
      <c r="P148" s="9">
        <f t="shared" si="20"/>
        <v>47</v>
      </c>
      <c r="Q148" s="9">
        <f t="shared" si="21"/>
        <v>47</v>
      </c>
      <c r="R148" s="9">
        <f t="shared" si="22"/>
        <v>-0.27</v>
      </c>
    </row>
    <row r="149" spans="1:18" x14ac:dyDescent="0.2">
      <c r="A149" s="3" t="s">
        <v>8</v>
      </c>
      <c r="B149" s="3">
        <v>148</v>
      </c>
      <c r="C149" s="3">
        <v>24</v>
      </c>
      <c r="D149" s="3" t="s">
        <v>34</v>
      </c>
      <c r="E149" s="3">
        <v>55</v>
      </c>
      <c r="F149" s="22">
        <f t="shared" si="23"/>
        <v>55</v>
      </c>
      <c r="G149" s="22">
        <f t="shared" si="24"/>
        <v>24</v>
      </c>
      <c r="H149" s="22">
        <f t="shared" si="25"/>
        <v>0</v>
      </c>
      <c r="I149" s="9">
        <f t="shared" si="26"/>
        <v>9.6000000000000014</v>
      </c>
      <c r="J149" s="9">
        <f t="shared" si="18"/>
        <v>42.6</v>
      </c>
      <c r="K149" s="10">
        <f t="shared" si="19"/>
        <v>92.160000000000025</v>
      </c>
      <c r="L149" s="9" t="str" cm="1">
        <f t="array" ref="L149">IF(D149&lt;&gt;"",IF(AND(H149&gt;=40,I149&gt;=30),IF(AND($N$2&gt;=$T$2,$N$2&lt;=$U$2),_xlfn.IFS(P149&gt;=$AD$2,$AD$1,P149&gt;=$AC$2,$AC$1,P149&gt;=$AB$2,$AB$1,P149&gt;=$AA$2,$AA$1,P149&gt;=$Z$2,$Z$1,P149&gt;=$Y$2,$Y$1,P149&gt;=$X$2,$X$1,P149&gt;=$W$2,$W$1,P149&lt;$W$2,$V$1),(IF(AND($N$2&gt;=$T$3,$N$2&lt;$U$3),_xlfn.IFS(P149&gt;=$AD$3,$AD$1,P149&gt;=$AC$3,$AC$1,P149&gt;=$AB$3,$AB$1,P149&gt;=$AA$3,$AA$1,P149&gt;=$Z$3,$Z$1,P149&gt;=$Y$3,$Y$1,P149&gt;=$X$3,$X$1,P149&gt;=$W$3,$W$1,P149&lt;$W$2,$V$1),(IF(AND($N$2&gt;=$T$4,$N$2&lt;$U$4),_xlfn.IFS(P149&gt;=$AD$4,$AD$1,P149&gt;=$AC$4,$AC$1,P149&gt;=$AB$4,$AB$1,P149&gt;=$AA$4,$AA$1,P149&gt;=$Z$4,$Z$1,P149&gt;=$Y$4,$Y$1,P149&gt;=$X$4,$X$1,P149&gt;=$W$4,$W$1,P149&lt;$W$2,$V$1),(IF(AND($N$2&gt;=$T$5,$N$2&lt;$U$5),_xlfn.IFS(P149&gt;=$AD$5,$AD$1,P149&gt;=$AC$5,$AC$1,P149&gt;=$AB$5,$AB$1,P149&gt;=$AA$5,$AA$1,P149&gt;=$Z$5,$Z$1,P149&gt;=$Y$5,$Y$1,P149&gt;=$X$5,$X$1,P149&gt;=$W$5,$W$1,P149&lt;$W$2,$V$1),(IF(AND($N$2&gt;=$T$6,$N$2&lt;$U$6),_xlfn.IFS(P149&gt;=$AD$6,$AD$1,P149&gt;=$AC$6,$AC$1,P149&gt;=$AB$6,$AB$1,P149&gt;=$AA$6,$AA$1,P149&gt;=$Z$6,$Z$1,P149&gt;=$Y$6,$Y$1,P149&gt;=$X$6,$X$1,P149&gt;=$W$6,$W$1,P149&lt;$W$2,$V$1),(IF(AND($N$2&gt;=$T$7,$N$2&lt;$U$7),_xlfn.IFS(P149&gt;=$AD$7,$AD$1,P149&gt;=$AC$7,$AC$1,P149&gt;=$AB$7,$AB$1,P149&gt;=$AA$7,$AA$1,P149&gt;=$Z$7,$Z$1,P149&gt;=$Y$7,$Y$1,P149&gt;=$X$7,$X$1,P149&gt;=$W$7,$W$1,P149&lt;$W$2,$V$1),(IF(AND($N$2&gt;=$T$8,$N$2&lt;$U$8),_xlfn.IFS(P149&gt;=$AD$8,$AD$1,P149&gt;=$AC$8,$AC$1,P149&gt;=$AB$8,$AB$1,P149&gt;=$AA$8,$AA$1,P149&gt;=$Z$8,$Z$1,P149&gt;=$Y$8,$Y$1,P149&gt;=$X$8,$X$1,P149&gt;=$W$8,$W$1,P149&lt;$W$2,$V$1),(IF(AND($N$2&gt;=$T$9,$N$2&lt;$U$9),_xlfn.IFS(P149&gt;=$AD$9,$AD$1,P149&gt;=$AC$9,$AC$1,P149&gt;=$AB$9,$AB$1,P149&gt;=$AA$9,$AA$1,P149&gt;=$Z$9,$Z$1,P149&gt;=$Y$9,$Y$1,P149&gt;=$X$9,$X$1,P149&gt;=$W$9,$W$1),$W$1))))))))))))))),IF(AND($N$2&gt;=$T$2,$N$2&lt;=$U$2),IF(P149&gt;=$W$2,$W$1,$V$1),IF(AND($N$2&gt;=$T$3,$N$2&lt;$U$3),IF(P149&gt;=$W$3,$W$1,$V$1),IF(AND($N$2&gt;=$T$4,$N$2&lt;$U$4),IF(P149&gt;=$W$4,$W$1,$V$1),IF(AND($N$2&gt;=$T$5,$N$2&lt;$U$5),IF(P149&gt;=$W$5,$W$1,$V$1),IF(AND($N$2&gt;=$T$6,$N$2&lt;$U$6),IF(P149&gt;=$W$6,$W$1,$V$1),IF(AND($N$2&gt;=$T$7,$N$2&lt;$U$7),IF(P149&gt;=$W$7,$W$1,$V$1),IF(AND($N$2&gt;=$T$8,$N$2&lt;$U$8),IF(P149&gt;=$W$8,$W$1,$V$1),IF(AND($N$2&gt;=$T$9,$N$2&lt;$U$9),IF(P149&gt;=$W$9,$W$1,$V$1),""))))))))),"")</f>
        <v>FF</v>
      </c>
      <c r="M149" s="9" t="str" cm="1">
        <f t="array" ref="M149">IF(E149&lt;&gt;"",IF(AND(E149&lt;&gt;"GR",E149&gt;=40,J149&gt;=30),_xlfn.IFS(Q149&gt;=$AG$2,$AD$19,Q149&gt;=$AG$3,$AC$19,Q149&gt;=$AG$4,$AB$19,Q149&gt;=$AG$5,$AA$19,Q149&gt;=$AG$6,$Z$19,Q149&gt;=$AG$7,$Y$19,Q149&gt;=$AG$8,$X$19,Q149&gt;=$AG$9,$V$19),L149),"")</f>
        <v>DC</v>
      </c>
      <c r="N149" s="9"/>
      <c r="O149" s="9"/>
      <c r="P149" s="9">
        <f t="shared" si="20"/>
        <v>25</v>
      </c>
      <c r="Q149" s="9">
        <f t="shared" si="21"/>
        <v>47</v>
      </c>
      <c r="R149" s="9">
        <f t="shared" si="22"/>
        <v>-2.5499999999999998</v>
      </c>
    </row>
    <row r="150" spans="1:18" x14ac:dyDescent="0.2">
      <c r="A150" s="3" t="s">
        <v>8</v>
      </c>
      <c r="B150" s="3">
        <v>149</v>
      </c>
      <c r="C150" s="3">
        <v>18</v>
      </c>
      <c r="D150" s="3">
        <v>59</v>
      </c>
      <c r="E150" s="3" t="s">
        <v>34</v>
      </c>
      <c r="F150" s="22">
        <f t="shared" si="23"/>
        <v>59</v>
      </c>
      <c r="G150" s="22">
        <f t="shared" si="24"/>
        <v>18</v>
      </c>
      <c r="H150" s="22">
        <f t="shared" si="25"/>
        <v>59</v>
      </c>
      <c r="I150" s="9">
        <f t="shared" si="26"/>
        <v>42.6</v>
      </c>
      <c r="J150" s="9">
        <f t="shared" si="18"/>
        <v>42.6</v>
      </c>
      <c r="K150" s="10">
        <f t="shared" si="19"/>
        <v>1814.7600000000002</v>
      </c>
      <c r="L150" s="9" t="str" cm="1">
        <f t="array" ref="L150">IF(D150&lt;&gt;"",IF(AND(H150&gt;=40,I150&gt;=30),IF(AND($N$2&gt;=$T$2,$N$2&lt;=$U$2),_xlfn.IFS(P150&gt;=$AD$2,$AD$1,P150&gt;=$AC$2,$AC$1,P150&gt;=$AB$2,$AB$1,P150&gt;=$AA$2,$AA$1,P150&gt;=$Z$2,$Z$1,P150&gt;=$Y$2,$Y$1,P150&gt;=$X$2,$X$1,P150&gt;=$W$2,$W$1,P150&lt;$W$2,$V$1),(IF(AND($N$2&gt;=$T$3,$N$2&lt;$U$3),_xlfn.IFS(P150&gt;=$AD$3,$AD$1,P150&gt;=$AC$3,$AC$1,P150&gt;=$AB$3,$AB$1,P150&gt;=$AA$3,$AA$1,P150&gt;=$Z$3,$Z$1,P150&gt;=$Y$3,$Y$1,P150&gt;=$X$3,$X$1,P150&gt;=$W$3,$W$1,P150&lt;$W$2,$V$1),(IF(AND($N$2&gt;=$T$4,$N$2&lt;$U$4),_xlfn.IFS(P150&gt;=$AD$4,$AD$1,P150&gt;=$AC$4,$AC$1,P150&gt;=$AB$4,$AB$1,P150&gt;=$AA$4,$AA$1,P150&gt;=$Z$4,$Z$1,P150&gt;=$Y$4,$Y$1,P150&gt;=$X$4,$X$1,P150&gt;=$W$4,$W$1,P150&lt;$W$2,$V$1),(IF(AND($N$2&gt;=$T$5,$N$2&lt;$U$5),_xlfn.IFS(P150&gt;=$AD$5,$AD$1,P150&gt;=$AC$5,$AC$1,P150&gt;=$AB$5,$AB$1,P150&gt;=$AA$5,$AA$1,P150&gt;=$Z$5,$Z$1,P150&gt;=$Y$5,$Y$1,P150&gt;=$X$5,$X$1,P150&gt;=$W$5,$W$1,P150&lt;$W$2,$V$1),(IF(AND($N$2&gt;=$T$6,$N$2&lt;$U$6),_xlfn.IFS(P150&gt;=$AD$6,$AD$1,P150&gt;=$AC$6,$AC$1,P150&gt;=$AB$6,$AB$1,P150&gt;=$AA$6,$AA$1,P150&gt;=$Z$6,$Z$1,P150&gt;=$Y$6,$Y$1,P150&gt;=$X$6,$X$1,P150&gt;=$W$6,$W$1,P150&lt;$W$2,$V$1),(IF(AND($N$2&gt;=$T$7,$N$2&lt;$U$7),_xlfn.IFS(P150&gt;=$AD$7,$AD$1,P150&gt;=$AC$7,$AC$1,P150&gt;=$AB$7,$AB$1,P150&gt;=$AA$7,$AA$1,P150&gt;=$Z$7,$Z$1,P150&gt;=$Y$7,$Y$1,P150&gt;=$X$7,$X$1,P150&gt;=$W$7,$W$1,P150&lt;$W$2,$V$1),(IF(AND($N$2&gt;=$T$8,$N$2&lt;$U$8),_xlfn.IFS(P150&gt;=$AD$8,$AD$1,P150&gt;=$AC$8,$AC$1,P150&gt;=$AB$8,$AB$1,P150&gt;=$AA$8,$AA$1,P150&gt;=$Z$8,$Z$1,P150&gt;=$Y$8,$Y$1,P150&gt;=$X$8,$X$1,P150&gt;=$W$8,$W$1,P150&lt;$W$2,$V$1),(IF(AND($N$2&gt;=$T$9,$N$2&lt;$U$9),_xlfn.IFS(P150&gt;=$AD$9,$AD$1,P150&gt;=$AC$9,$AC$1,P150&gt;=$AB$9,$AB$1,P150&gt;=$AA$9,$AA$1,P150&gt;=$Z$9,$Z$1,P150&gt;=$Y$9,$Y$1,P150&gt;=$X$9,$X$1,P150&gt;=$W$9,$W$1),$W$1))))))))))))))),IF(AND($N$2&gt;=$T$2,$N$2&lt;=$U$2),IF(P150&gt;=$W$2,$W$1,$V$1),IF(AND($N$2&gt;=$T$3,$N$2&lt;$U$3),IF(P150&gt;=$W$3,$W$1,$V$1),IF(AND($N$2&gt;=$T$4,$N$2&lt;$U$4),IF(P150&gt;=$W$4,$W$1,$V$1),IF(AND($N$2&gt;=$T$5,$N$2&lt;$U$5),IF(P150&gt;=$W$5,$W$1,$V$1),IF(AND($N$2&gt;=$T$6,$N$2&lt;$U$6),IF(P150&gt;=$W$6,$W$1,$V$1),IF(AND($N$2&gt;=$T$7,$N$2&lt;$U$7),IF(P150&gt;=$W$7,$W$1,$V$1),IF(AND($N$2&gt;=$T$8,$N$2&lt;$U$8),IF(P150&gt;=$W$8,$W$1,$V$1),IF(AND($N$2&gt;=$T$9,$N$2&lt;$U$9),IF(P150&gt;=$W$9,$W$1,$V$1),""))))))))),"")</f>
        <v>DC</v>
      </c>
      <c r="M150" s="9" t="str" cm="1">
        <f t="array" ref="M150">IF(E150&lt;&gt;"",IF(AND(E150&lt;&gt;"GR",E150&gt;=40,J150&gt;=30),_xlfn.IFS(Q150&gt;=$AG$2,$AD$19,Q150&gt;=$AG$3,$AC$19,Q150&gt;=$AG$4,$AB$19,Q150&gt;=$AG$5,$AA$19,Q150&gt;=$AG$6,$Z$19,Q150&gt;=$AG$7,$Y$19,Q150&gt;=$AG$8,$X$19,Q150&gt;=$AG$9,$V$19),L150),"")</f>
        <v>DC</v>
      </c>
      <c r="N150" s="9"/>
      <c r="O150" s="9"/>
      <c r="P150" s="9">
        <f t="shared" si="20"/>
        <v>47</v>
      </c>
      <c r="Q150" s="9">
        <f t="shared" si="21"/>
        <v>47</v>
      </c>
      <c r="R150" s="9">
        <f t="shared" si="22"/>
        <v>-0.28000000000000003</v>
      </c>
    </row>
    <row r="151" spans="1:18" x14ac:dyDescent="0.2">
      <c r="A151" s="3" t="s">
        <v>8</v>
      </c>
      <c r="B151" s="3">
        <v>150</v>
      </c>
      <c r="C151" s="3">
        <v>46</v>
      </c>
      <c r="D151" s="3">
        <v>40</v>
      </c>
      <c r="E151" s="3" t="s">
        <v>34</v>
      </c>
      <c r="F151" s="22">
        <f t="shared" si="23"/>
        <v>40</v>
      </c>
      <c r="G151" s="22">
        <f t="shared" si="24"/>
        <v>46</v>
      </c>
      <c r="H151" s="22">
        <f t="shared" si="25"/>
        <v>40</v>
      </c>
      <c r="I151" s="9">
        <f t="shared" si="26"/>
        <v>42.400000000000006</v>
      </c>
      <c r="J151" s="9">
        <f t="shared" si="18"/>
        <v>42.4</v>
      </c>
      <c r="K151" s="10">
        <f t="shared" si="19"/>
        <v>1797.7600000000004</v>
      </c>
      <c r="L151" s="9" t="str" cm="1">
        <f t="array" ref="L151">IF(D151&lt;&gt;"",IF(AND(H151&gt;=40,I151&gt;=30),IF(AND($N$2&gt;=$T$2,$N$2&lt;=$U$2),_xlfn.IFS(P151&gt;=$AD$2,$AD$1,P151&gt;=$AC$2,$AC$1,P151&gt;=$AB$2,$AB$1,P151&gt;=$AA$2,$AA$1,P151&gt;=$Z$2,$Z$1,P151&gt;=$Y$2,$Y$1,P151&gt;=$X$2,$X$1,P151&gt;=$W$2,$W$1,P151&lt;$W$2,$V$1),(IF(AND($N$2&gt;=$T$3,$N$2&lt;$U$3),_xlfn.IFS(P151&gt;=$AD$3,$AD$1,P151&gt;=$AC$3,$AC$1,P151&gt;=$AB$3,$AB$1,P151&gt;=$AA$3,$AA$1,P151&gt;=$Z$3,$Z$1,P151&gt;=$Y$3,$Y$1,P151&gt;=$X$3,$X$1,P151&gt;=$W$3,$W$1,P151&lt;$W$2,$V$1),(IF(AND($N$2&gt;=$T$4,$N$2&lt;$U$4),_xlfn.IFS(P151&gt;=$AD$4,$AD$1,P151&gt;=$AC$4,$AC$1,P151&gt;=$AB$4,$AB$1,P151&gt;=$AA$4,$AA$1,P151&gt;=$Z$4,$Z$1,P151&gt;=$Y$4,$Y$1,P151&gt;=$X$4,$X$1,P151&gt;=$W$4,$W$1,P151&lt;$W$2,$V$1),(IF(AND($N$2&gt;=$T$5,$N$2&lt;$U$5),_xlfn.IFS(P151&gt;=$AD$5,$AD$1,P151&gt;=$AC$5,$AC$1,P151&gt;=$AB$5,$AB$1,P151&gt;=$AA$5,$AA$1,P151&gt;=$Z$5,$Z$1,P151&gt;=$Y$5,$Y$1,P151&gt;=$X$5,$X$1,P151&gt;=$W$5,$W$1,P151&lt;$W$2,$V$1),(IF(AND($N$2&gt;=$T$6,$N$2&lt;$U$6),_xlfn.IFS(P151&gt;=$AD$6,$AD$1,P151&gt;=$AC$6,$AC$1,P151&gt;=$AB$6,$AB$1,P151&gt;=$AA$6,$AA$1,P151&gt;=$Z$6,$Z$1,P151&gt;=$Y$6,$Y$1,P151&gt;=$X$6,$X$1,P151&gt;=$W$6,$W$1,P151&lt;$W$2,$V$1),(IF(AND($N$2&gt;=$T$7,$N$2&lt;$U$7),_xlfn.IFS(P151&gt;=$AD$7,$AD$1,P151&gt;=$AC$7,$AC$1,P151&gt;=$AB$7,$AB$1,P151&gt;=$AA$7,$AA$1,P151&gt;=$Z$7,$Z$1,P151&gt;=$Y$7,$Y$1,P151&gt;=$X$7,$X$1,P151&gt;=$W$7,$W$1,P151&lt;$W$2,$V$1),(IF(AND($N$2&gt;=$T$8,$N$2&lt;$U$8),_xlfn.IFS(P151&gt;=$AD$8,$AD$1,P151&gt;=$AC$8,$AC$1,P151&gt;=$AB$8,$AB$1,P151&gt;=$AA$8,$AA$1,P151&gt;=$Z$8,$Z$1,P151&gt;=$Y$8,$Y$1,P151&gt;=$X$8,$X$1,P151&gt;=$W$8,$W$1,P151&lt;$W$2,$V$1),(IF(AND($N$2&gt;=$T$9,$N$2&lt;$U$9),_xlfn.IFS(P151&gt;=$AD$9,$AD$1,P151&gt;=$AC$9,$AC$1,P151&gt;=$AB$9,$AB$1,P151&gt;=$AA$9,$AA$1,P151&gt;=$Z$9,$Z$1,P151&gt;=$Y$9,$Y$1,P151&gt;=$X$9,$X$1,P151&gt;=$W$9,$W$1),$W$1))))))))))))))),IF(AND($N$2&gt;=$T$2,$N$2&lt;=$U$2),IF(P151&gt;=$W$2,$W$1,$V$1),IF(AND($N$2&gt;=$T$3,$N$2&lt;$U$3),IF(P151&gt;=$W$3,$W$1,$V$1),IF(AND($N$2&gt;=$T$4,$N$2&lt;$U$4),IF(P151&gt;=$W$4,$W$1,$V$1),IF(AND($N$2&gt;=$T$5,$N$2&lt;$U$5),IF(P151&gt;=$W$5,$W$1,$V$1),IF(AND($N$2&gt;=$T$6,$N$2&lt;$U$6),IF(P151&gt;=$W$6,$W$1,$V$1),IF(AND($N$2&gt;=$T$7,$N$2&lt;$U$7),IF(P151&gt;=$W$7,$W$1,$V$1),IF(AND($N$2&gt;=$T$8,$N$2&lt;$U$8),IF(P151&gt;=$W$8,$W$1,$V$1),IF(AND($N$2&gt;=$T$9,$N$2&lt;$U$9),IF(P151&gt;=$W$9,$W$1,$V$1),""))))))))),"")</f>
        <v>DC</v>
      </c>
      <c r="M151" s="9" t="str" cm="1">
        <f t="array" ref="M151">IF(E151&lt;&gt;"",IF(AND(E151&lt;&gt;"GR",E151&gt;=40,J151&gt;=30),_xlfn.IFS(Q151&gt;=$AG$2,$AD$19,Q151&gt;=$AG$3,$AC$19,Q151&gt;=$AG$4,$AB$19,Q151&gt;=$AG$5,$AA$19,Q151&gt;=$AG$6,$Z$19,Q151&gt;=$AG$7,$Y$19,Q151&gt;=$AG$8,$X$19,Q151&gt;=$AG$9,$V$19),L151),"")</f>
        <v>DC</v>
      </c>
      <c r="N151" s="9"/>
      <c r="O151" s="9"/>
      <c r="P151" s="9">
        <f t="shared" si="20"/>
        <v>47</v>
      </c>
      <c r="Q151" s="9">
        <f t="shared" si="21"/>
        <v>47</v>
      </c>
      <c r="R151" s="9">
        <f t="shared" si="22"/>
        <v>-0.3</v>
      </c>
    </row>
    <row r="152" spans="1:18" x14ac:dyDescent="0.2">
      <c r="A152" s="3" t="s">
        <v>8</v>
      </c>
      <c r="B152" s="3">
        <v>151</v>
      </c>
      <c r="C152" s="3">
        <v>28</v>
      </c>
      <c r="D152" s="3">
        <v>52</v>
      </c>
      <c r="E152" s="3" t="s">
        <v>34</v>
      </c>
      <c r="F152" s="22">
        <f t="shared" si="23"/>
        <v>52</v>
      </c>
      <c r="G152" s="22">
        <f t="shared" si="24"/>
        <v>28</v>
      </c>
      <c r="H152" s="22">
        <f t="shared" si="25"/>
        <v>52</v>
      </c>
      <c r="I152" s="9">
        <f t="shared" si="26"/>
        <v>42.4</v>
      </c>
      <c r="J152" s="9">
        <f t="shared" si="18"/>
        <v>42.4</v>
      </c>
      <c r="K152" s="10">
        <f t="shared" si="19"/>
        <v>1797.76</v>
      </c>
      <c r="L152" s="9" t="str" cm="1">
        <f t="array" ref="L152">IF(D152&lt;&gt;"",IF(AND(H152&gt;=40,I152&gt;=30),IF(AND($N$2&gt;=$T$2,$N$2&lt;=$U$2),_xlfn.IFS(P152&gt;=$AD$2,$AD$1,P152&gt;=$AC$2,$AC$1,P152&gt;=$AB$2,$AB$1,P152&gt;=$AA$2,$AA$1,P152&gt;=$Z$2,$Z$1,P152&gt;=$Y$2,$Y$1,P152&gt;=$X$2,$X$1,P152&gt;=$W$2,$W$1,P152&lt;$W$2,$V$1),(IF(AND($N$2&gt;=$T$3,$N$2&lt;$U$3),_xlfn.IFS(P152&gt;=$AD$3,$AD$1,P152&gt;=$AC$3,$AC$1,P152&gt;=$AB$3,$AB$1,P152&gt;=$AA$3,$AA$1,P152&gt;=$Z$3,$Z$1,P152&gt;=$Y$3,$Y$1,P152&gt;=$X$3,$X$1,P152&gt;=$W$3,$W$1,P152&lt;$W$2,$V$1),(IF(AND($N$2&gt;=$T$4,$N$2&lt;$U$4),_xlfn.IFS(P152&gt;=$AD$4,$AD$1,P152&gt;=$AC$4,$AC$1,P152&gt;=$AB$4,$AB$1,P152&gt;=$AA$4,$AA$1,P152&gt;=$Z$4,$Z$1,P152&gt;=$Y$4,$Y$1,P152&gt;=$X$4,$X$1,P152&gt;=$W$4,$W$1,P152&lt;$W$2,$V$1),(IF(AND($N$2&gt;=$T$5,$N$2&lt;$U$5),_xlfn.IFS(P152&gt;=$AD$5,$AD$1,P152&gt;=$AC$5,$AC$1,P152&gt;=$AB$5,$AB$1,P152&gt;=$AA$5,$AA$1,P152&gt;=$Z$5,$Z$1,P152&gt;=$Y$5,$Y$1,P152&gt;=$X$5,$X$1,P152&gt;=$W$5,$W$1,P152&lt;$W$2,$V$1),(IF(AND($N$2&gt;=$T$6,$N$2&lt;$U$6),_xlfn.IFS(P152&gt;=$AD$6,$AD$1,P152&gt;=$AC$6,$AC$1,P152&gt;=$AB$6,$AB$1,P152&gt;=$AA$6,$AA$1,P152&gt;=$Z$6,$Z$1,P152&gt;=$Y$6,$Y$1,P152&gt;=$X$6,$X$1,P152&gt;=$W$6,$W$1,P152&lt;$W$2,$V$1),(IF(AND($N$2&gt;=$T$7,$N$2&lt;$U$7),_xlfn.IFS(P152&gt;=$AD$7,$AD$1,P152&gt;=$AC$7,$AC$1,P152&gt;=$AB$7,$AB$1,P152&gt;=$AA$7,$AA$1,P152&gt;=$Z$7,$Z$1,P152&gt;=$Y$7,$Y$1,P152&gt;=$X$7,$X$1,P152&gt;=$W$7,$W$1,P152&lt;$W$2,$V$1),(IF(AND($N$2&gt;=$T$8,$N$2&lt;$U$8),_xlfn.IFS(P152&gt;=$AD$8,$AD$1,P152&gt;=$AC$8,$AC$1,P152&gt;=$AB$8,$AB$1,P152&gt;=$AA$8,$AA$1,P152&gt;=$Z$8,$Z$1,P152&gt;=$Y$8,$Y$1,P152&gt;=$X$8,$X$1,P152&gt;=$W$8,$W$1,P152&lt;$W$2,$V$1),(IF(AND($N$2&gt;=$T$9,$N$2&lt;$U$9),_xlfn.IFS(P152&gt;=$AD$9,$AD$1,P152&gt;=$AC$9,$AC$1,P152&gt;=$AB$9,$AB$1,P152&gt;=$AA$9,$AA$1,P152&gt;=$Z$9,$Z$1,P152&gt;=$Y$9,$Y$1,P152&gt;=$X$9,$X$1,P152&gt;=$W$9,$W$1),$W$1))))))))))))))),IF(AND($N$2&gt;=$T$2,$N$2&lt;=$U$2),IF(P152&gt;=$W$2,$W$1,$V$1),IF(AND($N$2&gt;=$T$3,$N$2&lt;$U$3),IF(P152&gt;=$W$3,$W$1,$V$1),IF(AND($N$2&gt;=$T$4,$N$2&lt;$U$4),IF(P152&gt;=$W$4,$W$1,$V$1),IF(AND($N$2&gt;=$T$5,$N$2&lt;$U$5),IF(P152&gt;=$W$5,$W$1,$V$1),IF(AND($N$2&gt;=$T$6,$N$2&lt;$U$6),IF(P152&gt;=$W$6,$W$1,$V$1),IF(AND($N$2&gt;=$T$7,$N$2&lt;$U$7),IF(P152&gt;=$W$7,$W$1,$V$1),IF(AND($N$2&gt;=$T$8,$N$2&lt;$U$8),IF(P152&gt;=$W$8,$W$1,$V$1),IF(AND($N$2&gt;=$T$9,$N$2&lt;$U$9),IF(P152&gt;=$W$9,$W$1,$V$1),""))))))))),"")</f>
        <v>DC</v>
      </c>
      <c r="M152" s="9" t="str" cm="1">
        <f t="array" ref="M152">IF(E152&lt;&gt;"",IF(AND(E152&lt;&gt;"GR",E152&gt;=40,J152&gt;=30),_xlfn.IFS(Q152&gt;=$AG$2,$AD$19,Q152&gt;=$AG$3,$AC$19,Q152&gt;=$AG$4,$AB$19,Q152&gt;=$AG$5,$AA$19,Q152&gt;=$AG$6,$Z$19,Q152&gt;=$AG$7,$Y$19,Q152&gt;=$AG$8,$X$19,Q152&gt;=$AG$9,$V$19),L152),"")</f>
        <v>DC</v>
      </c>
      <c r="N152" s="9"/>
      <c r="O152" s="9"/>
      <c r="P152" s="9">
        <f t="shared" si="20"/>
        <v>47</v>
      </c>
      <c r="Q152" s="9">
        <f t="shared" si="21"/>
        <v>47</v>
      </c>
      <c r="R152" s="9">
        <f t="shared" si="22"/>
        <v>-0.3</v>
      </c>
    </row>
    <row r="153" spans="1:18" x14ac:dyDescent="0.2">
      <c r="A153" s="3" t="s">
        <v>8</v>
      </c>
      <c r="B153" s="3">
        <v>152</v>
      </c>
      <c r="C153" s="3">
        <v>35</v>
      </c>
      <c r="D153" s="3">
        <v>47</v>
      </c>
      <c r="E153" s="3" t="s">
        <v>34</v>
      </c>
      <c r="F153" s="22">
        <f t="shared" si="23"/>
        <v>47</v>
      </c>
      <c r="G153" s="22">
        <f t="shared" si="24"/>
        <v>35</v>
      </c>
      <c r="H153" s="22">
        <f t="shared" si="25"/>
        <v>47</v>
      </c>
      <c r="I153" s="9">
        <f t="shared" si="26"/>
        <v>42.2</v>
      </c>
      <c r="J153" s="9">
        <f t="shared" si="18"/>
        <v>42.2</v>
      </c>
      <c r="K153" s="10">
        <f t="shared" si="19"/>
        <v>1780.8400000000001</v>
      </c>
      <c r="L153" s="9" t="str" cm="1">
        <f t="array" ref="L153">IF(D153&lt;&gt;"",IF(AND(H153&gt;=40,I153&gt;=30),IF(AND($N$2&gt;=$T$2,$N$2&lt;=$U$2),_xlfn.IFS(P153&gt;=$AD$2,$AD$1,P153&gt;=$AC$2,$AC$1,P153&gt;=$AB$2,$AB$1,P153&gt;=$AA$2,$AA$1,P153&gt;=$Z$2,$Z$1,P153&gt;=$Y$2,$Y$1,P153&gt;=$X$2,$X$1,P153&gt;=$W$2,$W$1,P153&lt;$W$2,$V$1),(IF(AND($N$2&gt;=$T$3,$N$2&lt;$U$3),_xlfn.IFS(P153&gt;=$AD$3,$AD$1,P153&gt;=$AC$3,$AC$1,P153&gt;=$AB$3,$AB$1,P153&gt;=$AA$3,$AA$1,P153&gt;=$Z$3,$Z$1,P153&gt;=$Y$3,$Y$1,P153&gt;=$X$3,$X$1,P153&gt;=$W$3,$W$1,P153&lt;$W$2,$V$1),(IF(AND($N$2&gt;=$T$4,$N$2&lt;$U$4),_xlfn.IFS(P153&gt;=$AD$4,$AD$1,P153&gt;=$AC$4,$AC$1,P153&gt;=$AB$4,$AB$1,P153&gt;=$AA$4,$AA$1,P153&gt;=$Z$4,$Z$1,P153&gt;=$Y$4,$Y$1,P153&gt;=$X$4,$X$1,P153&gt;=$W$4,$W$1,P153&lt;$W$2,$V$1),(IF(AND($N$2&gt;=$T$5,$N$2&lt;$U$5),_xlfn.IFS(P153&gt;=$AD$5,$AD$1,P153&gt;=$AC$5,$AC$1,P153&gt;=$AB$5,$AB$1,P153&gt;=$AA$5,$AA$1,P153&gt;=$Z$5,$Z$1,P153&gt;=$Y$5,$Y$1,P153&gt;=$X$5,$X$1,P153&gt;=$W$5,$W$1,P153&lt;$W$2,$V$1),(IF(AND($N$2&gt;=$T$6,$N$2&lt;$U$6),_xlfn.IFS(P153&gt;=$AD$6,$AD$1,P153&gt;=$AC$6,$AC$1,P153&gt;=$AB$6,$AB$1,P153&gt;=$AA$6,$AA$1,P153&gt;=$Z$6,$Z$1,P153&gt;=$Y$6,$Y$1,P153&gt;=$X$6,$X$1,P153&gt;=$W$6,$W$1,P153&lt;$W$2,$V$1),(IF(AND($N$2&gt;=$T$7,$N$2&lt;$U$7),_xlfn.IFS(P153&gt;=$AD$7,$AD$1,P153&gt;=$AC$7,$AC$1,P153&gt;=$AB$7,$AB$1,P153&gt;=$AA$7,$AA$1,P153&gt;=$Z$7,$Z$1,P153&gt;=$Y$7,$Y$1,P153&gt;=$X$7,$X$1,P153&gt;=$W$7,$W$1,P153&lt;$W$2,$V$1),(IF(AND($N$2&gt;=$T$8,$N$2&lt;$U$8),_xlfn.IFS(P153&gt;=$AD$8,$AD$1,P153&gt;=$AC$8,$AC$1,P153&gt;=$AB$8,$AB$1,P153&gt;=$AA$8,$AA$1,P153&gt;=$Z$8,$Z$1,P153&gt;=$Y$8,$Y$1,P153&gt;=$X$8,$X$1,P153&gt;=$W$8,$W$1,P153&lt;$W$2,$V$1),(IF(AND($N$2&gt;=$T$9,$N$2&lt;$U$9),_xlfn.IFS(P153&gt;=$AD$9,$AD$1,P153&gt;=$AC$9,$AC$1,P153&gt;=$AB$9,$AB$1,P153&gt;=$AA$9,$AA$1,P153&gt;=$Z$9,$Z$1,P153&gt;=$Y$9,$Y$1,P153&gt;=$X$9,$X$1,P153&gt;=$W$9,$W$1),$W$1))))))))))))))),IF(AND($N$2&gt;=$T$2,$N$2&lt;=$U$2),IF(P153&gt;=$W$2,$W$1,$V$1),IF(AND($N$2&gt;=$T$3,$N$2&lt;$U$3),IF(P153&gt;=$W$3,$W$1,$V$1),IF(AND($N$2&gt;=$T$4,$N$2&lt;$U$4),IF(P153&gt;=$W$4,$W$1,$V$1),IF(AND($N$2&gt;=$T$5,$N$2&lt;$U$5),IF(P153&gt;=$W$5,$W$1,$V$1),IF(AND($N$2&gt;=$T$6,$N$2&lt;$U$6),IF(P153&gt;=$W$6,$W$1,$V$1),IF(AND($N$2&gt;=$T$7,$N$2&lt;$U$7),IF(P153&gt;=$W$7,$W$1,$V$1),IF(AND($N$2&gt;=$T$8,$N$2&lt;$U$8),IF(P153&gt;=$W$8,$W$1,$V$1),IF(AND($N$2&gt;=$T$9,$N$2&lt;$U$9),IF(P153&gt;=$W$9,$W$1,$V$1),""))))))))),"")</f>
        <v>DC</v>
      </c>
      <c r="M153" s="9" t="str" cm="1">
        <f t="array" ref="M153">IF(E153&lt;&gt;"",IF(AND(E153&lt;&gt;"GR",E153&gt;=40,J153&gt;=30),_xlfn.IFS(Q153&gt;=$AG$2,$AD$19,Q153&gt;=$AG$3,$AC$19,Q153&gt;=$AG$4,$AB$19,Q153&gt;=$AG$5,$AA$19,Q153&gt;=$AG$6,$Z$19,Q153&gt;=$AG$7,$Y$19,Q153&gt;=$AG$8,$X$19,Q153&gt;=$AG$9,$V$19),L153),"")</f>
        <v>DC</v>
      </c>
      <c r="N153" s="9"/>
      <c r="O153" s="9"/>
      <c r="P153" s="9">
        <f t="shared" si="20"/>
        <v>47</v>
      </c>
      <c r="Q153" s="9">
        <f t="shared" si="21"/>
        <v>47</v>
      </c>
      <c r="R153" s="9">
        <f t="shared" si="22"/>
        <v>-0.31</v>
      </c>
    </row>
    <row r="154" spans="1:18" x14ac:dyDescent="0.2">
      <c r="A154" s="3" t="s">
        <v>8</v>
      </c>
      <c r="B154" s="3">
        <v>153</v>
      </c>
      <c r="C154" s="3">
        <v>23</v>
      </c>
      <c r="D154" s="3">
        <v>55</v>
      </c>
      <c r="E154" s="3" t="s">
        <v>34</v>
      </c>
      <c r="F154" s="22">
        <f t="shared" si="23"/>
        <v>55</v>
      </c>
      <c r="G154" s="22">
        <f t="shared" si="24"/>
        <v>23</v>
      </c>
      <c r="H154" s="22">
        <f t="shared" si="25"/>
        <v>55</v>
      </c>
      <c r="I154" s="9">
        <f t="shared" si="26"/>
        <v>42.2</v>
      </c>
      <c r="J154" s="9">
        <f t="shared" si="18"/>
        <v>42.2</v>
      </c>
      <c r="K154" s="10">
        <f t="shared" si="19"/>
        <v>1780.8400000000001</v>
      </c>
      <c r="L154" s="9" t="str" cm="1">
        <f t="array" ref="L154">IF(D154&lt;&gt;"",IF(AND(H154&gt;=40,I154&gt;=30),IF(AND($N$2&gt;=$T$2,$N$2&lt;=$U$2),_xlfn.IFS(P154&gt;=$AD$2,$AD$1,P154&gt;=$AC$2,$AC$1,P154&gt;=$AB$2,$AB$1,P154&gt;=$AA$2,$AA$1,P154&gt;=$Z$2,$Z$1,P154&gt;=$Y$2,$Y$1,P154&gt;=$X$2,$X$1,P154&gt;=$W$2,$W$1,P154&lt;$W$2,$V$1),(IF(AND($N$2&gt;=$T$3,$N$2&lt;$U$3),_xlfn.IFS(P154&gt;=$AD$3,$AD$1,P154&gt;=$AC$3,$AC$1,P154&gt;=$AB$3,$AB$1,P154&gt;=$AA$3,$AA$1,P154&gt;=$Z$3,$Z$1,P154&gt;=$Y$3,$Y$1,P154&gt;=$X$3,$X$1,P154&gt;=$W$3,$W$1,P154&lt;$W$2,$V$1),(IF(AND($N$2&gt;=$T$4,$N$2&lt;$U$4),_xlfn.IFS(P154&gt;=$AD$4,$AD$1,P154&gt;=$AC$4,$AC$1,P154&gt;=$AB$4,$AB$1,P154&gt;=$AA$4,$AA$1,P154&gt;=$Z$4,$Z$1,P154&gt;=$Y$4,$Y$1,P154&gt;=$X$4,$X$1,P154&gt;=$W$4,$W$1,P154&lt;$W$2,$V$1),(IF(AND($N$2&gt;=$T$5,$N$2&lt;$U$5),_xlfn.IFS(P154&gt;=$AD$5,$AD$1,P154&gt;=$AC$5,$AC$1,P154&gt;=$AB$5,$AB$1,P154&gt;=$AA$5,$AA$1,P154&gt;=$Z$5,$Z$1,P154&gt;=$Y$5,$Y$1,P154&gt;=$X$5,$X$1,P154&gt;=$W$5,$W$1,P154&lt;$W$2,$V$1),(IF(AND($N$2&gt;=$T$6,$N$2&lt;$U$6),_xlfn.IFS(P154&gt;=$AD$6,$AD$1,P154&gt;=$AC$6,$AC$1,P154&gt;=$AB$6,$AB$1,P154&gt;=$AA$6,$AA$1,P154&gt;=$Z$6,$Z$1,P154&gt;=$Y$6,$Y$1,P154&gt;=$X$6,$X$1,P154&gt;=$W$6,$W$1,P154&lt;$W$2,$V$1),(IF(AND($N$2&gt;=$T$7,$N$2&lt;$U$7),_xlfn.IFS(P154&gt;=$AD$7,$AD$1,P154&gt;=$AC$7,$AC$1,P154&gt;=$AB$7,$AB$1,P154&gt;=$AA$7,$AA$1,P154&gt;=$Z$7,$Z$1,P154&gt;=$Y$7,$Y$1,P154&gt;=$X$7,$X$1,P154&gt;=$W$7,$W$1,P154&lt;$W$2,$V$1),(IF(AND($N$2&gt;=$T$8,$N$2&lt;$U$8),_xlfn.IFS(P154&gt;=$AD$8,$AD$1,P154&gt;=$AC$8,$AC$1,P154&gt;=$AB$8,$AB$1,P154&gt;=$AA$8,$AA$1,P154&gt;=$Z$8,$Z$1,P154&gt;=$Y$8,$Y$1,P154&gt;=$X$8,$X$1,P154&gt;=$W$8,$W$1,P154&lt;$W$2,$V$1),(IF(AND($N$2&gt;=$T$9,$N$2&lt;$U$9),_xlfn.IFS(P154&gt;=$AD$9,$AD$1,P154&gt;=$AC$9,$AC$1,P154&gt;=$AB$9,$AB$1,P154&gt;=$AA$9,$AA$1,P154&gt;=$Z$9,$Z$1,P154&gt;=$Y$9,$Y$1,P154&gt;=$X$9,$X$1,P154&gt;=$W$9,$W$1),$W$1))))))))))))))),IF(AND($N$2&gt;=$T$2,$N$2&lt;=$U$2),IF(P154&gt;=$W$2,$W$1,$V$1),IF(AND($N$2&gt;=$T$3,$N$2&lt;$U$3),IF(P154&gt;=$W$3,$W$1,$V$1),IF(AND($N$2&gt;=$T$4,$N$2&lt;$U$4),IF(P154&gt;=$W$4,$W$1,$V$1),IF(AND($N$2&gt;=$T$5,$N$2&lt;$U$5),IF(P154&gt;=$W$5,$W$1,$V$1),IF(AND($N$2&gt;=$T$6,$N$2&lt;$U$6),IF(P154&gt;=$W$6,$W$1,$V$1),IF(AND($N$2&gt;=$T$7,$N$2&lt;$U$7),IF(P154&gt;=$W$7,$W$1,$V$1),IF(AND($N$2&gt;=$T$8,$N$2&lt;$U$8),IF(P154&gt;=$W$8,$W$1,$V$1),IF(AND($N$2&gt;=$T$9,$N$2&lt;$U$9),IF(P154&gt;=$W$9,$W$1,$V$1),""))))))))),"")</f>
        <v>DC</v>
      </c>
      <c r="M154" s="9" t="str" cm="1">
        <f t="array" ref="M154">IF(E154&lt;&gt;"",IF(AND(E154&lt;&gt;"GR",E154&gt;=40,J154&gt;=30),_xlfn.IFS(Q154&gt;=$AG$2,$AD$19,Q154&gt;=$AG$3,$AC$19,Q154&gt;=$AG$4,$AB$19,Q154&gt;=$AG$5,$AA$19,Q154&gt;=$AG$6,$Z$19,Q154&gt;=$AG$7,$Y$19,Q154&gt;=$AG$8,$X$19,Q154&gt;=$AG$9,$V$19),L154),"")</f>
        <v>DC</v>
      </c>
      <c r="N154" s="9"/>
      <c r="O154" s="9"/>
      <c r="P154" s="9">
        <f t="shared" si="20"/>
        <v>47</v>
      </c>
      <c r="Q154" s="9">
        <f t="shared" si="21"/>
        <v>47</v>
      </c>
      <c r="R154" s="9">
        <f t="shared" si="22"/>
        <v>-0.31</v>
      </c>
    </row>
    <row r="155" spans="1:18" x14ac:dyDescent="0.2">
      <c r="A155" s="3" t="s">
        <v>8</v>
      </c>
      <c r="B155" s="3">
        <v>154</v>
      </c>
      <c r="C155" s="3">
        <v>23</v>
      </c>
      <c r="D155" s="3">
        <v>32</v>
      </c>
      <c r="E155" s="3">
        <v>55</v>
      </c>
      <c r="F155" s="22">
        <f t="shared" si="23"/>
        <v>55</v>
      </c>
      <c r="G155" s="22">
        <f t="shared" si="24"/>
        <v>23</v>
      </c>
      <c r="H155" s="22">
        <f t="shared" si="25"/>
        <v>32</v>
      </c>
      <c r="I155" s="9">
        <f t="shared" si="26"/>
        <v>28.4</v>
      </c>
      <c r="J155" s="9">
        <f t="shared" si="18"/>
        <v>42.2</v>
      </c>
      <c r="K155" s="10">
        <f t="shared" si="19"/>
        <v>806.56</v>
      </c>
      <c r="L155" s="9" t="str" cm="1">
        <f t="array" ref="L155">IF(D155&lt;&gt;"",IF(AND(H155&gt;=40,I155&gt;=30),IF(AND($N$2&gt;=$T$2,$N$2&lt;=$U$2),_xlfn.IFS(P155&gt;=$AD$2,$AD$1,P155&gt;=$AC$2,$AC$1,P155&gt;=$AB$2,$AB$1,P155&gt;=$AA$2,$AA$1,P155&gt;=$Z$2,$Z$1,P155&gt;=$Y$2,$Y$1,P155&gt;=$X$2,$X$1,P155&gt;=$W$2,$W$1,P155&lt;$W$2,$V$1),(IF(AND($N$2&gt;=$T$3,$N$2&lt;$U$3),_xlfn.IFS(P155&gt;=$AD$3,$AD$1,P155&gt;=$AC$3,$AC$1,P155&gt;=$AB$3,$AB$1,P155&gt;=$AA$3,$AA$1,P155&gt;=$Z$3,$Z$1,P155&gt;=$Y$3,$Y$1,P155&gt;=$X$3,$X$1,P155&gt;=$W$3,$W$1,P155&lt;$W$2,$V$1),(IF(AND($N$2&gt;=$T$4,$N$2&lt;$U$4),_xlfn.IFS(P155&gt;=$AD$4,$AD$1,P155&gt;=$AC$4,$AC$1,P155&gt;=$AB$4,$AB$1,P155&gt;=$AA$4,$AA$1,P155&gt;=$Z$4,$Z$1,P155&gt;=$Y$4,$Y$1,P155&gt;=$X$4,$X$1,P155&gt;=$W$4,$W$1,P155&lt;$W$2,$V$1),(IF(AND($N$2&gt;=$T$5,$N$2&lt;$U$5),_xlfn.IFS(P155&gt;=$AD$5,$AD$1,P155&gt;=$AC$5,$AC$1,P155&gt;=$AB$5,$AB$1,P155&gt;=$AA$5,$AA$1,P155&gt;=$Z$5,$Z$1,P155&gt;=$Y$5,$Y$1,P155&gt;=$X$5,$X$1,P155&gt;=$W$5,$W$1,P155&lt;$W$2,$V$1),(IF(AND($N$2&gt;=$T$6,$N$2&lt;$U$6),_xlfn.IFS(P155&gt;=$AD$6,$AD$1,P155&gt;=$AC$6,$AC$1,P155&gt;=$AB$6,$AB$1,P155&gt;=$AA$6,$AA$1,P155&gt;=$Z$6,$Z$1,P155&gt;=$Y$6,$Y$1,P155&gt;=$X$6,$X$1,P155&gt;=$W$6,$W$1,P155&lt;$W$2,$V$1),(IF(AND($N$2&gt;=$T$7,$N$2&lt;$U$7),_xlfn.IFS(P155&gt;=$AD$7,$AD$1,P155&gt;=$AC$7,$AC$1,P155&gt;=$AB$7,$AB$1,P155&gt;=$AA$7,$AA$1,P155&gt;=$Z$7,$Z$1,P155&gt;=$Y$7,$Y$1,P155&gt;=$X$7,$X$1,P155&gt;=$W$7,$W$1,P155&lt;$W$2,$V$1),(IF(AND($N$2&gt;=$T$8,$N$2&lt;$U$8),_xlfn.IFS(P155&gt;=$AD$8,$AD$1,P155&gt;=$AC$8,$AC$1,P155&gt;=$AB$8,$AB$1,P155&gt;=$AA$8,$AA$1,P155&gt;=$Z$8,$Z$1,P155&gt;=$Y$8,$Y$1,P155&gt;=$X$8,$X$1,P155&gt;=$W$8,$W$1,P155&lt;$W$2,$V$1),(IF(AND($N$2&gt;=$T$9,$N$2&lt;$U$9),_xlfn.IFS(P155&gt;=$AD$9,$AD$1,P155&gt;=$AC$9,$AC$1,P155&gt;=$AB$9,$AB$1,P155&gt;=$AA$9,$AA$1,P155&gt;=$Z$9,$Z$1,P155&gt;=$Y$9,$Y$1,P155&gt;=$X$9,$X$1,P155&gt;=$W$9,$W$1),$W$1))))))))))))))),IF(AND($N$2&gt;=$T$2,$N$2&lt;=$U$2),IF(P155&gt;=$W$2,$W$1,$V$1),IF(AND($N$2&gt;=$T$3,$N$2&lt;$U$3),IF(P155&gt;=$W$3,$W$1,$V$1),IF(AND($N$2&gt;=$T$4,$N$2&lt;$U$4),IF(P155&gt;=$W$4,$W$1,$V$1),IF(AND($N$2&gt;=$T$5,$N$2&lt;$U$5),IF(P155&gt;=$W$5,$W$1,$V$1),IF(AND($N$2&gt;=$T$6,$N$2&lt;$U$6),IF(P155&gt;=$W$6,$W$1,$V$1),IF(AND($N$2&gt;=$T$7,$N$2&lt;$U$7),IF(P155&gt;=$W$7,$W$1,$V$1),IF(AND($N$2&gt;=$T$8,$N$2&lt;$U$8),IF(P155&gt;=$W$8,$W$1,$V$1),IF(AND($N$2&gt;=$T$9,$N$2&lt;$U$9),IF(P155&gt;=$W$9,$W$1,$V$1),""))))))))),"")</f>
        <v>FD</v>
      </c>
      <c r="M155" s="9" t="str" cm="1">
        <f t="array" ref="M155">IF(E155&lt;&gt;"",IF(AND(E155&lt;&gt;"GR",E155&gt;=40,J155&gt;=30),_xlfn.IFS(Q155&gt;=$AG$2,$AD$19,Q155&gt;=$AG$3,$AC$19,Q155&gt;=$AG$4,$AB$19,Q155&gt;=$AG$5,$AA$19,Q155&gt;=$AG$6,$Z$19,Q155&gt;=$AG$7,$Y$19,Q155&gt;=$AG$8,$X$19,Q155&gt;=$AG$9,$V$19),L155),"")</f>
        <v>DC</v>
      </c>
      <c r="N155" s="9"/>
      <c r="O155" s="9"/>
      <c r="P155" s="9">
        <f t="shared" si="20"/>
        <v>37</v>
      </c>
      <c r="Q155" s="9">
        <f t="shared" si="21"/>
        <v>47</v>
      </c>
      <c r="R155" s="9">
        <f t="shared" si="22"/>
        <v>-1.26</v>
      </c>
    </row>
    <row r="156" spans="1:18" x14ac:dyDescent="0.2">
      <c r="A156" s="3" t="s">
        <v>8</v>
      </c>
      <c r="B156" s="3">
        <v>155</v>
      </c>
      <c r="C156" s="3">
        <v>24</v>
      </c>
      <c r="D156" s="3">
        <v>54</v>
      </c>
      <c r="E156" s="3" t="s">
        <v>34</v>
      </c>
      <c r="F156" s="22">
        <f t="shared" si="23"/>
        <v>54</v>
      </c>
      <c r="G156" s="22">
        <f t="shared" si="24"/>
        <v>24</v>
      </c>
      <c r="H156" s="22">
        <f t="shared" si="25"/>
        <v>54</v>
      </c>
      <c r="I156" s="9">
        <f t="shared" si="26"/>
        <v>42</v>
      </c>
      <c r="J156" s="9">
        <f t="shared" si="18"/>
        <v>42</v>
      </c>
      <c r="K156" s="10">
        <f t="shared" si="19"/>
        <v>1764</v>
      </c>
      <c r="L156" s="9" t="str" cm="1">
        <f t="array" ref="L156">IF(D156&lt;&gt;"",IF(AND(H156&gt;=40,I156&gt;=30),IF(AND($N$2&gt;=$T$2,$N$2&lt;=$U$2),_xlfn.IFS(P156&gt;=$AD$2,$AD$1,P156&gt;=$AC$2,$AC$1,P156&gt;=$AB$2,$AB$1,P156&gt;=$AA$2,$AA$1,P156&gt;=$Z$2,$Z$1,P156&gt;=$Y$2,$Y$1,P156&gt;=$X$2,$X$1,P156&gt;=$W$2,$W$1,P156&lt;$W$2,$V$1),(IF(AND($N$2&gt;=$T$3,$N$2&lt;$U$3),_xlfn.IFS(P156&gt;=$AD$3,$AD$1,P156&gt;=$AC$3,$AC$1,P156&gt;=$AB$3,$AB$1,P156&gt;=$AA$3,$AA$1,P156&gt;=$Z$3,$Z$1,P156&gt;=$Y$3,$Y$1,P156&gt;=$X$3,$X$1,P156&gt;=$W$3,$W$1,P156&lt;$W$2,$V$1),(IF(AND($N$2&gt;=$T$4,$N$2&lt;$U$4),_xlfn.IFS(P156&gt;=$AD$4,$AD$1,P156&gt;=$AC$4,$AC$1,P156&gt;=$AB$4,$AB$1,P156&gt;=$AA$4,$AA$1,P156&gt;=$Z$4,$Z$1,P156&gt;=$Y$4,$Y$1,P156&gt;=$X$4,$X$1,P156&gt;=$W$4,$W$1,P156&lt;$W$2,$V$1),(IF(AND($N$2&gt;=$T$5,$N$2&lt;$U$5),_xlfn.IFS(P156&gt;=$AD$5,$AD$1,P156&gt;=$AC$5,$AC$1,P156&gt;=$AB$5,$AB$1,P156&gt;=$AA$5,$AA$1,P156&gt;=$Z$5,$Z$1,P156&gt;=$Y$5,$Y$1,P156&gt;=$X$5,$X$1,P156&gt;=$W$5,$W$1,P156&lt;$W$2,$V$1),(IF(AND($N$2&gt;=$T$6,$N$2&lt;$U$6),_xlfn.IFS(P156&gt;=$AD$6,$AD$1,P156&gt;=$AC$6,$AC$1,P156&gt;=$AB$6,$AB$1,P156&gt;=$AA$6,$AA$1,P156&gt;=$Z$6,$Z$1,P156&gt;=$Y$6,$Y$1,P156&gt;=$X$6,$X$1,P156&gt;=$W$6,$W$1,P156&lt;$W$2,$V$1),(IF(AND($N$2&gt;=$T$7,$N$2&lt;$U$7),_xlfn.IFS(P156&gt;=$AD$7,$AD$1,P156&gt;=$AC$7,$AC$1,P156&gt;=$AB$7,$AB$1,P156&gt;=$AA$7,$AA$1,P156&gt;=$Z$7,$Z$1,P156&gt;=$Y$7,$Y$1,P156&gt;=$X$7,$X$1,P156&gt;=$W$7,$W$1,P156&lt;$W$2,$V$1),(IF(AND($N$2&gt;=$T$8,$N$2&lt;$U$8),_xlfn.IFS(P156&gt;=$AD$8,$AD$1,P156&gt;=$AC$8,$AC$1,P156&gt;=$AB$8,$AB$1,P156&gt;=$AA$8,$AA$1,P156&gt;=$Z$8,$Z$1,P156&gt;=$Y$8,$Y$1,P156&gt;=$X$8,$X$1,P156&gt;=$W$8,$W$1,P156&lt;$W$2,$V$1),(IF(AND($N$2&gt;=$T$9,$N$2&lt;$U$9),_xlfn.IFS(P156&gt;=$AD$9,$AD$1,P156&gt;=$AC$9,$AC$1,P156&gt;=$AB$9,$AB$1,P156&gt;=$AA$9,$AA$1,P156&gt;=$Z$9,$Z$1,P156&gt;=$Y$9,$Y$1,P156&gt;=$X$9,$X$1,P156&gt;=$W$9,$W$1),$W$1))))))))))))))),IF(AND($N$2&gt;=$T$2,$N$2&lt;=$U$2),IF(P156&gt;=$W$2,$W$1,$V$1),IF(AND($N$2&gt;=$T$3,$N$2&lt;$U$3),IF(P156&gt;=$W$3,$W$1,$V$1),IF(AND($N$2&gt;=$T$4,$N$2&lt;$U$4),IF(P156&gt;=$W$4,$W$1,$V$1),IF(AND($N$2&gt;=$T$5,$N$2&lt;$U$5),IF(P156&gt;=$W$5,$W$1,$V$1),IF(AND($N$2&gt;=$T$6,$N$2&lt;$U$6),IF(P156&gt;=$W$6,$W$1,$V$1),IF(AND($N$2&gt;=$T$7,$N$2&lt;$U$7),IF(P156&gt;=$W$7,$W$1,$V$1),IF(AND($N$2&gt;=$T$8,$N$2&lt;$U$8),IF(P156&gt;=$W$8,$W$1,$V$1),IF(AND($N$2&gt;=$T$9,$N$2&lt;$U$9),IF(P156&gt;=$W$9,$W$1,$V$1),""))))))))),"")</f>
        <v>DC</v>
      </c>
      <c r="M156" s="9" t="str" cm="1">
        <f t="array" ref="M156">IF(E156&lt;&gt;"",IF(AND(E156&lt;&gt;"GR",E156&gt;=40,J156&gt;=30),_xlfn.IFS(Q156&gt;=$AG$2,$AD$19,Q156&gt;=$AG$3,$AC$19,Q156&gt;=$AG$4,$AB$19,Q156&gt;=$AG$5,$AA$19,Q156&gt;=$AG$6,$Z$19,Q156&gt;=$AG$7,$Y$19,Q156&gt;=$AG$8,$X$19,Q156&gt;=$AG$9,$V$19),L156),"")</f>
        <v>DC</v>
      </c>
      <c r="N156" s="9"/>
      <c r="O156" s="9"/>
      <c r="P156" s="9">
        <f t="shared" si="20"/>
        <v>47</v>
      </c>
      <c r="Q156" s="9">
        <f t="shared" si="21"/>
        <v>47</v>
      </c>
      <c r="R156" s="9">
        <f t="shared" si="22"/>
        <v>-0.32</v>
      </c>
    </row>
    <row r="157" spans="1:18" x14ac:dyDescent="0.2">
      <c r="A157" s="3" t="s">
        <v>8</v>
      </c>
      <c r="B157" s="3">
        <v>156</v>
      </c>
      <c r="C157" s="3">
        <v>12</v>
      </c>
      <c r="D157" s="3">
        <v>23</v>
      </c>
      <c r="E157" s="3">
        <v>62</v>
      </c>
      <c r="F157" s="22">
        <f t="shared" si="23"/>
        <v>62</v>
      </c>
      <c r="G157" s="22">
        <f t="shared" si="24"/>
        <v>12</v>
      </c>
      <c r="H157" s="22">
        <f t="shared" si="25"/>
        <v>23</v>
      </c>
      <c r="I157" s="9">
        <f t="shared" si="26"/>
        <v>18.600000000000001</v>
      </c>
      <c r="J157" s="9">
        <f t="shared" si="18"/>
        <v>42</v>
      </c>
      <c r="K157" s="10">
        <f t="shared" si="19"/>
        <v>345.96000000000004</v>
      </c>
      <c r="L157" s="9" t="str" cm="1">
        <f t="array" ref="L157">IF(D157&lt;&gt;"",IF(AND(H157&gt;=40,I157&gt;=30),IF(AND($N$2&gt;=$T$2,$N$2&lt;=$U$2),_xlfn.IFS(P157&gt;=$AD$2,$AD$1,P157&gt;=$AC$2,$AC$1,P157&gt;=$AB$2,$AB$1,P157&gt;=$AA$2,$AA$1,P157&gt;=$Z$2,$Z$1,P157&gt;=$Y$2,$Y$1,P157&gt;=$X$2,$X$1,P157&gt;=$W$2,$W$1,P157&lt;$W$2,$V$1),(IF(AND($N$2&gt;=$T$3,$N$2&lt;$U$3),_xlfn.IFS(P157&gt;=$AD$3,$AD$1,P157&gt;=$AC$3,$AC$1,P157&gt;=$AB$3,$AB$1,P157&gt;=$AA$3,$AA$1,P157&gt;=$Z$3,$Z$1,P157&gt;=$Y$3,$Y$1,P157&gt;=$X$3,$X$1,P157&gt;=$W$3,$W$1,P157&lt;$W$2,$V$1),(IF(AND($N$2&gt;=$T$4,$N$2&lt;$U$4),_xlfn.IFS(P157&gt;=$AD$4,$AD$1,P157&gt;=$AC$4,$AC$1,P157&gt;=$AB$4,$AB$1,P157&gt;=$AA$4,$AA$1,P157&gt;=$Z$4,$Z$1,P157&gt;=$Y$4,$Y$1,P157&gt;=$X$4,$X$1,P157&gt;=$W$4,$W$1,P157&lt;$W$2,$V$1),(IF(AND($N$2&gt;=$T$5,$N$2&lt;$U$5),_xlfn.IFS(P157&gt;=$AD$5,$AD$1,P157&gt;=$AC$5,$AC$1,P157&gt;=$AB$5,$AB$1,P157&gt;=$AA$5,$AA$1,P157&gt;=$Z$5,$Z$1,P157&gt;=$Y$5,$Y$1,P157&gt;=$X$5,$X$1,P157&gt;=$W$5,$W$1,P157&lt;$W$2,$V$1),(IF(AND($N$2&gt;=$T$6,$N$2&lt;$U$6),_xlfn.IFS(P157&gt;=$AD$6,$AD$1,P157&gt;=$AC$6,$AC$1,P157&gt;=$AB$6,$AB$1,P157&gt;=$AA$6,$AA$1,P157&gt;=$Z$6,$Z$1,P157&gt;=$Y$6,$Y$1,P157&gt;=$X$6,$X$1,P157&gt;=$W$6,$W$1,P157&lt;$W$2,$V$1),(IF(AND($N$2&gt;=$T$7,$N$2&lt;$U$7),_xlfn.IFS(P157&gt;=$AD$7,$AD$1,P157&gt;=$AC$7,$AC$1,P157&gt;=$AB$7,$AB$1,P157&gt;=$AA$7,$AA$1,P157&gt;=$Z$7,$Z$1,P157&gt;=$Y$7,$Y$1,P157&gt;=$X$7,$X$1,P157&gt;=$W$7,$W$1,P157&lt;$W$2,$V$1),(IF(AND($N$2&gt;=$T$8,$N$2&lt;$U$8),_xlfn.IFS(P157&gt;=$AD$8,$AD$1,P157&gt;=$AC$8,$AC$1,P157&gt;=$AB$8,$AB$1,P157&gt;=$AA$8,$AA$1,P157&gt;=$Z$8,$Z$1,P157&gt;=$Y$8,$Y$1,P157&gt;=$X$8,$X$1,P157&gt;=$W$8,$W$1,P157&lt;$W$2,$V$1),(IF(AND($N$2&gt;=$T$9,$N$2&lt;$U$9),_xlfn.IFS(P157&gt;=$AD$9,$AD$1,P157&gt;=$AC$9,$AC$1,P157&gt;=$AB$9,$AB$1,P157&gt;=$AA$9,$AA$1,P157&gt;=$Z$9,$Z$1,P157&gt;=$Y$9,$Y$1,P157&gt;=$X$9,$X$1,P157&gt;=$W$9,$W$1),$W$1))))))))))))))),IF(AND($N$2&gt;=$T$2,$N$2&lt;=$U$2),IF(P157&gt;=$W$2,$W$1,$V$1),IF(AND($N$2&gt;=$T$3,$N$2&lt;$U$3),IF(P157&gt;=$W$3,$W$1,$V$1),IF(AND($N$2&gt;=$T$4,$N$2&lt;$U$4),IF(P157&gt;=$W$4,$W$1,$V$1),IF(AND($N$2&gt;=$T$5,$N$2&lt;$U$5),IF(P157&gt;=$W$5,$W$1,$V$1),IF(AND($N$2&gt;=$T$6,$N$2&lt;$U$6),IF(P157&gt;=$W$6,$W$1,$V$1),IF(AND($N$2&gt;=$T$7,$N$2&lt;$U$7),IF(P157&gt;=$W$7,$W$1,$V$1),IF(AND($N$2&gt;=$T$8,$N$2&lt;$U$8),IF(P157&gt;=$W$8,$W$1,$V$1),IF(AND($N$2&gt;=$T$9,$N$2&lt;$U$9),IF(P157&gt;=$W$9,$W$1,$V$1),""))))))))),"")</f>
        <v>FF</v>
      </c>
      <c r="M157" s="9" t="str" cm="1">
        <f t="array" ref="M157">IF(E157&lt;&gt;"",IF(AND(E157&lt;&gt;"GR",E157&gt;=40,J157&gt;=30),_xlfn.IFS(Q157&gt;=$AG$2,$AD$19,Q157&gt;=$AG$3,$AC$19,Q157&gt;=$AG$4,$AB$19,Q157&gt;=$AG$5,$AA$19,Q157&gt;=$AG$6,$Z$19,Q157&gt;=$AG$7,$Y$19,Q157&gt;=$AG$8,$X$19,Q157&gt;=$AG$9,$V$19),L157),"")</f>
        <v>DC</v>
      </c>
      <c r="N157" s="9"/>
      <c r="O157" s="9"/>
      <c r="P157" s="9">
        <f t="shared" si="20"/>
        <v>31</v>
      </c>
      <c r="Q157" s="9">
        <f t="shared" si="21"/>
        <v>47</v>
      </c>
      <c r="R157" s="9">
        <f t="shared" si="22"/>
        <v>-1.93</v>
      </c>
    </row>
    <row r="158" spans="1:18" x14ac:dyDescent="0.2">
      <c r="A158" s="3" t="s">
        <v>8</v>
      </c>
      <c r="B158" s="3">
        <v>157</v>
      </c>
      <c r="C158" s="3">
        <v>19</v>
      </c>
      <c r="D158" s="3">
        <v>57</v>
      </c>
      <c r="E158" s="3" t="s">
        <v>34</v>
      </c>
      <c r="F158" s="22">
        <f t="shared" si="23"/>
        <v>57</v>
      </c>
      <c r="G158" s="22">
        <f t="shared" si="24"/>
        <v>19</v>
      </c>
      <c r="H158" s="22">
        <f t="shared" si="25"/>
        <v>57</v>
      </c>
      <c r="I158" s="9">
        <f t="shared" si="26"/>
        <v>41.8</v>
      </c>
      <c r="J158" s="9">
        <f t="shared" si="18"/>
        <v>41.8</v>
      </c>
      <c r="K158" s="10">
        <f t="shared" si="19"/>
        <v>1747.2399999999998</v>
      </c>
      <c r="L158" s="9" t="str" cm="1">
        <f t="array" ref="L158">IF(D158&lt;&gt;"",IF(AND(H158&gt;=40,I158&gt;=30),IF(AND($N$2&gt;=$T$2,$N$2&lt;=$U$2),_xlfn.IFS(P158&gt;=$AD$2,$AD$1,P158&gt;=$AC$2,$AC$1,P158&gt;=$AB$2,$AB$1,P158&gt;=$AA$2,$AA$1,P158&gt;=$Z$2,$Z$1,P158&gt;=$Y$2,$Y$1,P158&gt;=$X$2,$X$1,P158&gt;=$W$2,$W$1,P158&lt;$W$2,$V$1),(IF(AND($N$2&gt;=$T$3,$N$2&lt;$U$3),_xlfn.IFS(P158&gt;=$AD$3,$AD$1,P158&gt;=$AC$3,$AC$1,P158&gt;=$AB$3,$AB$1,P158&gt;=$AA$3,$AA$1,P158&gt;=$Z$3,$Z$1,P158&gt;=$Y$3,$Y$1,P158&gt;=$X$3,$X$1,P158&gt;=$W$3,$W$1,P158&lt;$W$2,$V$1),(IF(AND($N$2&gt;=$T$4,$N$2&lt;$U$4),_xlfn.IFS(P158&gt;=$AD$4,$AD$1,P158&gt;=$AC$4,$AC$1,P158&gt;=$AB$4,$AB$1,P158&gt;=$AA$4,$AA$1,P158&gt;=$Z$4,$Z$1,P158&gt;=$Y$4,$Y$1,P158&gt;=$X$4,$X$1,P158&gt;=$W$4,$W$1,P158&lt;$W$2,$V$1),(IF(AND($N$2&gt;=$T$5,$N$2&lt;$U$5),_xlfn.IFS(P158&gt;=$AD$5,$AD$1,P158&gt;=$AC$5,$AC$1,P158&gt;=$AB$5,$AB$1,P158&gt;=$AA$5,$AA$1,P158&gt;=$Z$5,$Z$1,P158&gt;=$Y$5,$Y$1,P158&gt;=$X$5,$X$1,P158&gt;=$W$5,$W$1,P158&lt;$W$2,$V$1),(IF(AND($N$2&gt;=$T$6,$N$2&lt;$U$6),_xlfn.IFS(P158&gt;=$AD$6,$AD$1,P158&gt;=$AC$6,$AC$1,P158&gt;=$AB$6,$AB$1,P158&gt;=$AA$6,$AA$1,P158&gt;=$Z$6,$Z$1,P158&gt;=$Y$6,$Y$1,P158&gt;=$X$6,$X$1,P158&gt;=$W$6,$W$1,P158&lt;$W$2,$V$1),(IF(AND($N$2&gt;=$T$7,$N$2&lt;$U$7),_xlfn.IFS(P158&gt;=$AD$7,$AD$1,P158&gt;=$AC$7,$AC$1,P158&gt;=$AB$7,$AB$1,P158&gt;=$AA$7,$AA$1,P158&gt;=$Z$7,$Z$1,P158&gt;=$Y$7,$Y$1,P158&gt;=$X$7,$X$1,P158&gt;=$W$7,$W$1,P158&lt;$W$2,$V$1),(IF(AND($N$2&gt;=$T$8,$N$2&lt;$U$8),_xlfn.IFS(P158&gt;=$AD$8,$AD$1,P158&gt;=$AC$8,$AC$1,P158&gt;=$AB$8,$AB$1,P158&gt;=$AA$8,$AA$1,P158&gt;=$Z$8,$Z$1,P158&gt;=$Y$8,$Y$1,P158&gt;=$X$8,$X$1,P158&gt;=$W$8,$W$1,P158&lt;$W$2,$V$1),(IF(AND($N$2&gt;=$T$9,$N$2&lt;$U$9),_xlfn.IFS(P158&gt;=$AD$9,$AD$1,P158&gt;=$AC$9,$AC$1,P158&gt;=$AB$9,$AB$1,P158&gt;=$AA$9,$AA$1,P158&gt;=$Z$9,$Z$1,P158&gt;=$Y$9,$Y$1,P158&gt;=$X$9,$X$1,P158&gt;=$W$9,$W$1),$W$1))))))))))))))),IF(AND($N$2&gt;=$T$2,$N$2&lt;=$U$2),IF(P158&gt;=$W$2,$W$1,$V$1),IF(AND($N$2&gt;=$T$3,$N$2&lt;$U$3),IF(P158&gt;=$W$3,$W$1,$V$1),IF(AND($N$2&gt;=$T$4,$N$2&lt;$U$4),IF(P158&gt;=$W$4,$W$1,$V$1),IF(AND($N$2&gt;=$T$5,$N$2&lt;$U$5),IF(P158&gt;=$W$5,$W$1,$V$1),IF(AND($N$2&gt;=$T$6,$N$2&lt;$U$6),IF(P158&gt;=$W$6,$W$1,$V$1),IF(AND($N$2&gt;=$T$7,$N$2&lt;$U$7),IF(P158&gt;=$W$7,$W$1,$V$1),IF(AND($N$2&gt;=$T$8,$N$2&lt;$U$8),IF(P158&gt;=$W$8,$W$1,$V$1),IF(AND($N$2&gt;=$T$9,$N$2&lt;$U$9),IF(P158&gt;=$W$9,$W$1,$V$1),""))))))))),"")</f>
        <v>DC</v>
      </c>
      <c r="M158" s="9" t="str" cm="1">
        <f t="array" ref="M158">IF(E158&lt;&gt;"",IF(AND(E158&lt;&gt;"GR",E158&gt;=40,J158&gt;=30),_xlfn.IFS(Q158&gt;=$AG$2,$AD$19,Q158&gt;=$AG$3,$AC$19,Q158&gt;=$AG$4,$AB$19,Q158&gt;=$AG$5,$AA$19,Q158&gt;=$AG$6,$Z$19,Q158&gt;=$AG$7,$Y$19,Q158&gt;=$AG$8,$X$19,Q158&gt;=$AG$9,$V$19),L158),"")</f>
        <v>DC</v>
      </c>
      <c r="N158" s="9"/>
      <c r="O158" s="9"/>
      <c r="P158" s="9">
        <f t="shared" si="20"/>
        <v>47</v>
      </c>
      <c r="Q158" s="9">
        <f t="shared" si="21"/>
        <v>47</v>
      </c>
      <c r="R158" s="9">
        <f t="shared" si="22"/>
        <v>-0.34</v>
      </c>
    </row>
    <row r="159" spans="1:18" x14ac:dyDescent="0.2">
      <c r="A159" s="3" t="s">
        <v>8</v>
      </c>
      <c r="B159" s="3">
        <v>158</v>
      </c>
      <c r="C159" s="3">
        <v>25</v>
      </c>
      <c r="D159" s="3">
        <v>53</v>
      </c>
      <c r="E159" s="3" t="s">
        <v>34</v>
      </c>
      <c r="F159" s="22">
        <f t="shared" si="23"/>
        <v>53</v>
      </c>
      <c r="G159" s="22">
        <f t="shared" si="24"/>
        <v>25</v>
      </c>
      <c r="H159" s="22">
        <f t="shared" si="25"/>
        <v>53</v>
      </c>
      <c r="I159" s="9">
        <f t="shared" si="26"/>
        <v>41.8</v>
      </c>
      <c r="J159" s="9">
        <f t="shared" si="18"/>
        <v>41.8</v>
      </c>
      <c r="K159" s="10">
        <f t="shared" si="19"/>
        <v>1747.2399999999998</v>
      </c>
      <c r="L159" s="9" t="str" cm="1">
        <f t="array" ref="L159">IF(D159&lt;&gt;"",IF(AND(H159&gt;=40,I159&gt;=30),IF(AND($N$2&gt;=$T$2,$N$2&lt;=$U$2),_xlfn.IFS(P159&gt;=$AD$2,$AD$1,P159&gt;=$AC$2,$AC$1,P159&gt;=$AB$2,$AB$1,P159&gt;=$AA$2,$AA$1,P159&gt;=$Z$2,$Z$1,P159&gt;=$Y$2,$Y$1,P159&gt;=$X$2,$X$1,P159&gt;=$W$2,$W$1,P159&lt;$W$2,$V$1),(IF(AND($N$2&gt;=$T$3,$N$2&lt;$U$3),_xlfn.IFS(P159&gt;=$AD$3,$AD$1,P159&gt;=$AC$3,$AC$1,P159&gt;=$AB$3,$AB$1,P159&gt;=$AA$3,$AA$1,P159&gt;=$Z$3,$Z$1,P159&gt;=$Y$3,$Y$1,P159&gt;=$X$3,$X$1,P159&gt;=$W$3,$W$1,P159&lt;$W$2,$V$1),(IF(AND($N$2&gt;=$T$4,$N$2&lt;$U$4),_xlfn.IFS(P159&gt;=$AD$4,$AD$1,P159&gt;=$AC$4,$AC$1,P159&gt;=$AB$4,$AB$1,P159&gt;=$AA$4,$AA$1,P159&gt;=$Z$4,$Z$1,P159&gt;=$Y$4,$Y$1,P159&gt;=$X$4,$X$1,P159&gt;=$W$4,$W$1,P159&lt;$W$2,$V$1),(IF(AND($N$2&gt;=$T$5,$N$2&lt;$U$5),_xlfn.IFS(P159&gt;=$AD$5,$AD$1,P159&gt;=$AC$5,$AC$1,P159&gt;=$AB$5,$AB$1,P159&gt;=$AA$5,$AA$1,P159&gt;=$Z$5,$Z$1,P159&gt;=$Y$5,$Y$1,P159&gt;=$X$5,$X$1,P159&gt;=$W$5,$W$1,P159&lt;$W$2,$V$1),(IF(AND($N$2&gt;=$T$6,$N$2&lt;$U$6),_xlfn.IFS(P159&gt;=$AD$6,$AD$1,P159&gt;=$AC$6,$AC$1,P159&gt;=$AB$6,$AB$1,P159&gt;=$AA$6,$AA$1,P159&gt;=$Z$6,$Z$1,P159&gt;=$Y$6,$Y$1,P159&gt;=$X$6,$X$1,P159&gt;=$W$6,$W$1,P159&lt;$W$2,$V$1),(IF(AND($N$2&gt;=$T$7,$N$2&lt;$U$7),_xlfn.IFS(P159&gt;=$AD$7,$AD$1,P159&gt;=$AC$7,$AC$1,P159&gt;=$AB$7,$AB$1,P159&gt;=$AA$7,$AA$1,P159&gt;=$Z$7,$Z$1,P159&gt;=$Y$7,$Y$1,P159&gt;=$X$7,$X$1,P159&gt;=$W$7,$W$1,P159&lt;$W$2,$V$1),(IF(AND($N$2&gt;=$T$8,$N$2&lt;$U$8),_xlfn.IFS(P159&gt;=$AD$8,$AD$1,P159&gt;=$AC$8,$AC$1,P159&gt;=$AB$8,$AB$1,P159&gt;=$AA$8,$AA$1,P159&gt;=$Z$8,$Z$1,P159&gt;=$Y$8,$Y$1,P159&gt;=$X$8,$X$1,P159&gt;=$W$8,$W$1,P159&lt;$W$2,$V$1),(IF(AND($N$2&gt;=$T$9,$N$2&lt;$U$9),_xlfn.IFS(P159&gt;=$AD$9,$AD$1,P159&gt;=$AC$9,$AC$1,P159&gt;=$AB$9,$AB$1,P159&gt;=$AA$9,$AA$1,P159&gt;=$Z$9,$Z$1,P159&gt;=$Y$9,$Y$1,P159&gt;=$X$9,$X$1,P159&gt;=$W$9,$W$1),$W$1))))))))))))))),IF(AND($N$2&gt;=$T$2,$N$2&lt;=$U$2),IF(P159&gt;=$W$2,$W$1,$V$1),IF(AND($N$2&gt;=$T$3,$N$2&lt;$U$3),IF(P159&gt;=$W$3,$W$1,$V$1),IF(AND($N$2&gt;=$T$4,$N$2&lt;$U$4),IF(P159&gt;=$W$4,$W$1,$V$1),IF(AND($N$2&gt;=$T$5,$N$2&lt;$U$5),IF(P159&gt;=$W$5,$W$1,$V$1),IF(AND($N$2&gt;=$T$6,$N$2&lt;$U$6),IF(P159&gt;=$W$6,$W$1,$V$1),IF(AND($N$2&gt;=$T$7,$N$2&lt;$U$7),IF(P159&gt;=$W$7,$W$1,$V$1),IF(AND($N$2&gt;=$T$8,$N$2&lt;$U$8),IF(P159&gt;=$W$8,$W$1,$V$1),IF(AND($N$2&gt;=$T$9,$N$2&lt;$U$9),IF(P159&gt;=$W$9,$W$1,$V$1),""))))))))),"")</f>
        <v>DC</v>
      </c>
      <c r="M159" s="9" t="str" cm="1">
        <f t="array" ref="M159">IF(E159&lt;&gt;"",IF(AND(E159&lt;&gt;"GR",E159&gt;=40,J159&gt;=30),_xlfn.IFS(Q159&gt;=$AG$2,$AD$19,Q159&gt;=$AG$3,$AC$19,Q159&gt;=$AG$4,$AB$19,Q159&gt;=$AG$5,$AA$19,Q159&gt;=$AG$6,$Z$19,Q159&gt;=$AG$7,$Y$19,Q159&gt;=$AG$8,$X$19,Q159&gt;=$AG$9,$V$19),L159),"")</f>
        <v>DC</v>
      </c>
      <c r="N159" s="9"/>
      <c r="O159" s="9"/>
      <c r="P159" s="9">
        <f t="shared" si="20"/>
        <v>47</v>
      </c>
      <c r="Q159" s="9">
        <f t="shared" si="21"/>
        <v>47</v>
      </c>
      <c r="R159" s="9">
        <f t="shared" si="22"/>
        <v>-0.34</v>
      </c>
    </row>
    <row r="160" spans="1:18" x14ac:dyDescent="0.2">
      <c r="A160" s="3" t="s">
        <v>8</v>
      </c>
      <c r="B160" s="3">
        <v>159</v>
      </c>
      <c r="C160" s="3">
        <v>5</v>
      </c>
      <c r="D160" s="3">
        <v>30</v>
      </c>
      <c r="E160" s="3">
        <v>66</v>
      </c>
      <c r="F160" s="22">
        <f t="shared" si="23"/>
        <v>66</v>
      </c>
      <c r="G160" s="22">
        <f t="shared" si="24"/>
        <v>5</v>
      </c>
      <c r="H160" s="22">
        <f t="shared" si="25"/>
        <v>30</v>
      </c>
      <c r="I160" s="9">
        <f t="shared" si="26"/>
        <v>20</v>
      </c>
      <c r="J160" s="9">
        <f t="shared" si="18"/>
        <v>41.6</v>
      </c>
      <c r="K160" s="10">
        <f t="shared" si="19"/>
        <v>400</v>
      </c>
      <c r="L160" s="9" t="str" cm="1">
        <f t="array" ref="L160">IF(D160&lt;&gt;"",IF(AND(H160&gt;=40,I160&gt;=30),IF(AND($N$2&gt;=$T$2,$N$2&lt;=$U$2),_xlfn.IFS(P160&gt;=$AD$2,$AD$1,P160&gt;=$AC$2,$AC$1,P160&gt;=$AB$2,$AB$1,P160&gt;=$AA$2,$AA$1,P160&gt;=$Z$2,$Z$1,P160&gt;=$Y$2,$Y$1,P160&gt;=$X$2,$X$1,P160&gt;=$W$2,$W$1,P160&lt;$W$2,$V$1),(IF(AND($N$2&gt;=$T$3,$N$2&lt;$U$3),_xlfn.IFS(P160&gt;=$AD$3,$AD$1,P160&gt;=$AC$3,$AC$1,P160&gt;=$AB$3,$AB$1,P160&gt;=$AA$3,$AA$1,P160&gt;=$Z$3,$Z$1,P160&gt;=$Y$3,$Y$1,P160&gt;=$X$3,$X$1,P160&gt;=$W$3,$W$1,P160&lt;$W$2,$V$1),(IF(AND($N$2&gt;=$T$4,$N$2&lt;$U$4),_xlfn.IFS(P160&gt;=$AD$4,$AD$1,P160&gt;=$AC$4,$AC$1,P160&gt;=$AB$4,$AB$1,P160&gt;=$AA$4,$AA$1,P160&gt;=$Z$4,$Z$1,P160&gt;=$Y$4,$Y$1,P160&gt;=$X$4,$X$1,P160&gt;=$W$4,$W$1,P160&lt;$W$2,$V$1),(IF(AND($N$2&gt;=$T$5,$N$2&lt;$U$5),_xlfn.IFS(P160&gt;=$AD$5,$AD$1,P160&gt;=$AC$5,$AC$1,P160&gt;=$AB$5,$AB$1,P160&gt;=$AA$5,$AA$1,P160&gt;=$Z$5,$Z$1,P160&gt;=$Y$5,$Y$1,P160&gt;=$X$5,$X$1,P160&gt;=$W$5,$W$1,P160&lt;$W$2,$V$1),(IF(AND($N$2&gt;=$T$6,$N$2&lt;$U$6),_xlfn.IFS(P160&gt;=$AD$6,$AD$1,P160&gt;=$AC$6,$AC$1,P160&gt;=$AB$6,$AB$1,P160&gt;=$AA$6,$AA$1,P160&gt;=$Z$6,$Z$1,P160&gt;=$Y$6,$Y$1,P160&gt;=$X$6,$X$1,P160&gt;=$W$6,$W$1,P160&lt;$W$2,$V$1),(IF(AND($N$2&gt;=$T$7,$N$2&lt;$U$7),_xlfn.IFS(P160&gt;=$AD$7,$AD$1,P160&gt;=$AC$7,$AC$1,P160&gt;=$AB$7,$AB$1,P160&gt;=$AA$7,$AA$1,P160&gt;=$Z$7,$Z$1,P160&gt;=$Y$7,$Y$1,P160&gt;=$X$7,$X$1,P160&gt;=$W$7,$W$1,P160&lt;$W$2,$V$1),(IF(AND($N$2&gt;=$T$8,$N$2&lt;$U$8),_xlfn.IFS(P160&gt;=$AD$8,$AD$1,P160&gt;=$AC$8,$AC$1,P160&gt;=$AB$8,$AB$1,P160&gt;=$AA$8,$AA$1,P160&gt;=$Z$8,$Z$1,P160&gt;=$Y$8,$Y$1,P160&gt;=$X$8,$X$1,P160&gt;=$W$8,$W$1,P160&lt;$W$2,$V$1),(IF(AND($N$2&gt;=$T$9,$N$2&lt;$U$9),_xlfn.IFS(P160&gt;=$AD$9,$AD$1,P160&gt;=$AC$9,$AC$1,P160&gt;=$AB$9,$AB$1,P160&gt;=$AA$9,$AA$1,P160&gt;=$Z$9,$Z$1,P160&gt;=$Y$9,$Y$1,P160&gt;=$X$9,$X$1,P160&gt;=$W$9,$W$1),$W$1))))))))))))))),IF(AND($N$2&gt;=$T$2,$N$2&lt;=$U$2),IF(P160&gt;=$W$2,$W$1,$V$1),IF(AND($N$2&gt;=$T$3,$N$2&lt;$U$3),IF(P160&gt;=$W$3,$W$1,$V$1),IF(AND($N$2&gt;=$T$4,$N$2&lt;$U$4),IF(P160&gt;=$W$4,$W$1,$V$1),IF(AND($N$2&gt;=$T$5,$N$2&lt;$U$5),IF(P160&gt;=$W$5,$W$1,$V$1),IF(AND($N$2&gt;=$T$6,$N$2&lt;$U$6),IF(P160&gt;=$W$6,$W$1,$V$1),IF(AND($N$2&gt;=$T$7,$N$2&lt;$U$7),IF(P160&gt;=$W$7,$W$1,$V$1),IF(AND($N$2&gt;=$T$8,$N$2&lt;$U$8),IF(P160&gt;=$W$8,$W$1,$V$1),IF(AND($N$2&gt;=$T$9,$N$2&lt;$U$9),IF(P160&gt;=$W$9,$W$1,$V$1),""))))))))),"")</f>
        <v>FF</v>
      </c>
      <c r="M160" s="9" t="str" cm="1">
        <f t="array" ref="M160">IF(E160&lt;&gt;"",IF(AND(E160&lt;&gt;"GR",E160&gt;=40,J160&gt;=30),_xlfn.IFS(Q160&gt;=$AG$2,$AD$19,Q160&gt;=$AG$3,$AC$19,Q160&gt;=$AG$4,$AB$19,Q160&gt;=$AG$5,$AA$19,Q160&gt;=$AG$6,$Z$19,Q160&gt;=$AG$7,$Y$19,Q160&gt;=$AG$8,$X$19,Q160&gt;=$AG$9,$V$19),L160),"")</f>
        <v>DC</v>
      </c>
      <c r="N160" s="9"/>
      <c r="O160" s="9"/>
      <c r="P160" s="9">
        <f t="shared" si="20"/>
        <v>32</v>
      </c>
      <c r="Q160" s="9">
        <f t="shared" si="21"/>
        <v>46</v>
      </c>
      <c r="R160" s="9">
        <f t="shared" si="22"/>
        <v>-1.83</v>
      </c>
    </row>
    <row r="161" spans="1:18" x14ac:dyDescent="0.2">
      <c r="A161" s="3" t="s">
        <v>8</v>
      </c>
      <c r="B161" s="3">
        <v>160</v>
      </c>
      <c r="C161" s="3">
        <v>24</v>
      </c>
      <c r="D161" s="3">
        <v>53</v>
      </c>
      <c r="E161" s="3" t="s">
        <v>34</v>
      </c>
      <c r="F161" s="22">
        <f t="shared" si="23"/>
        <v>53</v>
      </c>
      <c r="G161" s="22">
        <f t="shared" si="24"/>
        <v>24</v>
      </c>
      <c r="H161" s="22">
        <f t="shared" si="25"/>
        <v>53</v>
      </c>
      <c r="I161" s="9">
        <f t="shared" si="26"/>
        <v>41.4</v>
      </c>
      <c r="J161" s="9">
        <f t="shared" si="18"/>
        <v>41.4</v>
      </c>
      <c r="K161" s="10">
        <f t="shared" si="19"/>
        <v>1713.9599999999998</v>
      </c>
      <c r="L161" s="9" t="str" cm="1">
        <f t="array" ref="L161">IF(D161&lt;&gt;"",IF(AND(H161&gt;=40,I161&gt;=30),IF(AND($N$2&gt;=$T$2,$N$2&lt;=$U$2),_xlfn.IFS(P161&gt;=$AD$2,$AD$1,P161&gt;=$AC$2,$AC$1,P161&gt;=$AB$2,$AB$1,P161&gt;=$AA$2,$AA$1,P161&gt;=$Z$2,$Z$1,P161&gt;=$Y$2,$Y$1,P161&gt;=$X$2,$X$1,P161&gt;=$W$2,$W$1,P161&lt;$W$2,$V$1),(IF(AND($N$2&gt;=$T$3,$N$2&lt;$U$3),_xlfn.IFS(P161&gt;=$AD$3,$AD$1,P161&gt;=$AC$3,$AC$1,P161&gt;=$AB$3,$AB$1,P161&gt;=$AA$3,$AA$1,P161&gt;=$Z$3,$Z$1,P161&gt;=$Y$3,$Y$1,P161&gt;=$X$3,$X$1,P161&gt;=$W$3,$W$1,P161&lt;$W$2,$V$1),(IF(AND($N$2&gt;=$T$4,$N$2&lt;$U$4),_xlfn.IFS(P161&gt;=$AD$4,$AD$1,P161&gt;=$AC$4,$AC$1,P161&gt;=$AB$4,$AB$1,P161&gt;=$AA$4,$AA$1,P161&gt;=$Z$4,$Z$1,P161&gt;=$Y$4,$Y$1,P161&gt;=$X$4,$X$1,P161&gt;=$W$4,$W$1,P161&lt;$W$2,$V$1),(IF(AND($N$2&gt;=$T$5,$N$2&lt;$U$5),_xlfn.IFS(P161&gt;=$AD$5,$AD$1,P161&gt;=$AC$5,$AC$1,P161&gt;=$AB$5,$AB$1,P161&gt;=$AA$5,$AA$1,P161&gt;=$Z$5,$Z$1,P161&gt;=$Y$5,$Y$1,P161&gt;=$X$5,$X$1,P161&gt;=$W$5,$W$1,P161&lt;$W$2,$V$1),(IF(AND($N$2&gt;=$T$6,$N$2&lt;$U$6),_xlfn.IFS(P161&gt;=$AD$6,$AD$1,P161&gt;=$AC$6,$AC$1,P161&gt;=$AB$6,$AB$1,P161&gt;=$AA$6,$AA$1,P161&gt;=$Z$6,$Z$1,P161&gt;=$Y$6,$Y$1,P161&gt;=$X$6,$X$1,P161&gt;=$W$6,$W$1,P161&lt;$W$2,$V$1),(IF(AND($N$2&gt;=$T$7,$N$2&lt;$U$7),_xlfn.IFS(P161&gt;=$AD$7,$AD$1,P161&gt;=$AC$7,$AC$1,P161&gt;=$AB$7,$AB$1,P161&gt;=$AA$7,$AA$1,P161&gt;=$Z$7,$Z$1,P161&gt;=$Y$7,$Y$1,P161&gt;=$X$7,$X$1,P161&gt;=$W$7,$W$1,P161&lt;$W$2,$V$1),(IF(AND($N$2&gt;=$T$8,$N$2&lt;$U$8),_xlfn.IFS(P161&gt;=$AD$8,$AD$1,P161&gt;=$AC$8,$AC$1,P161&gt;=$AB$8,$AB$1,P161&gt;=$AA$8,$AA$1,P161&gt;=$Z$8,$Z$1,P161&gt;=$Y$8,$Y$1,P161&gt;=$X$8,$X$1,P161&gt;=$W$8,$W$1,P161&lt;$W$2,$V$1),(IF(AND($N$2&gt;=$T$9,$N$2&lt;$U$9),_xlfn.IFS(P161&gt;=$AD$9,$AD$1,P161&gt;=$AC$9,$AC$1,P161&gt;=$AB$9,$AB$1,P161&gt;=$AA$9,$AA$1,P161&gt;=$Z$9,$Z$1,P161&gt;=$Y$9,$Y$1,P161&gt;=$X$9,$X$1,P161&gt;=$W$9,$W$1),$W$1))))))))))))))),IF(AND($N$2&gt;=$T$2,$N$2&lt;=$U$2),IF(P161&gt;=$W$2,$W$1,$V$1),IF(AND($N$2&gt;=$T$3,$N$2&lt;$U$3),IF(P161&gt;=$W$3,$W$1,$V$1),IF(AND($N$2&gt;=$T$4,$N$2&lt;$U$4),IF(P161&gt;=$W$4,$W$1,$V$1),IF(AND($N$2&gt;=$T$5,$N$2&lt;$U$5),IF(P161&gt;=$W$5,$W$1,$V$1),IF(AND($N$2&gt;=$T$6,$N$2&lt;$U$6),IF(P161&gt;=$W$6,$W$1,$V$1),IF(AND($N$2&gt;=$T$7,$N$2&lt;$U$7),IF(P161&gt;=$W$7,$W$1,$V$1),IF(AND($N$2&gt;=$T$8,$N$2&lt;$U$8),IF(P161&gt;=$W$8,$W$1,$V$1),IF(AND($N$2&gt;=$T$9,$N$2&lt;$U$9),IF(P161&gt;=$W$9,$W$1,$V$1),""))))))))),"")</f>
        <v>DC</v>
      </c>
      <c r="M161" s="9" t="str" cm="1">
        <f t="array" ref="M161">IF(E161&lt;&gt;"",IF(AND(E161&lt;&gt;"GR",E161&gt;=40,J161&gt;=30),_xlfn.IFS(Q161&gt;=$AG$2,$AD$19,Q161&gt;=$AG$3,$AC$19,Q161&gt;=$AG$4,$AB$19,Q161&gt;=$AG$5,$AA$19,Q161&gt;=$AG$6,$Z$19,Q161&gt;=$AG$7,$Y$19,Q161&gt;=$AG$8,$X$19,Q161&gt;=$AG$9,$V$19),L161),"")</f>
        <v>DC</v>
      </c>
      <c r="N161" s="9"/>
      <c r="O161" s="9"/>
      <c r="P161" s="9">
        <f t="shared" si="20"/>
        <v>46</v>
      </c>
      <c r="Q161" s="9">
        <f t="shared" si="21"/>
        <v>46</v>
      </c>
      <c r="R161" s="9">
        <f t="shared" si="22"/>
        <v>-0.36</v>
      </c>
    </row>
    <row r="162" spans="1:18" x14ac:dyDescent="0.2">
      <c r="A162" s="3" t="s">
        <v>8</v>
      </c>
      <c r="B162" s="3">
        <v>161</v>
      </c>
      <c r="C162" s="3">
        <v>35</v>
      </c>
      <c r="D162" s="3">
        <v>45</v>
      </c>
      <c r="E162" s="3" t="s">
        <v>34</v>
      </c>
      <c r="F162" s="22">
        <f t="shared" si="23"/>
        <v>45</v>
      </c>
      <c r="G162" s="22">
        <f t="shared" si="24"/>
        <v>35</v>
      </c>
      <c r="H162" s="22">
        <f t="shared" si="25"/>
        <v>45</v>
      </c>
      <c r="I162" s="9">
        <f t="shared" si="26"/>
        <v>41</v>
      </c>
      <c r="J162" s="9">
        <f t="shared" si="18"/>
        <v>41</v>
      </c>
      <c r="K162" s="10">
        <f t="shared" si="19"/>
        <v>1681</v>
      </c>
      <c r="L162" s="9" t="str" cm="1">
        <f t="array" ref="L162">IF(D162&lt;&gt;"",IF(AND(H162&gt;=40,I162&gt;=30),IF(AND($N$2&gt;=$T$2,$N$2&lt;=$U$2),_xlfn.IFS(P162&gt;=$AD$2,$AD$1,P162&gt;=$AC$2,$AC$1,P162&gt;=$AB$2,$AB$1,P162&gt;=$AA$2,$AA$1,P162&gt;=$Z$2,$Z$1,P162&gt;=$Y$2,$Y$1,P162&gt;=$X$2,$X$1,P162&gt;=$W$2,$W$1,P162&lt;$W$2,$V$1),(IF(AND($N$2&gt;=$T$3,$N$2&lt;$U$3),_xlfn.IFS(P162&gt;=$AD$3,$AD$1,P162&gt;=$AC$3,$AC$1,P162&gt;=$AB$3,$AB$1,P162&gt;=$AA$3,$AA$1,P162&gt;=$Z$3,$Z$1,P162&gt;=$Y$3,$Y$1,P162&gt;=$X$3,$X$1,P162&gt;=$W$3,$W$1,P162&lt;$W$2,$V$1),(IF(AND($N$2&gt;=$T$4,$N$2&lt;$U$4),_xlfn.IFS(P162&gt;=$AD$4,$AD$1,P162&gt;=$AC$4,$AC$1,P162&gt;=$AB$4,$AB$1,P162&gt;=$AA$4,$AA$1,P162&gt;=$Z$4,$Z$1,P162&gt;=$Y$4,$Y$1,P162&gt;=$X$4,$X$1,P162&gt;=$W$4,$W$1,P162&lt;$W$2,$V$1),(IF(AND($N$2&gt;=$T$5,$N$2&lt;$U$5),_xlfn.IFS(P162&gt;=$AD$5,$AD$1,P162&gt;=$AC$5,$AC$1,P162&gt;=$AB$5,$AB$1,P162&gt;=$AA$5,$AA$1,P162&gt;=$Z$5,$Z$1,P162&gt;=$Y$5,$Y$1,P162&gt;=$X$5,$X$1,P162&gt;=$W$5,$W$1,P162&lt;$W$2,$V$1),(IF(AND($N$2&gt;=$T$6,$N$2&lt;$U$6),_xlfn.IFS(P162&gt;=$AD$6,$AD$1,P162&gt;=$AC$6,$AC$1,P162&gt;=$AB$6,$AB$1,P162&gt;=$AA$6,$AA$1,P162&gt;=$Z$6,$Z$1,P162&gt;=$Y$6,$Y$1,P162&gt;=$X$6,$X$1,P162&gt;=$W$6,$W$1,P162&lt;$W$2,$V$1),(IF(AND($N$2&gt;=$T$7,$N$2&lt;$U$7),_xlfn.IFS(P162&gt;=$AD$7,$AD$1,P162&gt;=$AC$7,$AC$1,P162&gt;=$AB$7,$AB$1,P162&gt;=$AA$7,$AA$1,P162&gt;=$Z$7,$Z$1,P162&gt;=$Y$7,$Y$1,P162&gt;=$X$7,$X$1,P162&gt;=$W$7,$W$1,P162&lt;$W$2,$V$1),(IF(AND($N$2&gt;=$T$8,$N$2&lt;$U$8),_xlfn.IFS(P162&gt;=$AD$8,$AD$1,P162&gt;=$AC$8,$AC$1,P162&gt;=$AB$8,$AB$1,P162&gt;=$AA$8,$AA$1,P162&gt;=$Z$8,$Z$1,P162&gt;=$Y$8,$Y$1,P162&gt;=$X$8,$X$1,P162&gt;=$W$8,$W$1,P162&lt;$W$2,$V$1),(IF(AND($N$2&gt;=$T$9,$N$2&lt;$U$9),_xlfn.IFS(P162&gt;=$AD$9,$AD$1,P162&gt;=$AC$9,$AC$1,P162&gt;=$AB$9,$AB$1,P162&gt;=$AA$9,$AA$1,P162&gt;=$Z$9,$Z$1,P162&gt;=$Y$9,$Y$1,P162&gt;=$X$9,$X$1,P162&gt;=$W$9,$W$1),$W$1))))))))))))))),IF(AND($N$2&gt;=$T$2,$N$2&lt;=$U$2),IF(P162&gt;=$W$2,$W$1,$V$1),IF(AND($N$2&gt;=$T$3,$N$2&lt;$U$3),IF(P162&gt;=$W$3,$W$1,$V$1),IF(AND($N$2&gt;=$T$4,$N$2&lt;$U$4),IF(P162&gt;=$W$4,$W$1,$V$1),IF(AND($N$2&gt;=$T$5,$N$2&lt;$U$5),IF(P162&gt;=$W$5,$W$1,$V$1),IF(AND($N$2&gt;=$T$6,$N$2&lt;$U$6),IF(P162&gt;=$W$6,$W$1,$V$1),IF(AND($N$2&gt;=$T$7,$N$2&lt;$U$7),IF(P162&gt;=$W$7,$W$1,$V$1),IF(AND($N$2&gt;=$T$8,$N$2&lt;$U$8),IF(P162&gt;=$W$8,$W$1,$V$1),IF(AND($N$2&gt;=$T$9,$N$2&lt;$U$9),IF(P162&gt;=$W$9,$W$1,$V$1),""))))))))),"")</f>
        <v>DC</v>
      </c>
      <c r="M162" s="9" t="str" cm="1">
        <f t="array" ref="M162">IF(E162&lt;&gt;"",IF(AND(E162&lt;&gt;"GR",E162&gt;=40,J162&gt;=30),_xlfn.IFS(Q162&gt;=$AG$2,$AD$19,Q162&gt;=$AG$3,$AC$19,Q162&gt;=$AG$4,$AB$19,Q162&gt;=$AG$5,$AA$19,Q162&gt;=$AG$6,$Z$19,Q162&gt;=$AG$7,$Y$19,Q162&gt;=$AG$8,$X$19,Q162&gt;=$AG$9,$V$19),L162),"")</f>
        <v>DC</v>
      </c>
      <c r="N162" s="9"/>
      <c r="O162" s="9"/>
      <c r="P162" s="9">
        <f t="shared" si="20"/>
        <v>46</v>
      </c>
      <c r="Q162" s="9">
        <f t="shared" si="21"/>
        <v>46</v>
      </c>
      <c r="R162" s="9">
        <f t="shared" si="22"/>
        <v>-0.39</v>
      </c>
    </row>
    <row r="163" spans="1:18" x14ac:dyDescent="0.2">
      <c r="A163" s="3" t="s">
        <v>8</v>
      </c>
      <c r="B163" s="3">
        <v>162</v>
      </c>
      <c r="C163" s="3">
        <v>5</v>
      </c>
      <c r="D163" s="3" t="s">
        <v>34</v>
      </c>
      <c r="E163" s="3">
        <v>65</v>
      </c>
      <c r="F163" s="22">
        <f t="shared" si="23"/>
        <v>65</v>
      </c>
      <c r="G163" s="22">
        <f t="shared" si="24"/>
        <v>5</v>
      </c>
      <c r="H163" s="22">
        <f t="shared" si="25"/>
        <v>0</v>
      </c>
      <c r="I163" s="9">
        <f t="shared" si="26"/>
        <v>2</v>
      </c>
      <c r="J163" s="9">
        <f t="shared" si="18"/>
        <v>41</v>
      </c>
      <c r="K163" s="10">
        <f t="shared" si="19"/>
        <v>4</v>
      </c>
      <c r="L163" s="9" t="str" cm="1">
        <f t="array" ref="L163">IF(D163&lt;&gt;"",IF(AND(H163&gt;=40,I163&gt;=30),IF(AND($N$2&gt;=$T$2,$N$2&lt;=$U$2),_xlfn.IFS(P163&gt;=$AD$2,$AD$1,P163&gt;=$AC$2,$AC$1,P163&gt;=$AB$2,$AB$1,P163&gt;=$AA$2,$AA$1,P163&gt;=$Z$2,$Z$1,P163&gt;=$Y$2,$Y$1,P163&gt;=$X$2,$X$1,P163&gt;=$W$2,$W$1,P163&lt;$W$2,$V$1),(IF(AND($N$2&gt;=$T$3,$N$2&lt;$U$3),_xlfn.IFS(P163&gt;=$AD$3,$AD$1,P163&gt;=$AC$3,$AC$1,P163&gt;=$AB$3,$AB$1,P163&gt;=$AA$3,$AA$1,P163&gt;=$Z$3,$Z$1,P163&gt;=$Y$3,$Y$1,P163&gt;=$X$3,$X$1,P163&gt;=$W$3,$W$1,P163&lt;$W$2,$V$1),(IF(AND($N$2&gt;=$T$4,$N$2&lt;$U$4),_xlfn.IFS(P163&gt;=$AD$4,$AD$1,P163&gt;=$AC$4,$AC$1,P163&gt;=$AB$4,$AB$1,P163&gt;=$AA$4,$AA$1,P163&gt;=$Z$4,$Z$1,P163&gt;=$Y$4,$Y$1,P163&gt;=$X$4,$X$1,P163&gt;=$W$4,$W$1,P163&lt;$W$2,$V$1),(IF(AND($N$2&gt;=$T$5,$N$2&lt;$U$5),_xlfn.IFS(P163&gt;=$AD$5,$AD$1,P163&gt;=$AC$5,$AC$1,P163&gt;=$AB$5,$AB$1,P163&gt;=$AA$5,$AA$1,P163&gt;=$Z$5,$Z$1,P163&gt;=$Y$5,$Y$1,P163&gt;=$X$5,$X$1,P163&gt;=$W$5,$W$1,P163&lt;$W$2,$V$1),(IF(AND($N$2&gt;=$T$6,$N$2&lt;$U$6),_xlfn.IFS(P163&gt;=$AD$6,$AD$1,P163&gt;=$AC$6,$AC$1,P163&gt;=$AB$6,$AB$1,P163&gt;=$AA$6,$AA$1,P163&gt;=$Z$6,$Z$1,P163&gt;=$Y$6,$Y$1,P163&gt;=$X$6,$X$1,P163&gt;=$W$6,$W$1,P163&lt;$W$2,$V$1),(IF(AND($N$2&gt;=$T$7,$N$2&lt;$U$7),_xlfn.IFS(P163&gt;=$AD$7,$AD$1,P163&gt;=$AC$7,$AC$1,P163&gt;=$AB$7,$AB$1,P163&gt;=$AA$7,$AA$1,P163&gt;=$Z$7,$Z$1,P163&gt;=$Y$7,$Y$1,P163&gt;=$X$7,$X$1,P163&gt;=$W$7,$W$1,P163&lt;$W$2,$V$1),(IF(AND($N$2&gt;=$T$8,$N$2&lt;$U$8),_xlfn.IFS(P163&gt;=$AD$8,$AD$1,P163&gt;=$AC$8,$AC$1,P163&gt;=$AB$8,$AB$1,P163&gt;=$AA$8,$AA$1,P163&gt;=$Z$8,$Z$1,P163&gt;=$Y$8,$Y$1,P163&gt;=$X$8,$X$1,P163&gt;=$W$8,$W$1,P163&lt;$W$2,$V$1),(IF(AND($N$2&gt;=$T$9,$N$2&lt;$U$9),_xlfn.IFS(P163&gt;=$AD$9,$AD$1,P163&gt;=$AC$9,$AC$1,P163&gt;=$AB$9,$AB$1,P163&gt;=$AA$9,$AA$1,P163&gt;=$Z$9,$Z$1,P163&gt;=$Y$9,$Y$1,P163&gt;=$X$9,$X$1,P163&gt;=$W$9,$W$1),$W$1))))))))))))))),IF(AND($N$2&gt;=$T$2,$N$2&lt;=$U$2),IF(P163&gt;=$W$2,$W$1,$V$1),IF(AND($N$2&gt;=$T$3,$N$2&lt;$U$3),IF(P163&gt;=$W$3,$W$1,$V$1),IF(AND($N$2&gt;=$T$4,$N$2&lt;$U$4),IF(P163&gt;=$W$4,$W$1,$V$1),IF(AND($N$2&gt;=$T$5,$N$2&lt;$U$5),IF(P163&gt;=$W$5,$W$1,$V$1),IF(AND($N$2&gt;=$T$6,$N$2&lt;$U$6),IF(P163&gt;=$W$6,$W$1,$V$1),IF(AND($N$2&gt;=$T$7,$N$2&lt;$U$7),IF(P163&gt;=$W$7,$W$1,$V$1),IF(AND($N$2&gt;=$T$8,$N$2&lt;$U$8),IF(P163&gt;=$W$8,$W$1,$V$1),IF(AND($N$2&gt;=$T$9,$N$2&lt;$U$9),IF(P163&gt;=$W$9,$W$1,$V$1),""))))))))),"")</f>
        <v>FF</v>
      </c>
      <c r="M163" s="9" t="str" cm="1">
        <f t="array" ref="M163">IF(E163&lt;&gt;"",IF(AND(E163&lt;&gt;"GR",E163&gt;=40,J163&gt;=30),_xlfn.IFS(Q163&gt;=$AG$2,$AD$19,Q163&gt;=$AG$3,$AC$19,Q163&gt;=$AG$4,$AB$19,Q163&gt;=$AG$5,$AA$19,Q163&gt;=$AG$6,$Z$19,Q163&gt;=$AG$7,$Y$19,Q163&gt;=$AG$8,$X$19,Q163&gt;=$AG$9,$V$19),L163),"")</f>
        <v>DC</v>
      </c>
      <c r="N163" s="9"/>
      <c r="O163" s="9"/>
      <c r="P163" s="9">
        <f t="shared" si="20"/>
        <v>19</v>
      </c>
      <c r="Q163" s="9">
        <f t="shared" si="21"/>
        <v>46</v>
      </c>
      <c r="R163" s="9">
        <f t="shared" si="22"/>
        <v>-3.07</v>
      </c>
    </row>
    <row r="164" spans="1:18" x14ac:dyDescent="0.2">
      <c r="A164" s="3" t="s">
        <v>8</v>
      </c>
      <c r="B164" s="3">
        <v>163</v>
      </c>
      <c r="C164" s="3">
        <v>35</v>
      </c>
      <c r="D164" s="3">
        <v>45</v>
      </c>
      <c r="E164" s="3" t="s">
        <v>34</v>
      </c>
      <c r="F164" s="22">
        <f t="shared" si="23"/>
        <v>45</v>
      </c>
      <c r="G164" s="22">
        <f t="shared" si="24"/>
        <v>35</v>
      </c>
      <c r="H164" s="22">
        <f t="shared" si="25"/>
        <v>45</v>
      </c>
      <c r="I164" s="9">
        <f t="shared" si="26"/>
        <v>41</v>
      </c>
      <c r="J164" s="9">
        <f t="shared" si="18"/>
        <v>41</v>
      </c>
      <c r="K164" s="10">
        <f t="shared" si="19"/>
        <v>1681</v>
      </c>
      <c r="L164" s="9" t="str" cm="1">
        <f t="array" ref="L164">IF(D164&lt;&gt;"",IF(AND(H164&gt;=40,I164&gt;=30),IF(AND($N$2&gt;=$T$2,$N$2&lt;=$U$2),_xlfn.IFS(P164&gt;=$AD$2,$AD$1,P164&gt;=$AC$2,$AC$1,P164&gt;=$AB$2,$AB$1,P164&gt;=$AA$2,$AA$1,P164&gt;=$Z$2,$Z$1,P164&gt;=$Y$2,$Y$1,P164&gt;=$X$2,$X$1,P164&gt;=$W$2,$W$1,P164&lt;$W$2,$V$1),(IF(AND($N$2&gt;=$T$3,$N$2&lt;$U$3),_xlfn.IFS(P164&gt;=$AD$3,$AD$1,P164&gt;=$AC$3,$AC$1,P164&gt;=$AB$3,$AB$1,P164&gt;=$AA$3,$AA$1,P164&gt;=$Z$3,$Z$1,P164&gt;=$Y$3,$Y$1,P164&gt;=$X$3,$X$1,P164&gt;=$W$3,$W$1,P164&lt;$W$2,$V$1),(IF(AND($N$2&gt;=$T$4,$N$2&lt;$U$4),_xlfn.IFS(P164&gt;=$AD$4,$AD$1,P164&gt;=$AC$4,$AC$1,P164&gt;=$AB$4,$AB$1,P164&gt;=$AA$4,$AA$1,P164&gt;=$Z$4,$Z$1,P164&gt;=$Y$4,$Y$1,P164&gt;=$X$4,$X$1,P164&gt;=$W$4,$W$1,P164&lt;$W$2,$V$1),(IF(AND($N$2&gt;=$T$5,$N$2&lt;$U$5),_xlfn.IFS(P164&gt;=$AD$5,$AD$1,P164&gt;=$AC$5,$AC$1,P164&gt;=$AB$5,$AB$1,P164&gt;=$AA$5,$AA$1,P164&gt;=$Z$5,$Z$1,P164&gt;=$Y$5,$Y$1,P164&gt;=$X$5,$X$1,P164&gt;=$W$5,$W$1,P164&lt;$W$2,$V$1),(IF(AND($N$2&gt;=$T$6,$N$2&lt;$U$6),_xlfn.IFS(P164&gt;=$AD$6,$AD$1,P164&gt;=$AC$6,$AC$1,P164&gt;=$AB$6,$AB$1,P164&gt;=$AA$6,$AA$1,P164&gt;=$Z$6,$Z$1,P164&gt;=$Y$6,$Y$1,P164&gt;=$X$6,$X$1,P164&gt;=$W$6,$W$1,P164&lt;$W$2,$V$1),(IF(AND($N$2&gt;=$T$7,$N$2&lt;$U$7),_xlfn.IFS(P164&gt;=$AD$7,$AD$1,P164&gt;=$AC$7,$AC$1,P164&gt;=$AB$7,$AB$1,P164&gt;=$AA$7,$AA$1,P164&gt;=$Z$7,$Z$1,P164&gt;=$Y$7,$Y$1,P164&gt;=$X$7,$X$1,P164&gt;=$W$7,$W$1,P164&lt;$W$2,$V$1),(IF(AND($N$2&gt;=$T$8,$N$2&lt;$U$8),_xlfn.IFS(P164&gt;=$AD$8,$AD$1,P164&gt;=$AC$8,$AC$1,P164&gt;=$AB$8,$AB$1,P164&gt;=$AA$8,$AA$1,P164&gt;=$Z$8,$Z$1,P164&gt;=$Y$8,$Y$1,P164&gt;=$X$8,$X$1,P164&gt;=$W$8,$W$1,P164&lt;$W$2,$V$1),(IF(AND($N$2&gt;=$T$9,$N$2&lt;$U$9),_xlfn.IFS(P164&gt;=$AD$9,$AD$1,P164&gt;=$AC$9,$AC$1,P164&gt;=$AB$9,$AB$1,P164&gt;=$AA$9,$AA$1,P164&gt;=$Z$9,$Z$1,P164&gt;=$Y$9,$Y$1,P164&gt;=$X$9,$X$1,P164&gt;=$W$9,$W$1),$W$1))))))))))))))),IF(AND($N$2&gt;=$T$2,$N$2&lt;=$U$2),IF(P164&gt;=$W$2,$W$1,$V$1),IF(AND($N$2&gt;=$T$3,$N$2&lt;$U$3),IF(P164&gt;=$W$3,$W$1,$V$1),IF(AND($N$2&gt;=$T$4,$N$2&lt;$U$4),IF(P164&gt;=$W$4,$W$1,$V$1),IF(AND($N$2&gt;=$T$5,$N$2&lt;$U$5),IF(P164&gt;=$W$5,$W$1,$V$1),IF(AND($N$2&gt;=$T$6,$N$2&lt;$U$6),IF(P164&gt;=$W$6,$W$1,$V$1),IF(AND($N$2&gt;=$T$7,$N$2&lt;$U$7),IF(P164&gt;=$W$7,$W$1,$V$1),IF(AND($N$2&gt;=$T$8,$N$2&lt;$U$8),IF(P164&gt;=$W$8,$W$1,$V$1),IF(AND($N$2&gt;=$T$9,$N$2&lt;$U$9),IF(P164&gt;=$W$9,$W$1,$V$1),""))))))))),"")</f>
        <v>DC</v>
      </c>
      <c r="M164" s="9" t="str" cm="1">
        <f t="array" ref="M164">IF(E164&lt;&gt;"",IF(AND(E164&lt;&gt;"GR",E164&gt;=40,J164&gt;=30),_xlfn.IFS(Q164&gt;=$AG$2,$AD$19,Q164&gt;=$AG$3,$AC$19,Q164&gt;=$AG$4,$AB$19,Q164&gt;=$AG$5,$AA$19,Q164&gt;=$AG$6,$Z$19,Q164&gt;=$AG$7,$Y$19,Q164&gt;=$AG$8,$X$19,Q164&gt;=$AG$9,$V$19),L164),"")</f>
        <v>DC</v>
      </c>
      <c r="N164" s="9"/>
      <c r="O164" s="9"/>
      <c r="P164" s="9">
        <f t="shared" si="20"/>
        <v>46</v>
      </c>
      <c r="Q164" s="9">
        <f t="shared" si="21"/>
        <v>46</v>
      </c>
      <c r="R164" s="9">
        <f t="shared" si="22"/>
        <v>-0.39</v>
      </c>
    </row>
    <row r="165" spans="1:18" x14ac:dyDescent="0.2">
      <c r="A165" s="3" t="s">
        <v>8</v>
      </c>
      <c r="B165" s="3">
        <v>164</v>
      </c>
      <c r="C165" s="3">
        <v>23</v>
      </c>
      <c r="D165" s="3">
        <v>53</v>
      </c>
      <c r="E165" s="3" t="s">
        <v>34</v>
      </c>
      <c r="F165" s="22">
        <f t="shared" si="23"/>
        <v>53</v>
      </c>
      <c r="G165" s="22">
        <f t="shared" si="24"/>
        <v>23</v>
      </c>
      <c r="H165" s="22">
        <f t="shared" si="25"/>
        <v>53</v>
      </c>
      <c r="I165" s="9">
        <f t="shared" si="26"/>
        <v>41</v>
      </c>
      <c r="J165" s="9">
        <f t="shared" si="18"/>
        <v>41</v>
      </c>
      <c r="K165" s="10">
        <f t="shared" si="19"/>
        <v>1681</v>
      </c>
      <c r="L165" s="9" t="str" cm="1">
        <f t="array" ref="L165">IF(D165&lt;&gt;"",IF(AND(H165&gt;=40,I165&gt;=30),IF(AND($N$2&gt;=$T$2,$N$2&lt;=$U$2),_xlfn.IFS(P165&gt;=$AD$2,$AD$1,P165&gt;=$AC$2,$AC$1,P165&gt;=$AB$2,$AB$1,P165&gt;=$AA$2,$AA$1,P165&gt;=$Z$2,$Z$1,P165&gt;=$Y$2,$Y$1,P165&gt;=$X$2,$X$1,P165&gt;=$W$2,$W$1,P165&lt;$W$2,$V$1),(IF(AND($N$2&gt;=$T$3,$N$2&lt;$U$3),_xlfn.IFS(P165&gt;=$AD$3,$AD$1,P165&gt;=$AC$3,$AC$1,P165&gt;=$AB$3,$AB$1,P165&gt;=$AA$3,$AA$1,P165&gt;=$Z$3,$Z$1,P165&gt;=$Y$3,$Y$1,P165&gt;=$X$3,$X$1,P165&gt;=$W$3,$W$1,P165&lt;$W$2,$V$1),(IF(AND($N$2&gt;=$T$4,$N$2&lt;$U$4),_xlfn.IFS(P165&gt;=$AD$4,$AD$1,P165&gt;=$AC$4,$AC$1,P165&gt;=$AB$4,$AB$1,P165&gt;=$AA$4,$AA$1,P165&gt;=$Z$4,$Z$1,P165&gt;=$Y$4,$Y$1,P165&gt;=$X$4,$X$1,P165&gt;=$W$4,$W$1,P165&lt;$W$2,$V$1),(IF(AND($N$2&gt;=$T$5,$N$2&lt;$U$5),_xlfn.IFS(P165&gt;=$AD$5,$AD$1,P165&gt;=$AC$5,$AC$1,P165&gt;=$AB$5,$AB$1,P165&gt;=$AA$5,$AA$1,P165&gt;=$Z$5,$Z$1,P165&gt;=$Y$5,$Y$1,P165&gt;=$X$5,$X$1,P165&gt;=$W$5,$W$1,P165&lt;$W$2,$V$1),(IF(AND($N$2&gt;=$T$6,$N$2&lt;$U$6),_xlfn.IFS(P165&gt;=$AD$6,$AD$1,P165&gt;=$AC$6,$AC$1,P165&gt;=$AB$6,$AB$1,P165&gt;=$AA$6,$AA$1,P165&gt;=$Z$6,$Z$1,P165&gt;=$Y$6,$Y$1,P165&gt;=$X$6,$X$1,P165&gt;=$W$6,$W$1,P165&lt;$W$2,$V$1),(IF(AND($N$2&gt;=$T$7,$N$2&lt;$U$7),_xlfn.IFS(P165&gt;=$AD$7,$AD$1,P165&gt;=$AC$7,$AC$1,P165&gt;=$AB$7,$AB$1,P165&gt;=$AA$7,$AA$1,P165&gt;=$Z$7,$Z$1,P165&gt;=$Y$7,$Y$1,P165&gt;=$X$7,$X$1,P165&gt;=$W$7,$W$1,P165&lt;$W$2,$V$1),(IF(AND($N$2&gt;=$T$8,$N$2&lt;$U$8),_xlfn.IFS(P165&gt;=$AD$8,$AD$1,P165&gt;=$AC$8,$AC$1,P165&gt;=$AB$8,$AB$1,P165&gt;=$AA$8,$AA$1,P165&gt;=$Z$8,$Z$1,P165&gt;=$Y$8,$Y$1,P165&gt;=$X$8,$X$1,P165&gt;=$W$8,$W$1,P165&lt;$W$2,$V$1),(IF(AND($N$2&gt;=$T$9,$N$2&lt;$U$9),_xlfn.IFS(P165&gt;=$AD$9,$AD$1,P165&gt;=$AC$9,$AC$1,P165&gt;=$AB$9,$AB$1,P165&gt;=$AA$9,$AA$1,P165&gt;=$Z$9,$Z$1,P165&gt;=$Y$9,$Y$1,P165&gt;=$X$9,$X$1,P165&gt;=$W$9,$W$1),$W$1))))))))))))))),IF(AND($N$2&gt;=$T$2,$N$2&lt;=$U$2),IF(P165&gt;=$W$2,$W$1,$V$1),IF(AND($N$2&gt;=$T$3,$N$2&lt;$U$3),IF(P165&gt;=$W$3,$W$1,$V$1),IF(AND($N$2&gt;=$T$4,$N$2&lt;$U$4),IF(P165&gt;=$W$4,$W$1,$V$1),IF(AND($N$2&gt;=$T$5,$N$2&lt;$U$5),IF(P165&gt;=$W$5,$W$1,$V$1),IF(AND($N$2&gt;=$T$6,$N$2&lt;$U$6),IF(P165&gt;=$W$6,$W$1,$V$1),IF(AND($N$2&gt;=$T$7,$N$2&lt;$U$7),IF(P165&gt;=$W$7,$W$1,$V$1),IF(AND($N$2&gt;=$T$8,$N$2&lt;$U$8),IF(P165&gt;=$W$8,$W$1,$V$1),IF(AND($N$2&gt;=$T$9,$N$2&lt;$U$9),IF(P165&gt;=$W$9,$W$1,$V$1),""))))))))),"")</f>
        <v>DC</v>
      </c>
      <c r="M165" s="9" t="str" cm="1">
        <f t="array" ref="M165">IF(E165&lt;&gt;"",IF(AND(E165&lt;&gt;"GR",E165&gt;=40,J165&gt;=30),_xlfn.IFS(Q165&gt;=$AG$2,$AD$19,Q165&gt;=$AG$3,$AC$19,Q165&gt;=$AG$4,$AB$19,Q165&gt;=$AG$5,$AA$19,Q165&gt;=$AG$6,$Z$19,Q165&gt;=$AG$7,$Y$19,Q165&gt;=$AG$8,$X$19,Q165&gt;=$AG$9,$V$19),L165),"")</f>
        <v>DC</v>
      </c>
      <c r="N165" s="9"/>
      <c r="O165" s="9"/>
      <c r="P165" s="9">
        <f t="shared" si="20"/>
        <v>46</v>
      </c>
      <c r="Q165" s="9">
        <f t="shared" si="21"/>
        <v>46</v>
      </c>
      <c r="R165" s="9">
        <f t="shared" si="22"/>
        <v>-0.39</v>
      </c>
    </row>
    <row r="166" spans="1:18" x14ac:dyDescent="0.2">
      <c r="A166" s="3" t="s">
        <v>8</v>
      </c>
      <c r="B166" s="3">
        <v>165</v>
      </c>
      <c r="C166" s="3">
        <v>27</v>
      </c>
      <c r="D166" s="3">
        <v>27</v>
      </c>
      <c r="E166" s="3">
        <v>50</v>
      </c>
      <c r="F166" s="22">
        <f t="shared" si="23"/>
        <v>50</v>
      </c>
      <c r="G166" s="22">
        <f t="shared" si="24"/>
        <v>27</v>
      </c>
      <c r="H166" s="22">
        <f t="shared" si="25"/>
        <v>27</v>
      </c>
      <c r="I166" s="9">
        <f t="shared" si="26"/>
        <v>27</v>
      </c>
      <c r="J166" s="9">
        <f t="shared" si="18"/>
        <v>40.799999999999997</v>
      </c>
      <c r="K166" s="10">
        <f t="shared" si="19"/>
        <v>729</v>
      </c>
      <c r="L166" s="9" t="str" cm="1">
        <f t="array" ref="L166">IF(D166&lt;&gt;"",IF(AND(H166&gt;=40,I166&gt;=30),IF(AND($N$2&gt;=$T$2,$N$2&lt;=$U$2),_xlfn.IFS(P166&gt;=$AD$2,$AD$1,P166&gt;=$AC$2,$AC$1,P166&gt;=$AB$2,$AB$1,P166&gt;=$AA$2,$AA$1,P166&gt;=$Z$2,$Z$1,P166&gt;=$Y$2,$Y$1,P166&gt;=$X$2,$X$1,P166&gt;=$W$2,$W$1,P166&lt;$W$2,$V$1),(IF(AND($N$2&gt;=$T$3,$N$2&lt;$U$3),_xlfn.IFS(P166&gt;=$AD$3,$AD$1,P166&gt;=$AC$3,$AC$1,P166&gt;=$AB$3,$AB$1,P166&gt;=$AA$3,$AA$1,P166&gt;=$Z$3,$Z$1,P166&gt;=$Y$3,$Y$1,P166&gt;=$X$3,$X$1,P166&gt;=$W$3,$W$1,P166&lt;$W$2,$V$1),(IF(AND($N$2&gt;=$T$4,$N$2&lt;$U$4),_xlfn.IFS(P166&gt;=$AD$4,$AD$1,P166&gt;=$AC$4,$AC$1,P166&gt;=$AB$4,$AB$1,P166&gt;=$AA$4,$AA$1,P166&gt;=$Z$4,$Z$1,P166&gt;=$Y$4,$Y$1,P166&gt;=$X$4,$X$1,P166&gt;=$W$4,$W$1,P166&lt;$W$2,$V$1),(IF(AND($N$2&gt;=$T$5,$N$2&lt;$U$5),_xlfn.IFS(P166&gt;=$AD$5,$AD$1,P166&gt;=$AC$5,$AC$1,P166&gt;=$AB$5,$AB$1,P166&gt;=$AA$5,$AA$1,P166&gt;=$Z$5,$Z$1,P166&gt;=$Y$5,$Y$1,P166&gt;=$X$5,$X$1,P166&gt;=$W$5,$W$1,P166&lt;$W$2,$V$1),(IF(AND($N$2&gt;=$T$6,$N$2&lt;$U$6),_xlfn.IFS(P166&gt;=$AD$6,$AD$1,P166&gt;=$AC$6,$AC$1,P166&gt;=$AB$6,$AB$1,P166&gt;=$AA$6,$AA$1,P166&gt;=$Z$6,$Z$1,P166&gt;=$Y$6,$Y$1,P166&gt;=$X$6,$X$1,P166&gt;=$W$6,$W$1,P166&lt;$W$2,$V$1),(IF(AND($N$2&gt;=$T$7,$N$2&lt;$U$7),_xlfn.IFS(P166&gt;=$AD$7,$AD$1,P166&gt;=$AC$7,$AC$1,P166&gt;=$AB$7,$AB$1,P166&gt;=$AA$7,$AA$1,P166&gt;=$Z$7,$Z$1,P166&gt;=$Y$7,$Y$1,P166&gt;=$X$7,$X$1,P166&gt;=$W$7,$W$1,P166&lt;$W$2,$V$1),(IF(AND($N$2&gt;=$T$8,$N$2&lt;$U$8),_xlfn.IFS(P166&gt;=$AD$8,$AD$1,P166&gt;=$AC$8,$AC$1,P166&gt;=$AB$8,$AB$1,P166&gt;=$AA$8,$AA$1,P166&gt;=$Z$8,$Z$1,P166&gt;=$Y$8,$Y$1,P166&gt;=$X$8,$X$1,P166&gt;=$W$8,$W$1,P166&lt;$W$2,$V$1),(IF(AND($N$2&gt;=$T$9,$N$2&lt;$U$9),_xlfn.IFS(P166&gt;=$AD$9,$AD$1,P166&gt;=$AC$9,$AC$1,P166&gt;=$AB$9,$AB$1,P166&gt;=$AA$9,$AA$1,P166&gt;=$Z$9,$Z$1,P166&gt;=$Y$9,$Y$1,P166&gt;=$X$9,$X$1,P166&gt;=$W$9,$W$1),$W$1))))))))))))))),IF(AND($N$2&gt;=$T$2,$N$2&lt;=$U$2),IF(P166&gt;=$W$2,$W$1,$V$1),IF(AND($N$2&gt;=$T$3,$N$2&lt;$U$3),IF(P166&gt;=$W$3,$W$1,$V$1),IF(AND($N$2&gt;=$T$4,$N$2&lt;$U$4),IF(P166&gt;=$W$4,$W$1,$V$1),IF(AND($N$2&gt;=$T$5,$N$2&lt;$U$5),IF(P166&gt;=$W$5,$W$1,$V$1),IF(AND($N$2&gt;=$T$6,$N$2&lt;$U$6),IF(P166&gt;=$W$6,$W$1,$V$1),IF(AND($N$2&gt;=$T$7,$N$2&lt;$U$7),IF(P166&gt;=$W$7,$W$1,$V$1),IF(AND($N$2&gt;=$T$8,$N$2&lt;$U$8),IF(P166&gt;=$W$8,$W$1,$V$1),IF(AND($N$2&gt;=$T$9,$N$2&lt;$U$9),IF(P166&gt;=$W$9,$W$1,$V$1),""))))))))),"")</f>
        <v>FD</v>
      </c>
      <c r="M166" s="9" t="str" cm="1">
        <f t="array" ref="M166">IF(E166&lt;&gt;"",IF(AND(E166&lt;&gt;"GR",E166&gt;=40,J166&gt;=30),_xlfn.IFS(Q166&gt;=$AG$2,$AD$19,Q166&gt;=$AG$3,$AC$19,Q166&gt;=$AG$4,$AB$19,Q166&gt;=$AG$5,$AA$19,Q166&gt;=$AG$6,$Z$19,Q166&gt;=$AG$7,$Y$19,Q166&gt;=$AG$8,$X$19,Q166&gt;=$AG$9,$V$19),L166),"")</f>
        <v>DC</v>
      </c>
      <c r="N166" s="9"/>
      <c r="O166" s="9"/>
      <c r="P166" s="9">
        <f t="shared" si="20"/>
        <v>36</v>
      </c>
      <c r="Q166" s="9">
        <f t="shared" si="21"/>
        <v>46</v>
      </c>
      <c r="R166" s="9">
        <f t="shared" si="22"/>
        <v>-1.35</v>
      </c>
    </row>
    <row r="167" spans="1:18" x14ac:dyDescent="0.2">
      <c r="A167" s="3" t="s">
        <v>8</v>
      </c>
      <c r="B167" s="3">
        <v>166</v>
      </c>
      <c r="C167" s="3">
        <v>33</v>
      </c>
      <c r="D167" s="3">
        <v>45</v>
      </c>
      <c r="E167" s="3" t="s">
        <v>34</v>
      </c>
      <c r="F167" s="22">
        <f t="shared" si="23"/>
        <v>45</v>
      </c>
      <c r="G167" s="22">
        <f t="shared" si="24"/>
        <v>33</v>
      </c>
      <c r="H167" s="22">
        <f t="shared" si="25"/>
        <v>45</v>
      </c>
      <c r="I167" s="9">
        <f t="shared" si="26"/>
        <v>40.200000000000003</v>
      </c>
      <c r="J167" s="9">
        <f t="shared" si="18"/>
        <v>40.200000000000003</v>
      </c>
      <c r="K167" s="10">
        <f t="shared" si="19"/>
        <v>1616.0400000000002</v>
      </c>
      <c r="L167" s="9" t="str" cm="1">
        <f t="array" ref="L167">IF(D167&lt;&gt;"",IF(AND(H167&gt;=40,I167&gt;=30),IF(AND($N$2&gt;=$T$2,$N$2&lt;=$U$2),_xlfn.IFS(P167&gt;=$AD$2,$AD$1,P167&gt;=$AC$2,$AC$1,P167&gt;=$AB$2,$AB$1,P167&gt;=$AA$2,$AA$1,P167&gt;=$Z$2,$Z$1,P167&gt;=$Y$2,$Y$1,P167&gt;=$X$2,$X$1,P167&gt;=$W$2,$W$1,P167&lt;$W$2,$V$1),(IF(AND($N$2&gt;=$T$3,$N$2&lt;$U$3),_xlfn.IFS(P167&gt;=$AD$3,$AD$1,P167&gt;=$AC$3,$AC$1,P167&gt;=$AB$3,$AB$1,P167&gt;=$AA$3,$AA$1,P167&gt;=$Z$3,$Z$1,P167&gt;=$Y$3,$Y$1,P167&gt;=$X$3,$X$1,P167&gt;=$W$3,$W$1,P167&lt;$W$2,$V$1),(IF(AND($N$2&gt;=$T$4,$N$2&lt;$U$4),_xlfn.IFS(P167&gt;=$AD$4,$AD$1,P167&gt;=$AC$4,$AC$1,P167&gt;=$AB$4,$AB$1,P167&gt;=$AA$4,$AA$1,P167&gt;=$Z$4,$Z$1,P167&gt;=$Y$4,$Y$1,P167&gt;=$X$4,$X$1,P167&gt;=$W$4,$W$1,P167&lt;$W$2,$V$1),(IF(AND($N$2&gt;=$T$5,$N$2&lt;$U$5),_xlfn.IFS(P167&gt;=$AD$5,$AD$1,P167&gt;=$AC$5,$AC$1,P167&gt;=$AB$5,$AB$1,P167&gt;=$AA$5,$AA$1,P167&gt;=$Z$5,$Z$1,P167&gt;=$Y$5,$Y$1,P167&gt;=$X$5,$X$1,P167&gt;=$W$5,$W$1,P167&lt;$W$2,$V$1),(IF(AND($N$2&gt;=$T$6,$N$2&lt;$U$6),_xlfn.IFS(P167&gt;=$AD$6,$AD$1,P167&gt;=$AC$6,$AC$1,P167&gt;=$AB$6,$AB$1,P167&gt;=$AA$6,$AA$1,P167&gt;=$Z$6,$Z$1,P167&gt;=$Y$6,$Y$1,P167&gt;=$X$6,$X$1,P167&gt;=$W$6,$W$1,P167&lt;$W$2,$V$1),(IF(AND($N$2&gt;=$T$7,$N$2&lt;$U$7),_xlfn.IFS(P167&gt;=$AD$7,$AD$1,P167&gt;=$AC$7,$AC$1,P167&gt;=$AB$7,$AB$1,P167&gt;=$AA$7,$AA$1,P167&gt;=$Z$7,$Z$1,P167&gt;=$Y$7,$Y$1,P167&gt;=$X$7,$X$1,P167&gt;=$W$7,$W$1,P167&lt;$W$2,$V$1),(IF(AND($N$2&gt;=$T$8,$N$2&lt;$U$8),_xlfn.IFS(P167&gt;=$AD$8,$AD$1,P167&gt;=$AC$8,$AC$1,P167&gt;=$AB$8,$AB$1,P167&gt;=$AA$8,$AA$1,P167&gt;=$Z$8,$Z$1,P167&gt;=$Y$8,$Y$1,P167&gt;=$X$8,$X$1,P167&gt;=$W$8,$W$1,P167&lt;$W$2,$V$1),(IF(AND($N$2&gt;=$T$9,$N$2&lt;$U$9),_xlfn.IFS(P167&gt;=$AD$9,$AD$1,P167&gt;=$AC$9,$AC$1,P167&gt;=$AB$9,$AB$1,P167&gt;=$AA$9,$AA$1,P167&gt;=$Z$9,$Z$1,P167&gt;=$Y$9,$Y$1,P167&gt;=$X$9,$X$1,P167&gt;=$W$9,$W$1),$W$1))))))))))))))),IF(AND($N$2&gt;=$T$2,$N$2&lt;=$U$2),IF(P167&gt;=$W$2,$W$1,$V$1),IF(AND($N$2&gt;=$T$3,$N$2&lt;$U$3),IF(P167&gt;=$W$3,$W$1,$V$1),IF(AND($N$2&gt;=$T$4,$N$2&lt;$U$4),IF(P167&gt;=$W$4,$W$1,$V$1),IF(AND($N$2&gt;=$T$5,$N$2&lt;$U$5),IF(P167&gt;=$W$5,$W$1,$V$1),IF(AND($N$2&gt;=$T$6,$N$2&lt;$U$6),IF(P167&gt;=$W$6,$W$1,$V$1),IF(AND($N$2&gt;=$T$7,$N$2&lt;$U$7),IF(P167&gt;=$W$7,$W$1,$V$1),IF(AND($N$2&gt;=$T$8,$N$2&lt;$U$8),IF(P167&gt;=$W$8,$W$1,$V$1),IF(AND($N$2&gt;=$T$9,$N$2&lt;$U$9),IF(P167&gt;=$W$9,$W$1,$V$1),""))))))))),"")</f>
        <v>DC</v>
      </c>
      <c r="M167" s="9" t="str" cm="1">
        <f t="array" ref="M167">IF(E167&lt;&gt;"",IF(AND(E167&lt;&gt;"GR",E167&gt;=40,J167&gt;=30),_xlfn.IFS(Q167&gt;=$AG$2,$AD$19,Q167&gt;=$AG$3,$AC$19,Q167&gt;=$AG$4,$AB$19,Q167&gt;=$AG$5,$AA$19,Q167&gt;=$AG$6,$Z$19,Q167&gt;=$AG$7,$Y$19,Q167&gt;=$AG$8,$X$19,Q167&gt;=$AG$9,$V$19),L167),"")</f>
        <v>DC</v>
      </c>
      <c r="N167" s="9"/>
      <c r="O167" s="9"/>
      <c r="P167" s="9">
        <f t="shared" si="20"/>
        <v>46</v>
      </c>
      <c r="Q167" s="9">
        <f t="shared" si="21"/>
        <v>46</v>
      </c>
      <c r="R167" s="9">
        <f t="shared" si="22"/>
        <v>-0.45</v>
      </c>
    </row>
    <row r="168" spans="1:18" x14ac:dyDescent="0.2">
      <c r="A168" s="3" t="s">
        <v>8</v>
      </c>
      <c r="B168" s="3">
        <v>167</v>
      </c>
      <c r="C168" s="3">
        <v>18</v>
      </c>
      <c r="D168" s="3">
        <v>55</v>
      </c>
      <c r="E168" s="3" t="s">
        <v>34</v>
      </c>
      <c r="F168" s="22">
        <f t="shared" si="23"/>
        <v>55</v>
      </c>
      <c r="G168" s="22">
        <f t="shared" si="24"/>
        <v>18</v>
      </c>
      <c r="H168" s="22">
        <f t="shared" si="25"/>
        <v>55</v>
      </c>
      <c r="I168" s="9">
        <f t="shared" si="26"/>
        <v>40.200000000000003</v>
      </c>
      <c r="J168" s="9">
        <f t="shared" si="18"/>
        <v>40.200000000000003</v>
      </c>
      <c r="K168" s="10">
        <f t="shared" si="19"/>
        <v>1616.0400000000002</v>
      </c>
      <c r="L168" s="9" t="str" cm="1">
        <f t="array" ref="L168">IF(D168&lt;&gt;"",IF(AND(H168&gt;=40,I168&gt;=30),IF(AND($N$2&gt;=$T$2,$N$2&lt;=$U$2),_xlfn.IFS(P168&gt;=$AD$2,$AD$1,P168&gt;=$AC$2,$AC$1,P168&gt;=$AB$2,$AB$1,P168&gt;=$AA$2,$AA$1,P168&gt;=$Z$2,$Z$1,P168&gt;=$Y$2,$Y$1,P168&gt;=$X$2,$X$1,P168&gt;=$W$2,$W$1,P168&lt;$W$2,$V$1),(IF(AND($N$2&gt;=$T$3,$N$2&lt;$U$3),_xlfn.IFS(P168&gt;=$AD$3,$AD$1,P168&gt;=$AC$3,$AC$1,P168&gt;=$AB$3,$AB$1,P168&gt;=$AA$3,$AA$1,P168&gt;=$Z$3,$Z$1,P168&gt;=$Y$3,$Y$1,P168&gt;=$X$3,$X$1,P168&gt;=$W$3,$W$1,P168&lt;$W$2,$V$1),(IF(AND($N$2&gt;=$T$4,$N$2&lt;$U$4),_xlfn.IFS(P168&gt;=$AD$4,$AD$1,P168&gt;=$AC$4,$AC$1,P168&gt;=$AB$4,$AB$1,P168&gt;=$AA$4,$AA$1,P168&gt;=$Z$4,$Z$1,P168&gt;=$Y$4,$Y$1,P168&gt;=$X$4,$X$1,P168&gt;=$W$4,$W$1,P168&lt;$W$2,$V$1),(IF(AND($N$2&gt;=$T$5,$N$2&lt;$U$5),_xlfn.IFS(P168&gt;=$AD$5,$AD$1,P168&gt;=$AC$5,$AC$1,P168&gt;=$AB$5,$AB$1,P168&gt;=$AA$5,$AA$1,P168&gt;=$Z$5,$Z$1,P168&gt;=$Y$5,$Y$1,P168&gt;=$X$5,$X$1,P168&gt;=$W$5,$W$1,P168&lt;$W$2,$V$1),(IF(AND($N$2&gt;=$T$6,$N$2&lt;$U$6),_xlfn.IFS(P168&gt;=$AD$6,$AD$1,P168&gt;=$AC$6,$AC$1,P168&gt;=$AB$6,$AB$1,P168&gt;=$AA$6,$AA$1,P168&gt;=$Z$6,$Z$1,P168&gt;=$Y$6,$Y$1,P168&gt;=$X$6,$X$1,P168&gt;=$W$6,$W$1,P168&lt;$W$2,$V$1),(IF(AND($N$2&gt;=$T$7,$N$2&lt;$U$7),_xlfn.IFS(P168&gt;=$AD$7,$AD$1,P168&gt;=$AC$7,$AC$1,P168&gt;=$AB$7,$AB$1,P168&gt;=$AA$7,$AA$1,P168&gt;=$Z$7,$Z$1,P168&gt;=$Y$7,$Y$1,P168&gt;=$X$7,$X$1,P168&gt;=$W$7,$W$1,P168&lt;$W$2,$V$1),(IF(AND($N$2&gt;=$T$8,$N$2&lt;$U$8),_xlfn.IFS(P168&gt;=$AD$8,$AD$1,P168&gt;=$AC$8,$AC$1,P168&gt;=$AB$8,$AB$1,P168&gt;=$AA$8,$AA$1,P168&gt;=$Z$8,$Z$1,P168&gt;=$Y$8,$Y$1,P168&gt;=$X$8,$X$1,P168&gt;=$W$8,$W$1,P168&lt;$W$2,$V$1),(IF(AND($N$2&gt;=$T$9,$N$2&lt;$U$9),_xlfn.IFS(P168&gt;=$AD$9,$AD$1,P168&gt;=$AC$9,$AC$1,P168&gt;=$AB$9,$AB$1,P168&gt;=$AA$9,$AA$1,P168&gt;=$Z$9,$Z$1,P168&gt;=$Y$9,$Y$1,P168&gt;=$X$9,$X$1,P168&gt;=$W$9,$W$1),$W$1))))))))))))))),IF(AND($N$2&gt;=$T$2,$N$2&lt;=$U$2),IF(P168&gt;=$W$2,$W$1,$V$1),IF(AND($N$2&gt;=$T$3,$N$2&lt;$U$3),IF(P168&gt;=$W$3,$W$1,$V$1),IF(AND($N$2&gt;=$T$4,$N$2&lt;$U$4),IF(P168&gt;=$W$4,$W$1,$V$1),IF(AND($N$2&gt;=$T$5,$N$2&lt;$U$5),IF(P168&gt;=$W$5,$W$1,$V$1),IF(AND($N$2&gt;=$T$6,$N$2&lt;$U$6),IF(P168&gt;=$W$6,$W$1,$V$1),IF(AND($N$2&gt;=$T$7,$N$2&lt;$U$7),IF(P168&gt;=$W$7,$W$1,$V$1),IF(AND($N$2&gt;=$T$8,$N$2&lt;$U$8),IF(P168&gt;=$W$8,$W$1,$V$1),IF(AND($N$2&gt;=$T$9,$N$2&lt;$U$9),IF(P168&gt;=$W$9,$W$1,$V$1),""))))))))),"")</f>
        <v>DC</v>
      </c>
      <c r="M168" s="9" t="str" cm="1">
        <f t="array" ref="M168">IF(E168&lt;&gt;"",IF(AND(E168&lt;&gt;"GR",E168&gt;=40,J168&gt;=30),_xlfn.IFS(Q168&gt;=$AG$2,$AD$19,Q168&gt;=$AG$3,$AC$19,Q168&gt;=$AG$4,$AB$19,Q168&gt;=$AG$5,$AA$19,Q168&gt;=$AG$6,$Z$19,Q168&gt;=$AG$7,$Y$19,Q168&gt;=$AG$8,$X$19,Q168&gt;=$AG$9,$V$19),L168),"")</f>
        <v>DC</v>
      </c>
      <c r="N168" s="9"/>
      <c r="O168" s="9"/>
      <c r="P168" s="9">
        <f t="shared" si="20"/>
        <v>46</v>
      </c>
      <c r="Q168" s="9">
        <f t="shared" si="21"/>
        <v>46</v>
      </c>
      <c r="R168" s="9">
        <f t="shared" si="22"/>
        <v>-0.45</v>
      </c>
    </row>
    <row r="169" spans="1:18" x14ac:dyDescent="0.2">
      <c r="A169" s="3" t="s">
        <v>8</v>
      </c>
      <c r="B169" s="3">
        <v>168</v>
      </c>
      <c r="C169" s="3">
        <v>18</v>
      </c>
      <c r="D169" s="3">
        <v>32</v>
      </c>
      <c r="E169" s="3">
        <v>55</v>
      </c>
      <c r="F169" s="22">
        <f t="shared" si="23"/>
        <v>55</v>
      </c>
      <c r="G169" s="22">
        <f t="shared" si="24"/>
        <v>18</v>
      </c>
      <c r="H169" s="22">
        <f t="shared" si="25"/>
        <v>32</v>
      </c>
      <c r="I169" s="9">
        <f t="shared" si="26"/>
        <v>26.4</v>
      </c>
      <c r="J169" s="9">
        <f t="shared" si="18"/>
        <v>40.200000000000003</v>
      </c>
      <c r="K169" s="10">
        <f t="shared" si="19"/>
        <v>696.95999999999992</v>
      </c>
      <c r="L169" s="9" t="str" cm="1">
        <f t="array" ref="L169">IF(D169&lt;&gt;"",IF(AND(H169&gt;=40,I169&gt;=30),IF(AND($N$2&gt;=$T$2,$N$2&lt;=$U$2),_xlfn.IFS(P169&gt;=$AD$2,$AD$1,P169&gt;=$AC$2,$AC$1,P169&gt;=$AB$2,$AB$1,P169&gt;=$AA$2,$AA$1,P169&gt;=$Z$2,$Z$1,P169&gt;=$Y$2,$Y$1,P169&gt;=$X$2,$X$1,P169&gt;=$W$2,$W$1,P169&lt;$W$2,$V$1),(IF(AND($N$2&gt;=$T$3,$N$2&lt;$U$3),_xlfn.IFS(P169&gt;=$AD$3,$AD$1,P169&gt;=$AC$3,$AC$1,P169&gt;=$AB$3,$AB$1,P169&gt;=$AA$3,$AA$1,P169&gt;=$Z$3,$Z$1,P169&gt;=$Y$3,$Y$1,P169&gt;=$X$3,$X$1,P169&gt;=$W$3,$W$1,P169&lt;$W$2,$V$1),(IF(AND($N$2&gt;=$T$4,$N$2&lt;$U$4),_xlfn.IFS(P169&gt;=$AD$4,$AD$1,P169&gt;=$AC$4,$AC$1,P169&gt;=$AB$4,$AB$1,P169&gt;=$AA$4,$AA$1,P169&gt;=$Z$4,$Z$1,P169&gt;=$Y$4,$Y$1,P169&gt;=$X$4,$X$1,P169&gt;=$W$4,$W$1,P169&lt;$W$2,$V$1),(IF(AND($N$2&gt;=$T$5,$N$2&lt;$U$5),_xlfn.IFS(P169&gt;=$AD$5,$AD$1,P169&gt;=$AC$5,$AC$1,P169&gt;=$AB$5,$AB$1,P169&gt;=$AA$5,$AA$1,P169&gt;=$Z$5,$Z$1,P169&gt;=$Y$5,$Y$1,P169&gt;=$X$5,$X$1,P169&gt;=$W$5,$W$1,P169&lt;$W$2,$V$1),(IF(AND($N$2&gt;=$T$6,$N$2&lt;$U$6),_xlfn.IFS(P169&gt;=$AD$6,$AD$1,P169&gt;=$AC$6,$AC$1,P169&gt;=$AB$6,$AB$1,P169&gt;=$AA$6,$AA$1,P169&gt;=$Z$6,$Z$1,P169&gt;=$Y$6,$Y$1,P169&gt;=$X$6,$X$1,P169&gt;=$W$6,$W$1,P169&lt;$W$2,$V$1),(IF(AND($N$2&gt;=$T$7,$N$2&lt;$U$7),_xlfn.IFS(P169&gt;=$AD$7,$AD$1,P169&gt;=$AC$7,$AC$1,P169&gt;=$AB$7,$AB$1,P169&gt;=$AA$7,$AA$1,P169&gt;=$Z$7,$Z$1,P169&gt;=$Y$7,$Y$1,P169&gt;=$X$7,$X$1,P169&gt;=$W$7,$W$1,P169&lt;$W$2,$V$1),(IF(AND($N$2&gt;=$T$8,$N$2&lt;$U$8),_xlfn.IFS(P169&gt;=$AD$8,$AD$1,P169&gt;=$AC$8,$AC$1,P169&gt;=$AB$8,$AB$1,P169&gt;=$AA$8,$AA$1,P169&gt;=$Z$8,$Z$1,P169&gt;=$Y$8,$Y$1,P169&gt;=$X$8,$X$1,P169&gt;=$W$8,$W$1,P169&lt;$W$2,$V$1),(IF(AND($N$2&gt;=$T$9,$N$2&lt;$U$9),_xlfn.IFS(P169&gt;=$AD$9,$AD$1,P169&gt;=$AC$9,$AC$1,P169&gt;=$AB$9,$AB$1,P169&gt;=$AA$9,$AA$1,P169&gt;=$Z$9,$Z$1,P169&gt;=$Y$9,$Y$1,P169&gt;=$X$9,$X$1,P169&gt;=$W$9,$W$1),$W$1))))))))))))))),IF(AND($N$2&gt;=$T$2,$N$2&lt;=$U$2),IF(P169&gt;=$W$2,$W$1,$V$1),IF(AND($N$2&gt;=$T$3,$N$2&lt;$U$3),IF(P169&gt;=$W$3,$W$1,$V$1),IF(AND($N$2&gt;=$T$4,$N$2&lt;$U$4),IF(P169&gt;=$W$4,$W$1,$V$1),IF(AND($N$2&gt;=$T$5,$N$2&lt;$U$5),IF(P169&gt;=$W$5,$W$1,$V$1),IF(AND($N$2&gt;=$T$6,$N$2&lt;$U$6),IF(P169&gt;=$W$6,$W$1,$V$1),IF(AND($N$2&gt;=$T$7,$N$2&lt;$U$7),IF(P169&gt;=$W$7,$W$1,$V$1),IF(AND($N$2&gt;=$T$8,$N$2&lt;$U$8),IF(P169&gt;=$W$8,$W$1,$V$1),IF(AND($N$2&gt;=$T$9,$N$2&lt;$U$9),IF(P169&gt;=$W$9,$W$1,$V$1),""))))))))),"")</f>
        <v>FD</v>
      </c>
      <c r="M169" s="9" t="str" cm="1">
        <f t="array" ref="M169">IF(E169&lt;&gt;"",IF(AND(E169&lt;&gt;"GR",E169&gt;=40,J169&gt;=30),_xlfn.IFS(Q169&gt;=$AG$2,$AD$19,Q169&gt;=$AG$3,$AC$19,Q169&gt;=$AG$4,$AB$19,Q169&gt;=$AG$5,$AA$19,Q169&gt;=$AG$6,$Z$19,Q169&gt;=$AG$7,$Y$19,Q169&gt;=$AG$8,$X$19,Q169&gt;=$AG$9,$V$19),L169),"")</f>
        <v>DC</v>
      </c>
      <c r="N169" s="9"/>
      <c r="O169" s="9"/>
      <c r="P169" s="9">
        <f t="shared" si="20"/>
        <v>36</v>
      </c>
      <c r="Q169" s="9">
        <f t="shared" si="21"/>
        <v>46</v>
      </c>
      <c r="R169" s="9">
        <f t="shared" si="22"/>
        <v>-1.39</v>
      </c>
    </row>
    <row r="170" spans="1:18" x14ac:dyDescent="0.2">
      <c r="A170" s="3" t="s">
        <v>8</v>
      </c>
      <c r="B170" s="3">
        <v>169</v>
      </c>
      <c r="C170" s="3">
        <v>25</v>
      </c>
      <c r="D170" s="3">
        <v>30</v>
      </c>
      <c r="E170" s="3">
        <v>50</v>
      </c>
      <c r="F170" s="22">
        <f t="shared" si="23"/>
        <v>50</v>
      </c>
      <c r="G170" s="22">
        <f t="shared" si="24"/>
        <v>25</v>
      </c>
      <c r="H170" s="22">
        <f t="shared" si="25"/>
        <v>30</v>
      </c>
      <c r="I170" s="9">
        <f t="shared" si="26"/>
        <v>28</v>
      </c>
      <c r="J170" s="9">
        <f t="shared" si="18"/>
        <v>40</v>
      </c>
      <c r="K170" s="10">
        <f t="shared" si="19"/>
        <v>784</v>
      </c>
      <c r="L170" s="9" t="str" cm="1">
        <f t="array" ref="L170">IF(D170&lt;&gt;"",IF(AND(H170&gt;=40,I170&gt;=30),IF(AND($N$2&gt;=$T$2,$N$2&lt;=$U$2),_xlfn.IFS(P170&gt;=$AD$2,$AD$1,P170&gt;=$AC$2,$AC$1,P170&gt;=$AB$2,$AB$1,P170&gt;=$AA$2,$AA$1,P170&gt;=$Z$2,$Z$1,P170&gt;=$Y$2,$Y$1,P170&gt;=$X$2,$X$1,P170&gt;=$W$2,$W$1,P170&lt;$W$2,$V$1),(IF(AND($N$2&gt;=$T$3,$N$2&lt;$U$3),_xlfn.IFS(P170&gt;=$AD$3,$AD$1,P170&gt;=$AC$3,$AC$1,P170&gt;=$AB$3,$AB$1,P170&gt;=$AA$3,$AA$1,P170&gt;=$Z$3,$Z$1,P170&gt;=$Y$3,$Y$1,P170&gt;=$X$3,$X$1,P170&gt;=$W$3,$W$1,P170&lt;$W$2,$V$1),(IF(AND($N$2&gt;=$T$4,$N$2&lt;$U$4),_xlfn.IFS(P170&gt;=$AD$4,$AD$1,P170&gt;=$AC$4,$AC$1,P170&gt;=$AB$4,$AB$1,P170&gt;=$AA$4,$AA$1,P170&gt;=$Z$4,$Z$1,P170&gt;=$Y$4,$Y$1,P170&gt;=$X$4,$X$1,P170&gt;=$W$4,$W$1,P170&lt;$W$2,$V$1),(IF(AND($N$2&gt;=$T$5,$N$2&lt;$U$5),_xlfn.IFS(P170&gt;=$AD$5,$AD$1,P170&gt;=$AC$5,$AC$1,P170&gt;=$AB$5,$AB$1,P170&gt;=$AA$5,$AA$1,P170&gt;=$Z$5,$Z$1,P170&gt;=$Y$5,$Y$1,P170&gt;=$X$5,$X$1,P170&gt;=$W$5,$W$1,P170&lt;$W$2,$V$1),(IF(AND($N$2&gt;=$T$6,$N$2&lt;$U$6),_xlfn.IFS(P170&gt;=$AD$6,$AD$1,P170&gt;=$AC$6,$AC$1,P170&gt;=$AB$6,$AB$1,P170&gt;=$AA$6,$AA$1,P170&gt;=$Z$6,$Z$1,P170&gt;=$Y$6,$Y$1,P170&gt;=$X$6,$X$1,P170&gt;=$W$6,$W$1,P170&lt;$W$2,$V$1),(IF(AND($N$2&gt;=$T$7,$N$2&lt;$U$7),_xlfn.IFS(P170&gt;=$AD$7,$AD$1,P170&gt;=$AC$7,$AC$1,P170&gt;=$AB$7,$AB$1,P170&gt;=$AA$7,$AA$1,P170&gt;=$Z$7,$Z$1,P170&gt;=$Y$7,$Y$1,P170&gt;=$X$7,$X$1,P170&gt;=$W$7,$W$1,P170&lt;$W$2,$V$1),(IF(AND($N$2&gt;=$T$8,$N$2&lt;$U$8),_xlfn.IFS(P170&gt;=$AD$8,$AD$1,P170&gt;=$AC$8,$AC$1,P170&gt;=$AB$8,$AB$1,P170&gt;=$AA$8,$AA$1,P170&gt;=$Z$8,$Z$1,P170&gt;=$Y$8,$Y$1,P170&gt;=$X$8,$X$1,P170&gt;=$W$8,$W$1,P170&lt;$W$2,$V$1),(IF(AND($N$2&gt;=$T$9,$N$2&lt;$U$9),_xlfn.IFS(P170&gt;=$AD$9,$AD$1,P170&gt;=$AC$9,$AC$1,P170&gt;=$AB$9,$AB$1,P170&gt;=$AA$9,$AA$1,P170&gt;=$Z$9,$Z$1,P170&gt;=$Y$9,$Y$1,P170&gt;=$X$9,$X$1,P170&gt;=$W$9,$W$1),$W$1))))))))))))))),IF(AND($N$2&gt;=$T$2,$N$2&lt;=$U$2),IF(P170&gt;=$W$2,$W$1,$V$1),IF(AND($N$2&gt;=$T$3,$N$2&lt;$U$3),IF(P170&gt;=$W$3,$W$1,$V$1),IF(AND($N$2&gt;=$T$4,$N$2&lt;$U$4),IF(P170&gt;=$W$4,$W$1,$V$1),IF(AND($N$2&gt;=$T$5,$N$2&lt;$U$5),IF(P170&gt;=$W$5,$W$1,$V$1),IF(AND($N$2&gt;=$T$6,$N$2&lt;$U$6),IF(P170&gt;=$W$6,$W$1,$V$1),IF(AND($N$2&gt;=$T$7,$N$2&lt;$U$7),IF(P170&gt;=$W$7,$W$1,$V$1),IF(AND($N$2&gt;=$T$8,$N$2&lt;$U$8),IF(P170&gt;=$W$8,$W$1,$V$1),IF(AND($N$2&gt;=$T$9,$N$2&lt;$U$9),IF(P170&gt;=$W$9,$W$1,$V$1),""))))))))),"")</f>
        <v>FD</v>
      </c>
      <c r="M170" s="9" t="str" cm="1">
        <f t="array" ref="M170">IF(E170&lt;&gt;"",IF(AND(E170&lt;&gt;"GR",E170&gt;=40,J170&gt;=30),_xlfn.IFS(Q170&gt;=$AG$2,$AD$19,Q170&gt;=$AG$3,$AC$19,Q170&gt;=$AG$4,$AB$19,Q170&gt;=$AG$5,$AA$19,Q170&gt;=$AG$6,$Z$19,Q170&gt;=$AG$7,$Y$19,Q170&gt;=$AG$8,$X$19,Q170&gt;=$AG$9,$V$19),L170),"")</f>
        <v>DC</v>
      </c>
      <c r="N170" s="9"/>
      <c r="O170" s="9"/>
      <c r="P170" s="9">
        <f t="shared" si="20"/>
        <v>37</v>
      </c>
      <c r="Q170" s="9">
        <f t="shared" si="21"/>
        <v>45</v>
      </c>
      <c r="R170" s="9">
        <f t="shared" si="22"/>
        <v>-1.28</v>
      </c>
    </row>
    <row r="171" spans="1:18" x14ac:dyDescent="0.2">
      <c r="A171" s="3" t="s">
        <v>8</v>
      </c>
      <c r="B171" s="3">
        <v>170</v>
      </c>
      <c r="C171" s="3">
        <v>13</v>
      </c>
      <c r="D171" s="3">
        <v>20</v>
      </c>
      <c r="E171" s="3">
        <v>58</v>
      </c>
      <c r="F171" s="22">
        <f t="shared" si="23"/>
        <v>58</v>
      </c>
      <c r="G171" s="22">
        <f t="shared" si="24"/>
        <v>13</v>
      </c>
      <c r="H171" s="22">
        <f t="shared" si="25"/>
        <v>20</v>
      </c>
      <c r="I171" s="9">
        <f t="shared" si="26"/>
        <v>17.2</v>
      </c>
      <c r="J171" s="9">
        <f t="shared" si="18"/>
        <v>40</v>
      </c>
      <c r="K171" s="10">
        <f t="shared" si="19"/>
        <v>295.83999999999997</v>
      </c>
      <c r="L171" s="9" t="str" cm="1">
        <f t="array" ref="L171">IF(D171&lt;&gt;"",IF(AND(H171&gt;=40,I171&gt;=30),IF(AND($N$2&gt;=$T$2,$N$2&lt;=$U$2),_xlfn.IFS(P171&gt;=$AD$2,$AD$1,P171&gt;=$AC$2,$AC$1,P171&gt;=$AB$2,$AB$1,P171&gt;=$AA$2,$AA$1,P171&gt;=$Z$2,$Z$1,P171&gt;=$Y$2,$Y$1,P171&gt;=$X$2,$X$1,P171&gt;=$W$2,$W$1,P171&lt;$W$2,$V$1),(IF(AND($N$2&gt;=$T$3,$N$2&lt;$U$3),_xlfn.IFS(P171&gt;=$AD$3,$AD$1,P171&gt;=$AC$3,$AC$1,P171&gt;=$AB$3,$AB$1,P171&gt;=$AA$3,$AA$1,P171&gt;=$Z$3,$Z$1,P171&gt;=$Y$3,$Y$1,P171&gt;=$X$3,$X$1,P171&gt;=$W$3,$W$1,P171&lt;$W$2,$V$1),(IF(AND($N$2&gt;=$T$4,$N$2&lt;$U$4),_xlfn.IFS(P171&gt;=$AD$4,$AD$1,P171&gt;=$AC$4,$AC$1,P171&gt;=$AB$4,$AB$1,P171&gt;=$AA$4,$AA$1,P171&gt;=$Z$4,$Z$1,P171&gt;=$Y$4,$Y$1,P171&gt;=$X$4,$X$1,P171&gt;=$W$4,$W$1,P171&lt;$W$2,$V$1),(IF(AND($N$2&gt;=$T$5,$N$2&lt;$U$5),_xlfn.IFS(P171&gt;=$AD$5,$AD$1,P171&gt;=$AC$5,$AC$1,P171&gt;=$AB$5,$AB$1,P171&gt;=$AA$5,$AA$1,P171&gt;=$Z$5,$Z$1,P171&gt;=$Y$5,$Y$1,P171&gt;=$X$5,$X$1,P171&gt;=$W$5,$W$1,P171&lt;$W$2,$V$1),(IF(AND($N$2&gt;=$T$6,$N$2&lt;$U$6),_xlfn.IFS(P171&gt;=$AD$6,$AD$1,P171&gt;=$AC$6,$AC$1,P171&gt;=$AB$6,$AB$1,P171&gt;=$AA$6,$AA$1,P171&gt;=$Z$6,$Z$1,P171&gt;=$Y$6,$Y$1,P171&gt;=$X$6,$X$1,P171&gt;=$W$6,$W$1,P171&lt;$W$2,$V$1),(IF(AND($N$2&gt;=$T$7,$N$2&lt;$U$7),_xlfn.IFS(P171&gt;=$AD$7,$AD$1,P171&gt;=$AC$7,$AC$1,P171&gt;=$AB$7,$AB$1,P171&gt;=$AA$7,$AA$1,P171&gt;=$Z$7,$Z$1,P171&gt;=$Y$7,$Y$1,P171&gt;=$X$7,$X$1,P171&gt;=$W$7,$W$1,P171&lt;$W$2,$V$1),(IF(AND($N$2&gt;=$T$8,$N$2&lt;$U$8),_xlfn.IFS(P171&gt;=$AD$8,$AD$1,P171&gt;=$AC$8,$AC$1,P171&gt;=$AB$8,$AB$1,P171&gt;=$AA$8,$AA$1,P171&gt;=$Z$8,$Z$1,P171&gt;=$Y$8,$Y$1,P171&gt;=$X$8,$X$1,P171&gt;=$W$8,$W$1,P171&lt;$W$2,$V$1),(IF(AND($N$2&gt;=$T$9,$N$2&lt;$U$9),_xlfn.IFS(P171&gt;=$AD$9,$AD$1,P171&gt;=$AC$9,$AC$1,P171&gt;=$AB$9,$AB$1,P171&gt;=$AA$9,$AA$1,P171&gt;=$Z$9,$Z$1,P171&gt;=$Y$9,$Y$1,P171&gt;=$X$9,$X$1,P171&gt;=$W$9,$W$1),$W$1))))))))))))))),IF(AND($N$2&gt;=$T$2,$N$2&lt;=$U$2),IF(P171&gt;=$W$2,$W$1,$V$1),IF(AND($N$2&gt;=$T$3,$N$2&lt;$U$3),IF(P171&gt;=$W$3,$W$1,$V$1),IF(AND($N$2&gt;=$T$4,$N$2&lt;$U$4),IF(P171&gt;=$W$4,$W$1,$V$1),IF(AND($N$2&gt;=$T$5,$N$2&lt;$U$5),IF(P171&gt;=$W$5,$W$1,$V$1),IF(AND($N$2&gt;=$T$6,$N$2&lt;$U$6),IF(P171&gt;=$W$6,$W$1,$V$1),IF(AND($N$2&gt;=$T$7,$N$2&lt;$U$7),IF(P171&gt;=$W$7,$W$1,$V$1),IF(AND($N$2&gt;=$T$8,$N$2&lt;$U$8),IF(P171&gt;=$W$8,$W$1,$V$1),IF(AND($N$2&gt;=$T$9,$N$2&lt;$U$9),IF(P171&gt;=$W$9,$W$1,$V$1),""))))))))),"")</f>
        <v>FF</v>
      </c>
      <c r="M171" s="9" t="str" cm="1">
        <f t="array" ref="M171">IF(E171&lt;&gt;"",IF(AND(E171&lt;&gt;"GR",E171&gt;=40,J171&gt;=30),_xlfn.IFS(Q171&gt;=$AG$2,$AD$19,Q171&gt;=$AG$3,$AC$19,Q171&gt;=$AG$4,$AB$19,Q171&gt;=$AG$5,$AA$19,Q171&gt;=$AG$6,$Z$19,Q171&gt;=$AG$7,$Y$19,Q171&gt;=$AG$8,$X$19,Q171&gt;=$AG$9,$V$19),L171),"")</f>
        <v>DC</v>
      </c>
      <c r="N171" s="9"/>
      <c r="O171" s="9"/>
      <c r="P171" s="9">
        <f t="shared" si="20"/>
        <v>30</v>
      </c>
      <c r="Q171" s="9">
        <f t="shared" si="21"/>
        <v>45</v>
      </c>
      <c r="R171" s="9">
        <f t="shared" si="22"/>
        <v>-2.02</v>
      </c>
    </row>
    <row r="172" spans="1:18" x14ac:dyDescent="0.2">
      <c r="A172" s="3" t="s">
        <v>8</v>
      </c>
      <c r="B172" s="3">
        <v>171</v>
      </c>
      <c r="C172" s="3">
        <v>29</v>
      </c>
      <c r="D172" s="3">
        <v>47</v>
      </c>
      <c r="E172" s="3" t="s">
        <v>34</v>
      </c>
      <c r="F172" s="22">
        <f t="shared" si="23"/>
        <v>47</v>
      </c>
      <c r="G172" s="22">
        <f t="shared" si="24"/>
        <v>29</v>
      </c>
      <c r="H172" s="22">
        <f t="shared" si="25"/>
        <v>47</v>
      </c>
      <c r="I172" s="9">
        <f t="shared" si="26"/>
        <v>39.799999999999997</v>
      </c>
      <c r="J172" s="9">
        <f t="shared" si="18"/>
        <v>39.799999999999997</v>
      </c>
      <c r="K172" s="10">
        <f t="shared" si="19"/>
        <v>1584.0399999999997</v>
      </c>
      <c r="L172" s="9" t="str" cm="1">
        <f t="array" ref="L172">IF(D172&lt;&gt;"",IF(AND(H172&gt;=40,I172&gt;=30),IF(AND($N$2&gt;=$T$2,$N$2&lt;=$U$2),_xlfn.IFS(P172&gt;=$AD$2,$AD$1,P172&gt;=$AC$2,$AC$1,P172&gt;=$AB$2,$AB$1,P172&gt;=$AA$2,$AA$1,P172&gt;=$Z$2,$Z$1,P172&gt;=$Y$2,$Y$1,P172&gt;=$X$2,$X$1,P172&gt;=$W$2,$W$1,P172&lt;$W$2,$V$1),(IF(AND($N$2&gt;=$T$3,$N$2&lt;$U$3),_xlfn.IFS(P172&gt;=$AD$3,$AD$1,P172&gt;=$AC$3,$AC$1,P172&gt;=$AB$3,$AB$1,P172&gt;=$AA$3,$AA$1,P172&gt;=$Z$3,$Z$1,P172&gt;=$Y$3,$Y$1,P172&gt;=$X$3,$X$1,P172&gt;=$W$3,$W$1,P172&lt;$W$2,$V$1),(IF(AND($N$2&gt;=$T$4,$N$2&lt;$U$4),_xlfn.IFS(P172&gt;=$AD$4,$AD$1,P172&gt;=$AC$4,$AC$1,P172&gt;=$AB$4,$AB$1,P172&gt;=$AA$4,$AA$1,P172&gt;=$Z$4,$Z$1,P172&gt;=$Y$4,$Y$1,P172&gt;=$X$4,$X$1,P172&gt;=$W$4,$W$1,P172&lt;$W$2,$V$1),(IF(AND($N$2&gt;=$T$5,$N$2&lt;$U$5),_xlfn.IFS(P172&gt;=$AD$5,$AD$1,P172&gt;=$AC$5,$AC$1,P172&gt;=$AB$5,$AB$1,P172&gt;=$AA$5,$AA$1,P172&gt;=$Z$5,$Z$1,P172&gt;=$Y$5,$Y$1,P172&gt;=$X$5,$X$1,P172&gt;=$W$5,$W$1,P172&lt;$W$2,$V$1),(IF(AND($N$2&gt;=$T$6,$N$2&lt;$U$6),_xlfn.IFS(P172&gt;=$AD$6,$AD$1,P172&gt;=$AC$6,$AC$1,P172&gt;=$AB$6,$AB$1,P172&gt;=$AA$6,$AA$1,P172&gt;=$Z$6,$Z$1,P172&gt;=$Y$6,$Y$1,P172&gt;=$X$6,$X$1,P172&gt;=$W$6,$W$1,P172&lt;$W$2,$V$1),(IF(AND($N$2&gt;=$T$7,$N$2&lt;$U$7),_xlfn.IFS(P172&gt;=$AD$7,$AD$1,P172&gt;=$AC$7,$AC$1,P172&gt;=$AB$7,$AB$1,P172&gt;=$AA$7,$AA$1,P172&gt;=$Z$7,$Z$1,P172&gt;=$Y$7,$Y$1,P172&gt;=$X$7,$X$1,P172&gt;=$W$7,$W$1,P172&lt;$W$2,$V$1),(IF(AND($N$2&gt;=$T$8,$N$2&lt;$U$8),_xlfn.IFS(P172&gt;=$AD$8,$AD$1,P172&gt;=$AC$8,$AC$1,P172&gt;=$AB$8,$AB$1,P172&gt;=$AA$8,$AA$1,P172&gt;=$Z$8,$Z$1,P172&gt;=$Y$8,$Y$1,P172&gt;=$X$8,$X$1,P172&gt;=$W$8,$W$1,P172&lt;$W$2,$V$1),(IF(AND($N$2&gt;=$T$9,$N$2&lt;$U$9),_xlfn.IFS(P172&gt;=$AD$9,$AD$1,P172&gt;=$AC$9,$AC$1,P172&gt;=$AB$9,$AB$1,P172&gt;=$AA$9,$AA$1,P172&gt;=$Z$9,$Z$1,P172&gt;=$Y$9,$Y$1,P172&gt;=$X$9,$X$1,P172&gt;=$W$9,$W$1),$W$1))))))))))))))),IF(AND($N$2&gt;=$T$2,$N$2&lt;=$U$2),IF(P172&gt;=$W$2,$W$1,$V$1),IF(AND($N$2&gt;=$T$3,$N$2&lt;$U$3),IF(P172&gt;=$W$3,$W$1,$V$1),IF(AND($N$2&gt;=$T$4,$N$2&lt;$U$4),IF(P172&gt;=$W$4,$W$1,$V$1),IF(AND($N$2&gt;=$T$5,$N$2&lt;$U$5),IF(P172&gt;=$W$5,$W$1,$V$1),IF(AND($N$2&gt;=$T$6,$N$2&lt;$U$6),IF(P172&gt;=$W$6,$W$1,$V$1),IF(AND($N$2&gt;=$T$7,$N$2&lt;$U$7),IF(P172&gt;=$W$7,$W$1,$V$1),IF(AND($N$2&gt;=$T$8,$N$2&lt;$U$8),IF(P172&gt;=$W$8,$W$1,$V$1),IF(AND($N$2&gt;=$T$9,$N$2&lt;$U$9),IF(P172&gt;=$W$9,$W$1,$V$1),""))))))))),"")</f>
        <v>DC</v>
      </c>
      <c r="M172" s="9" t="str" cm="1">
        <f t="array" ref="M172">IF(E172&lt;&gt;"",IF(AND(E172&lt;&gt;"GR",E172&gt;=40,J172&gt;=30),_xlfn.IFS(Q172&gt;=$AG$2,$AD$19,Q172&gt;=$AG$3,$AC$19,Q172&gt;=$AG$4,$AB$19,Q172&gt;=$AG$5,$AA$19,Q172&gt;=$AG$6,$Z$19,Q172&gt;=$AG$7,$Y$19,Q172&gt;=$AG$8,$X$19,Q172&gt;=$AG$9,$V$19),L172),"")</f>
        <v>DC</v>
      </c>
      <c r="N172" s="9"/>
      <c r="O172" s="9"/>
      <c r="P172" s="9">
        <f t="shared" si="20"/>
        <v>45</v>
      </c>
      <c r="Q172" s="9">
        <f t="shared" si="21"/>
        <v>45</v>
      </c>
      <c r="R172" s="9">
        <f t="shared" si="22"/>
        <v>-0.47</v>
      </c>
    </row>
    <row r="173" spans="1:18" x14ac:dyDescent="0.2">
      <c r="A173" s="3" t="s">
        <v>8</v>
      </c>
      <c r="B173" s="3">
        <v>172</v>
      </c>
      <c r="C173" s="3">
        <v>17</v>
      </c>
      <c r="D173" s="3">
        <v>55</v>
      </c>
      <c r="E173" s="3" t="s">
        <v>34</v>
      </c>
      <c r="F173" s="22">
        <f t="shared" si="23"/>
        <v>55</v>
      </c>
      <c r="G173" s="22">
        <f t="shared" si="24"/>
        <v>17</v>
      </c>
      <c r="H173" s="22">
        <f t="shared" si="25"/>
        <v>55</v>
      </c>
      <c r="I173" s="9">
        <f t="shared" si="26"/>
        <v>39.799999999999997</v>
      </c>
      <c r="J173" s="9">
        <f t="shared" si="18"/>
        <v>39.799999999999997</v>
      </c>
      <c r="K173" s="10">
        <f t="shared" si="19"/>
        <v>1584.0399999999997</v>
      </c>
      <c r="L173" s="9" t="str" cm="1">
        <f t="array" ref="L173">IF(D173&lt;&gt;"",IF(AND(H173&gt;=40,I173&gt;=30),IF(AND($N$2&gt;=$T$2,$N$2&lt;=$U$2),_xlfn.IFS(P173&gt;=$AD$2,$AD$1,P173&gt;=$AC$2,$AC$1,P173&gt;=$AB$2,$AB$1,P173&gt;=$AA$2,$AA$1,P173&gt;=$Z$2,$Z$1,P173&gt;=$Y$2,$Y$1,P173&gt;=$X$2,$X$1,P173&gt;=$W$2,$W$1,P173&lt;$W$2,$V$1),(IF(AND($N$2&gt;=$T$3,$N$2&lt;$U$3),_xlfn.IFS(P173&gt;=$AD$3,$AD$1,P173&gt;=$AC$3,$AC$1,P173&gt;=$AB$3,$AB$1,P173&gt;=$AA$3,$AA$1,P173&gt;=$Z$3,$Z$1,P173&gt;=$Y$3,$Y$1,P173&gt;=$X$3,$X$1,P173&gt;=$W$3,$W$1,P173&lt;$W$2,$V$1),(IF(AND($N$2&gt;=$T$4,$N$2&lt;$U$4),_xlfn.IFS(P173&gt;=$AD$4,$AD$1,P173&gt;=$AC$4,$AC$1,P173&gt;=$AB$4,$AB$1,P173&gt;=$AA$4,$AA$1,P173&gt;=$Z$4,$Z$1,P173&gt;=$Y$4,$Y$1,P173&gt;=$X$4,$X$1,P173&gt;=$W$4,$W$1,P173&lt;$W$2,$V$1),(IF(AND($N$2&gt;=$T$5,$N$2&lt;$U$5),_xlfn.IFS(P173&gt;=$AD$5,$AD$1,P173&gt;=$AC$5,$AC$1,P173&gt;=$AB$5,$AB$1,P173&gt;=$AA$5,$AA$1,P173&gt;=$Z$5,$Z$1,P173&gt;=$Y$5,$Y$1,P173&gt;=$X$5,$X$1,P173&gt;=$W$5,$W$1,P173&lt;$W$2,$V$1),(IF(AND($N$2&gt;=$T$6,$N$2&lt;$U$6),_xlfn.IFS(P173&gt;=$AD$6,$AD$1,P173&gt;=$AC$6,$AC$1,P173&gt;=$AB$6,$AB$1,P173&gt;=$AA$6,$AA$1,P173&gt;=$Z$6,$Z$1,P173&gt;=$Y$6,$Y$1,P173&gt;=$X$6,$X$1,P173&gt;=$W$6,$W$1,P173&lt;$W$2,$V$1),(IF(AND($N$2&gt;=$T$7,$N$2&lt;$U$7),_xlfn.IFS(P173&gt;=$AD$7,$AD$1,P173&gt;=$AC$7,$AC$1,P173&gt;=$AB$7,$AB$1,P173&gt;=$AA$7,$AA$1,P173&gt;=$Z$7,$Z$1,P173&gt;=$Y$7,$Y$1,P173&gt;=$X$7,$X$1,P173&gt;=$W$7,$W$1,P173&lt;$W$2,$V$1),(IF(AND($N$2&gt;=$T$8,$N$2&lt;$U$8),_xlfn.IFS(P173&gt;=$AD$8,$AD$1,P173&gt;=$AC$8,$AC$1,P173&gt;=$AB$8,$AB$1,P173&gt;=$AA$8,$AA$1,P173&gt;=$Z$8,$Z$1,P173&gt;=$Y$8,$Y$1,P173&gt;=$X$8,$X$1,P173&gt;=$W$8,$W$1,P173&lt;$W$2,$V$1),(IF(AND($N$2&gt;=$T$9,$N$2&lt;$U$9),_xlfn.IFS(P173&gt;=$AD$9,$AD$1,P173&gt;=$AC$9,$AC$1,P173&gt;=$AB$9,$AB$1,P173&gt;=$AA$9,$AA$1,P173&gt;=$Z$9,$Z$1,P173&gt;=$Y$9,$Y$1,P173&gt;=$X$9,$X$1,P173&gt;=$W$9,$W$1),$W$1))))))))))))))),IF(AND($N$2&gt;=$T$2,$N$2&lt;=$U$2),IF(P173&gt;=$W$2,$W$1,$V$1),IF(AND($N$2&gt;=$T$3,$N$2&lt;$U$3),IF(P173&gt;=$W$3,$W$1,$V$1),IF(AND($N$2&gt;=$T$4,$N$2&lt;$U$4),IF(P173&gt;=$W$4,$W$1,$V$1),IF(AND($N$2&gt;=$T$5,$N$2&lt;$U$5),IF(P173&gt;=$W$5,$W$1,$V$1),IF(AND($N$2&gt;=$T$6,$N$2&lt;$U$6),IF(P173&gt;=$W$6,$W$1,$V$1),IF(AND($N$2&gt;=$T$7,$N$2&lt;$U$7),IF(P173&gt;=$W$7,$W$1,$V$1),IF(AND($N$2&gt;=$T$8,$N$2&lt;$U$8),IF(P173&gt;=$W$8,$W$1,$V$1),IF(AND($N$2&gt;=$T$9,$N$2&lt;$U$9),IF(P173&gt;=$W$9,$W$1,$V$1),""))))))))),"")</f>
        <v>DC</v>
      </c>
      <c r="M173" s="9" t="str" cm="1">
        <f t="array" ref="M173">IF(E173&lt;&gt;"",IF(AND(E173&lt;&gt;"GR",E173&gt;=40,J173&gt;=30),_xlfn.IFS(Q173&gt;=$AG$2,$AD$19,Q173&gt;=$AG$3,$AC$19,Q173&gt;=$AG$4,$AB$19,Q173&gt;=$AG$5,$AA$19,Q173&gt;=$AG$6,$Z$19,Q173&gt;=$AG$7,$Y$19,Q173&gt;=$AG$8,$X$19,Q173&gt;=$AG$9,$V$19),L173),"")</f>
        <v>DC</v>
      </c>
      <c r="N173" s="9"/>
      <c r="O173" s="9"/>
      <c r="P173" s="9">
        <f t="shared" si="20"/>
        <v>45</v>
      </c>
      <c r="Q173" s="9">
        <f t="shared" si="21"/>
        <v>45</v>
      </c>
      <c r="R173" s="9">
        <f t="shared" si="22"/>
        <v>-0.47</v>
      </c>
    </row>
    <row r="174" spans="1:18" x14ac:dyDescent="0.2">
      <c r="A174" s="3" t="s">
        <v>8</v>
      </c>
      <c r="B174" s="3">
        <v>173</v>
      </c>
      <c r="C174" s="3">
        <v>35</v>
      </c>
      <c r="D174" s="3">
        <v>28</v>
      </c>
      <c r="E174" s="3">
        <v>43</v>
      </c>
      <c r="F174" s="22">
        <f t="shared" si="23"/>
        <v>43</v>
      </c>
      <c r="G174" s="22">
        <f t="shared" si="24"/>
        <v>35</v>
      </c>
      <c r="H174" s="22">
        <f t="shared" si="25"/>
        <v>28</v>
      </c>
      <c r="I174" s="9">
        <f t="shared" si="26"/>
        <v>30.8</v>
      </c>
      <c r="J174" s="9">
        <f t="shared" si="18"/>
        <v>39.799999999999997</v>
      </c>
      <c r="K174" s="10">
        <f t="shared" si="19"/>
        <v>948.6400000000001</v>
      </c>
      <c r="L174" s="9" t="str" cm="1">
        <f t="array" ref="L174">IF(D174&lt;&gt;"",IF(AND(H174&gt;=40,I174&gt;=30),IF(AND($N$2&gt;=$T$2,$N$2&lt;=$U$2),_xlfn.IFS(P174&gt;=$AD$2,$AD$1,P174&gt;=$AC$2,$AC$1,P174&gt;=$AB$2,$AB$1,P174&gt;=$AA$2,$AA$1,P174&gt;=$Z$2,$Z$1,P174&gt;=$Y$2,$Y$1,P174&gt;=$X$2,$X$1,P174&gt;=$W$2,$W$1,P174&lt;$W$2,$V$1),(IF(AND($N$2&gt;=$T$3,$N$2&lt;$U$3),_xlfn.IFS(P174&gt;=$AD$3,$AD$1,P174&gt;=$AC$3,$AC$1,P174&gt;=$AB$3,$AB$1,P174&gt;=$AA$3,$AA$1,P174&gt;=$Z$3,$Z$1,P174&gt;=$Y$3,$Y$1,P174&gt;=$X$3,$X$1,P174&gt;=$W$3,$W$1,P174&lt;$W$2,$V$1),(IF(AND($N$2&gt;=$T$4,$N$2&lt;$U$4),_xlfn.IFS(P174&gt;=$AD$4,$AD$1,P174&gt;=$AC$4,$AC$1,P174&gt;=$AB$4,$AB$1,P174&gt;=$AA$4,$AA$1,P174&gt;=$Z$4,$Z$1,P174&gt;=$Y$4,$Y$1,P174&gt;=$X$4,$X$1,P174&gt;=$W$4,$W$1,P174&lt;$W$2,$V$1),(IF(AND($N$2&gt;=$T$5,$N$2&lt;$U$5),_xlfn.IFS(P174&gt;=$AD$5,$AD$1,P174&gt;=$AC$5,$AC$1,P174&gt;=$AB$5,$AB$1,P174&gt;=$AA$5,$AA$1,P174&gt;=$Z$5,$Z$1,P174&gt;=$Y$5,$Y$1,P174&gt;=$X$5,$X$1,P174&gt;=$W$5,$W$1,P174&lt;$W$2,$V$1),(IF(AND($N$2&gt;=$T$6,$N$2&lt;$U$6),_xlfn.IFS(P174&gt;=$AD$6,$AD$1,P174&gt;=$AC$6,$AC$1,P174&gt;=$AB$6,$AB$1,P174&gt;=$AA$6,$AA$1,P174&gt;=$Z$6,$Z$1,P174&gt;=$Y$6,$Y$1,P174&gt;=$X$6,$X$1,P174&gt;=$W$6,$W$1,P174&lt;$W$2,$V$1),(IF(AND($N$2&gt;=$T$7,$N$2&lt;$U$7),_xlfn.IFS(P174&gt;=$AD$7,$AD$1,P174&gt;=$AC$7,$AC$1,P174&gt;=$AB$7,$AB$1,P174&gt;=$AA$7,$AA$1,P174&gt;=$Z$7,$Z$1,P174&gt;=$Y$7,$Y$1,P174&gt;=$X$7,$X$1,P174&gt;=$W$7,$W$1,P174&lt;$W$2,$V$1),(IF(AND($N$2&gt;=$T$8,$N$2&lt;$U$8),_xlfn.IFS(P174&gt;=$AD$8,$AD$1,P174&gt;=$AC$8,$AC$1,P174&gt;=$AB$8,$AB$1,P174&gt;=$AA$8,$AA$1,P174&gt;=$Z$8,$Z$1,P174&gt;=$Y$8,$Y$1,P174&gt;=$X$8,$X$1,P174&gt;=$W$8,$W$1,P174&lt;$W$2,$V$1),(IF(AND($N$2&gt;=$T$9,$N$2&lt;$U$9),_xlfn.IFS(P174&gt;=$AD$9,$AD$1,P174&gt;=$AC$9,$AC$1,P174&gt;=$AB$9,$AB$1,P174&gt;=$AA$9,$AA$1,P174&gt;=$Z$9,$Z$1,P174&gt;=$Y$9,$Y$1,P174&gt;=$X$9,$X$1,P174&gt;=$W$9,$W$1),$W$1))))))))))))))),IF(AND($N$2&gt;=$T$2,$N$2&lt;=$U$2),IF(P174&gt;=$W$2,$W$1,$V$1),IF(AND($N$2&gt;=$T$3,$N$2&lt;$U$3),IF(P174&gt;=$W$3,$W$1,$V$1),IF(AND($N$2&gt;=$T$4,$N$2&lt;$U$4),IF(P174&gt;=$W$4,$W$1,$V$1),IF(AND($N$2&gt;=$T$5,$N$2&lt;$U$5),IF(P174&gt;=$W$5,$W$1,$V$1),IF(AND($N$2&gt;=$T$6,$N$2&lt;$U$6),IF(P174&gt;=$W$6,$W$1,$V$1),IF(AND($N$2&gt;=$T$7,$N$2&lt;$U$7),IF(P174&gt;=$W$7,$W$1,$V$1),IF(AND($N$2&gt;=$T$8,$N$2&lt;$U$8),IF(P174&gt;=$W$8,$W$1,$V$1),IF(AND($N$2&gt;=$T$9,$N$2&lt;$U$9),IF(P174&gt;=$W$9,$W$1,$V$1),""))))))))),"")</f>
        <v>FD</v>
      </c>
      <c r="M174" s="9" t="str" cm="1">
        <f t="array" ref="M174">IF(E174&lt;&gt;"",IF(AND(E174&lt;&gt;"GR",E174&gt;=40,J174&gt;=30),_xlfn.IFS(Q174&gt;=$AG$2,$AD$19,Q174&gt;=$AG$3,$AC$19,Q174&gt;=$AG$4,$AB$19,Q174&gt;=$AG$5,$AA$19,Q174&gt;=$AG$6,$Z$19,Q174&gt;=$AG$7,$Y$19,Q174&gt;=$AG$8,$X$19,Q174&gt;=$AG$9,$V$19),L174),"")</f>
        <v>DC</v>
      </c>
      <c r="N174" s="9"/>
      <c r="O174" s="9"/>
      <c r="P174" s="9">
        <f t="shared" si="20"/>
        <v>39</v>
      </c>
      <c r="Q174" s="9">
        <f t="shared" si="21"/>
        <v>45</v>
      </c>
      <c r="R174" s="9">
        <f t="shared" si="22"/>
        <v>-1.0900000000000001</v>
      </c>
    </row>
    <row r="175" spans="1:18" x14ac:dyDescent="0.2">
      <c r="A175" s="3" t="s">
        <v>8</v>
      </c>
      <c r="B175" s="3">
        <v>174</v>
      </c>
      <c r="C175" s="3">
        <v>9</v>
      </c>
      <c r="D175" s="3">
        <v>28</v>
      </c>
      <c r="E175" s="3">
        <v>60</v>
      </c>
      <c r="F175" s="22">
        <f t="shared" si="23"/>
        <v>60</v>
      </c>
      <c r="G175" s="22">
        <f t="shared" si="24"/>
        <v>9</v>
      </c>
      <c r="H175" s="22">
        <f t="shared" si="25"/>
        <v>28</v>
      </c>
      <c r="I175" s="9">
        <f t="shared" si="26"/>
        <v>20.400000000000002</v>
      </c>
      <c r="J175" s="9">
        <f t="shared" si="18"/>
        <v>39.6</v>
      </c>
      <c r="K175" s="10">
        <f t="shared" si="19"/>
        <v>416.16000000000008</v>
      </c>
      <c r="L175" s="9" t="str" cm="1">
        <f t="array" ref="L175">IF(D175&lt;&gt;"",IF(AND(H175&gt;=40,I175&gt;=30),IF(AND($N$2&gt;=$T$2,$N$2&lt;=$U$2),_xlfn.IFS(P175&gt;=$AD$2,$AD$1,P175&gt;=$AC$2,$AC$1,P175&gt;=$AB$2,$AB$1,P175&gt;=$AA$2,$AA$1,P175&gt;=$Z$2,$Z$1,P175&gt;=$Y$2,$Y$1,P175&gt;=$X$2,$X$1,P175&gt;=$W$2,$W$1,P175&lt;$W$2,$V$1),(IF(AND($N$2&gt;=$T$3,$N$2&lt;$U$3),_xlfn.IFS(P175&gt;=$AD$3,$AD$1,P175&gt;=$AC$3,$AC$1,P175&gt;=$AB$3,$AB$1,P175&gt;=$AA$3,$AA$1,P175&gt;=$Z$3,$Z$1,P175&gt;=$Y$3,$Y$1,P175&gt;=$X$3,$X$1,P175&gt;=$W$3,$W$1,P175&lt;$W$2,$V$1),(IF(AND($N$2&gt;=$T$4,$N$2&lt;$U$4),_xlfn.IFS(P175&gt;=$AD$4,$AD$1,P175&gt;=$AC$4,$AC$1,P175&gt;=$AB$4,$AB$1,P175&gt;=$AA$4,$AA$1,P175&gt;=$Z$4,$Z$1,P175&gt;=$Y$4,$Y$1,P175&gt;=$X$4,$X$1,P175&gt;=$W$4,$W$1,P175&lt;$W$2,$V$1),(IF(AND($N$2&gt;=$T$5,$N$2&lt;$U$5),_xlfn.IFS(P175&gt;=$AD$5,$AD$1,P175&gt;=$AC$5,$AC$1,P175&gt;=$AB$5,$AB$1,P175&gt;=$AA$5,$AA$1,P175&gt;=$Z$5,$Z$1,P175&gt;=$Y$5,$Y$1,P175&gt;=$X$5,$X$1,P175&gt;=$W$5,$W$1,P175&lt;$W$2,$V$1),(IF(AND($N$2&gt;=$T$6,$N$2&lt;$U$6),_xlfn.IFS(P175&gt;=$AD$6,$AD$1,P175&gt;=$AC$6,$AC$1,P175&gt;=$AB$6,$AB$1,P175&gt;=$AA$6,$AA$1,P175&gt;=$Z$6,$Z$1,P175&gt;=$Y$6,$Y$1,P175&gt;=$X$6,$X$1,P175&gt;=$W$6,$W$1,P175&lt;$W$2,$V$1),(IF(AND($N$2&gt;=$T$7,$N$2&lt;$U$7),_xlfn.IFS(P175&gt;=$AD$7,$AD$1,P175&gt;=$AC$7,$AC$1,P175&gt;=$AB$7,$AB$1,P175&gt;=$AA$7,$AA$1,P175&gt;=$Z$7,$Z$1,P175&gt;=$Y$7,$Y$1,P175&gt;=$X$7,$X$1,P175&gt;=$W$7,$W$1,P175&lt;$W$2,$V$1),(IF(AND($N$2&gt;=$T$8,$N$2&lt;$U$8),_xlfn.IFS(P175&gt;=$AD$8,$AD$1,P175&gt;=$AC$8,$AC$1,P175&gt;=$AB$8,$AB$1,P175&gt;=$AA$8,$AA$1,P175&gt;=$Z$8,$Z$1,P175&gt;=$Y$8,$Y$1,P175&gt;=$X$8,$X$1,P175&gt;=$W$8,$W$1,P175&lt;$W$2,$V$1),(IF(AND($N$2&gt;=$T$9,$N$2&lt;$U$9),_xlfn.IFS(P175&gt;=$AD$9,$AD$1,P175&gt;=$AC$9,$AC$1,P175&gt;=$AB$9,$AB$1,P175&gt;=$AA$9,$AA$1,P175&gt;=$Z$9,$Z$1,P175&gt;=$Y$9,$Y$1,P175&gt;=$X$9,$X$1,P175&gt;=$W$9,$W$1),$W$1))))))))))))))),IF(AND($N$2&gt;=$T$2,$N$2&lt;=$U$2),IF(P175&gt;=$W$2,$W$1,$V$1),IF(AND($N$2&gt;=$T$3,$N$2&lt;$U$3),IF(P175&gt;=$W$3,$W$1,$V$1),IF(AND($N$2&gt;=$T$4,$N$2&lt;$U$4),IF(P175&gt;=$W$4,$W$1,$V$1),IF(AND($N$2&gt;=$T$5,$N$2&lt;$U$5),IF(P175&gt;=$W$5,$W$1,$V$1),IF(AND($N$2&gt;=$T$6,$N$2&lt;$U$6),IF(P175&gt;=$W$6,$W$1,$V$1),IF(AND($N$2&gt;=$T$7,$N$2&lt;$U$7),IF(P175&gt;=$W$7,$W$1,$V$1),IF(AND($N$2&gt;=$T$8,$N$2&lt;$U$8),IF(P175&gt;=$W$8,$W$1,$V$1),IF(AND($N$2&gt;=$T$9,$N$2&lt;$U$9),IF(P175&gt;=$W$9,$W$1,$V$1),""))))))))),"")</f>
        <v>FF</v>
      </c>
      <c r="M175" s="9" t="str" cm="1">
        <f t="array" ref="M175">IF(E175&lt;&gt;"",IF(AND(E175&lt;&gt;"GR",E175&gt;=40,J175&gt;=30),_xlfn.IFS(Q175&gt;=$AG$2,$AD$19,Q175&gt;=$AG$3,$AC$19,Q175&gt;=$AG$4,$AB$19,Q175&gt;=$AG$5,$AA$19,Q175&gt;=$AG$6,$Z$19,Q175&gt;=$AG$7,$Y$19,Q175&gt;=$AG$8,$X$19,Q175&gt;=$AG$9,$V$19),L175),"")</f>
        <v>DC</v>
      </c>
      <c r="N175" s="9"/>
      <c r="O175" s="9"/>
      <c r="P175" s="9">
        <f t="shared" si="20"/>
        <v>32</v>
      </c>
      <c r="Q175" s="9">
        <f t="shared" si="21"/>
        <v>45</v>
      </c>
      <c r="R175" s="9">
        <f t="shared" si="22"/>
        <v>-1.81</v>
      </c>
    </row>
    <row r="176" spans="1:18" x14ac:dyDescent="0.2">
      <c r="A176" s="3" t="s">
        <v>8</v>
      </c>
      <c r="B176" s="3">
        <v>175</v>
      </c>
      <c r="C176" s="3">
        <v>27</v>
      </c>
      <c r="D176" s="3">
        <v>48</v>
      </c>
      <c r="E176" s="3" t="s">
        <v>34</v>
      </c>
      <c r="F176" s="22">
        <f t="shared" si="23"/>
        <v>48</v>
      </c>
      <c r="G176" s="22">
        <f t="shared" si="24"/>
        <v>27</v>
      </c>
      <c r="H176" s="22">
        <f t="shared" si="25"/>
        <v>48</v>
      </c>
      <c r="I176" s="9">
        <f t="shared" si="26"/>
        <v>39.599999999999994</v>
      </c>
      <c r="J176" s="9">
        <f t="shared" si="18"/>
        <v>39.6</v>
      </c>
      <c r="K176" s="10">
        <f t="shared" si="19"/>
        <v>1568.1599999999996</v>
      </c>
      <c r="L176" s="9" t="str" cm="1">
        <f t="array" ref="L176">IF(D176&lt;&gt;"",IF(AND(H176&gt;=40,I176&gt;=30),IF(AND($N$2&gt;=$T$2,$N$2&lt;=$U$2),_xlfn.IFS(P176&gt;=$AD$2,$AD$1,P176&gt;=$AC$2,$AC$1,P176&gt;=$AB$2,$AB$1,P176&gt;=$AA$2,$AA$1,P176&gt;=$Z$2,$Z$1,P176&gt;=$Y$2,$Y$1,P176&gt;=$X$2,$X$1,P176&gt;=$W$2,$W$1,P176&lt;$W$2,$V$1),(IF(AND($N$2&gt;=$T$3,$N$2&lt;$U$3),_xlfn.IFS(P176&gt;=$AD$3,$AD$1,P176&gt;=$AC$3,$AC$1,P176&gt;=$AB$3,$AB$1,P176&gt;=$AA$3,$AA$1,P176&gt;=$Z$3,$Z$1,P176&gt;=$Y$3,$Y$1,P176&gt;=$X$3,$X$1,P176&gt;=$W$3,$W$1,P176&lt;$W$2,$V$1),(IF(AND($N$2&gt;=$T$4,$N$2&lt;$U$4),_xlfn.IFS(P176&gt;=$AD$4,$AD$1,P176&gt;=$AC$4,$AC$1,P176&gt;=$AB$4,$AB$1,P176&gt;=$AA$4,$AA$1,P176&gt;=$Z$4,$Z$1,P176&gt;=$Y$4,$Y$1,P176&gt;=$X$4,$X$1,P176&gt;=$W$4,$W$1,P176&lt;$W$2,$V$1),(IF(AND($N$2&gt;=$T$5,$N$2&lt;$U$5),_xlfn.IFS(P176&gt;=$AD$5,$AD$1,P176&gt;=$AC$5,$AC$1,P176&gt;=$AB$5,$AB$1,P176&gt;=$AA$5,$AA$1,P176&gt;=$Z$5,$Z$1,P176&gt;=$Y$5,$Y$1,P176&gt;=$X$5,$X$1,P176&gt;=$W$5,$W$1,P176&lt;$W$2,$V$1),(IF(AND($N$2&gt;=$T$6,$N$2&lt;$U$6),_xlfn.IFS(P176&gt;=$AD$6,$AD$1,P176&gt;=$AC$6,$AC$1,P176&gt;=$AB$6,$AB$1,P176&gt;=$AA$6,$AA$1,P176&gt;=$Z$6,$Z$1,P176&gt;=$Y$6,$Y$1,P176&gt;=$X$6,$X$1,P176&gt;=$W$6,$W$1,P176&lt;$W$2,$V$1),(IF(AND($N$2&gt;=$T$7,$N$2&lt;$U$7),_xlfn.IFS(P176&gt;=$AD$7,$AD$1,P176&gt;=$AC$7,$AC$1,P176&gt;=$AB$7,$AB$1,P176&gt;=$AA$7,$AA$1,P176&gt;=$Z$7,$Z$1,P176&gt;=$Y$7,$Y$1,P176&gt;=$X$7,$X$1,P176&gt;=$W$7,$W$1,P176&lt;$W$2,$V$1),(IF(AND($N$2&gt;=$T$8,$N$2&lt;$U$8),_xlfn.IFS(P176&gt;=$AD$8,$AD$1,P176&gt;=$AC$8,$AC$1,P176&gt;=$AB$8,$AB$1,P176&gt;=$AA$8,$AA$1,P176&gt;=$Z$8,$Z$1,P176&gt;=$Y$8,$Y$1,P176&gt;=$X$8,$X$1,P176&gt;=$W$8,$W$1,P176&lt;$W$2,$V$1),(IF(AND($N$2&gt;=$T$9,$N$2&lt;$U$9),_xlfn.IFS(P176&gt;=$AD$9,$AD$1,P176&gt;=$AC$9,$AC$1,P176&gt;=$AB$9,$AB$1,P176&gt;=$AA$9,$AA$1,P176&gt;=$Z$9,$Z$1,P176&gt;=$Y$9,$Y$1,P176&gt;=$X$9,$X$1,P176&gt;=$W$9,$W$1),$W$1))))))))))))))),IF(AND($N$2&gt;=$T$2,$N$2&lt;=$U$2),IF(P176&gt;=$W$2,$W$1,$V$1),IF(AND($N$2&gt;=$T$3,$N$2&lt;$U$3),IF(P176&gt;=$W$3,$W$1,$V$1),IF(AND($N$2&gt;=$T$4,$N$2&lt;$U$4),IF(P176&gt;=$W$4,$W$1,$V$1),IF(AND($N$2&gt;=$T$5,$N$2&lt;$U$5),IF(P176&gt;=$W$5,$W$1,$V$1),IF(AND($N$2&gt;=$T$6,$N$2&lt;$U$6),IF(P176&gt;=$W$6,$W$1,$V$1),IF(AND($N$2&gt;=$T$7,$N$2&lt;$U$7),IF(P176&gt;=$W$7,$W$1,$V$1),IF(AND($N$2&gt;=$T$8,$N$2&lt;$U$8),IF(P176&gt;=$W$8,$W$1,$V$1),IF(AND($N$2&gt;=$T$9,$N$2&lt;$U$9),IF(P176&gt;=$W$9,$W$1,$V$1),""))))))))),"")</f>
        <v>DC</v>
      </c>
      <c r="M176" s="9" t="str" cm="1">
        <f t="array" ref="M176">IF(E176&lt;&gt;"",IF(AND(E176&lt;&gt;"GR",E176&gt;=40,J176&gt;=30),_xlfn.IFS(Q176&gt;=$AG$2,$AD$19,Q176&gt;=$AG$3,$AC$19,Q176&gt;=$AG$4,$AB$19,Q176&gt;=$AG$5,$AA$19,Q176&gt;=$AG$6,$Z$19,Q176&gt;=$AG$7,$Y$19,Q176&gt;=$AG$8,$X$19,Q176&gt;=$AG$9,$V$19),L176),"")</f>
        <v>DC</v>
      </c>
      <c r="N176" s="9"/>
      <c r="O176" s="9"/>
      <c r="P176" s="9">
        <f t="shared" si="20"/>
        <v>45</v>
      </c>
      <c r="Q176" s="9">
        <f t="shared" si="21"/>
        <v>45</v>
      </c>
      <c r="R176" s="9">
        <f t="shared" si="22"/>
        <v>-0.49</v>
      </c>
    </row>
    <row r="177" spans="1:18" x14ac:dyDescent="0.2">
      <c r="A177" s="3" t="s">
        <v>8</v>
      </c>
      <c r="B177" s="3">
        <v>176</v>
      </c>
      <c r="C177" s="3">
        <v>31</v>
      </c>
      <c r="D177" s="3">
        <v>45</v>
      </c>
      <c r="E177" s="3" t="s">
        <v>34</v>
      </c>
      <c r="F177" s="22">
        <f t="shared" si="23"/>
        <v>45</v>
      </c>
      <c r="G177" s="22">
        <f t="shared" si="24"/>
        <v>31</v>
      </c>
      <c r="H177" s="22">
        <f t="shared" si="25"/>
        <v>45</v>
      </c>
      <c r="I177" s="9">
        <f t="shared" si="26"/>
        <v>39.4</v>
      </c>
      <c r="J177" s="9">
        <f t="shared" si="18"/>
        <v>39.4</v>
      </c>
      <c r="K177" s="10">
        <f t="shared" si="19"/>
        <v>1552.36</v>
      </c>
      <c r="L177" s="9" t="str" cm="1">
        <f t="array" ref="L177">IF(D177&lt;&gt;"",IF(AND(H177&gt;=40,I177&gt;=30),IF(AND($N$2&gt;=$T$2,$N$2&lt;=$U$2),_xlfn.IFS(P177&gt;=$AD$2,$AD$1,P177&gt;=$AC$2,$AC$1,P177&gt;=$AB$2,$AB$1,P177&gt;=$AA$2,$AA$1,P177&gt;=$Z$2,$Z$1,P177&gt;=$Y$2,$Y$1,P177&gt;=$X$2,$X$1,P177&gt;=$W$2,$W$1,P177&lt;$W$2,$V$1),(IF(AND($N$2&gt;=$T$3,$N$2&lt;$U$3),_xlfn.IFS(P177&gt;=$AD$3,$AD$1,P177&gt;=$AC$3,$AC$1,P177&gt;=$AB$3,$AB$1,P177&gt;=$AA$3,$AA$1,P177&gt;=$Z$3,$Z$1,P177&gt;=$Y$3,$Y$1,P177&gt;=$X$3,$X$1,P177&gt;=$W$3,$W$1,P177&lt;$W$2,$V$1),(IF(AND($N$2&gt;=$T$4,$N$2&lt;$U$4),_xlfn.IFS(P177&gt;=$AD$4,$AD$1,P177&gt;=$AC$4,$AC$1,P177&gt;=$AB$4,$AB$1,P177&gt;=$AA$4,$AA$1,P177&gt;=$Z$4,$Z$1,P177&gt;=$Y$4,$Y$1,P177&gt;=$X$4,$X$1,P177&gt;=$W$4,$W$1,P177&lt;$W$2,$V$1),(IF(AND($N$2&gt;=$T$5,$N$2&lt;$U$5),_xlfn.IFS(P177&gt;=$AD$5,$AD$1,P177&gt;=$AC$5,$AC$1,P177&gt;=$AB$5,$AB$1,P177&gt;=$AA$5,$AA$1,P177&gt;=$Z$5,$Z$1,P177&gt;=$Y$5,$Y$1,P177&gt;=$X$5,$X$1,P177&gt;=$W$5,$W$1,P177&lt;$W$2,$V$1),(IF(AND($N$2&gt;=$T$6,$N$2&lt;$U$6),_xlfn.IFS(P177&gt;=$AD$6,$AD$1,P177&gt;=$AC$6,$AC$1,P177&gt;=$AB$6,$AB$1,P177&gt;=$AA$6,$AA$1,P177&gt;=$Z$6,$Z$1,P177&gt;=$Y$6,$Y$1,P177&gt;=$X$6,$X$1,P177&gt;=$W$6,$W$1,P177&lt;$W$2,$V$1),(IF(AND($N$2&gt;=$T$7,$N$2&lt;$U$7),_xlfn.IFS(P177&gt;=$AD$7,$AD$1,P177&gt;=$AC$7,$AC$1,P177&gt;=$AB$7,$AB$1,P177&gt;=$AA$7,$AA$1,P177&gt;=$Z$7,$Z$1,P177&gt;=$Y$7,$Y$1,P177&gt;=$X$7,$X$1,P177&gt;=$W$7,$W$1,P177&lt;$W$2,$V$1),(IF(AND($N$2&gt;=$T$8,$N$2&lt;$U$8),_xlfn.IFS(P177&gt;=$AD$8,$AD$1,P177&gt;=$AC$8,$AC$1,P177&gt;=$AB$8,$AB$1,P177&gt;=$AA$8,$AA$1,P177&gt;=$Z$8,$Z$1,P177&gt;=$Y$8,$Y$1,P177&gt;=$X$8,$X$1,P177&gt;=$W$8,$W$1,P177&lt;$W$2,$V$1),(IF(AND($N$2&gt;=$T$9,$N$2&lt;$U$9),_xlfn.IFS(P177&gt;=$AD$9,$AD$1,P177&gt;=$AC$9,$AC$1,P177&gt;=$AB$9,$AB$1,P177&gt;=$AA$9,$AA$1,P177&gt;=$Z$9,$Z$1,P177&gt;=$Y$9,$Y$1,P177&gt;=$X$9,$X$1,P177&gt;=$W$9,$W$1),$W$1))))))))))))))),IF(AND($N$2&gt;=$T$2,$N$2&lt;=$U$2),IF(P177&gt;=$W$2,$W$1,$V$1),IF(AND($N$2&gt;=$T$3,$N$2&lt;$U$3),IF(P177&gt;=$W$3,$W$1,$V$1),IF(AND($N$2&gt;=$T$4,$N$2&lt;$U$4),IF(P177&gt;=$W$4,$W$1,$V$1),IF(AND($N$2&gt;=$T$5,$N$2&lt;$U$5),IF(P177&gt;=$W$5,$W$1,$V$1),IF(AND($N$2&gt;=$T$6,$N$2&lt;$U$6),IF(P177&gt;=$W$6,$W$1,$V$1),IF(AND($N$2&gt;=$T$7,$N$2&lt;$U$7),IF(P177&gt;=$W$7,$W$1,$V$1),IF(AND($N$2&gt;=$T$8,$N$2&lt;$U$8),IF(P177&gt;=$W$8,$W$1,$V$1),IF(AND($N$2&gt;=$T$9,$N$2&lt;$U$9),IF(P177&gt;=$W$9,$W$1,$V$1),""))))))))),"")</f>
        <v>DC</v>
      </c>
      <c r="M177" s="9" t="str" cm="1">
        <f t="array" ref="M177">IF(E177&lt;&gt;"",IF(AND(E177&lt;&gt;"GR",E177&gt;=40,J177&gt;=30),_xlfn.IFS(Q177&gt;=$AG$2,$AD$19,Q177&gt;=$AG$3,$AC$19,Q177&gt;=$AG$4,$AB$19,Q177&gt;=$AG$5,$AA$19,Q177&gt;=$AG$6,$Z$19,Q177&gt;=$AG$7,$Y$19,Q177&gt;=$AG$8,$X$19,Q177&gt;=$AG$9,$V$19),L177),"")</f>
        <v>DC</v>
      </c>
      <c r="N177" s="9"/>
      <c r="O177" s="9"/>
      <c r="P177" s="9">
        <f t="shared" si="20"/>
        <v>45</v>
      </c>
      <c r="Q177" s="9">
        <f t="shared" si="21"/>
        <v>45</v>
      </c>
      <c r="R177" s="9">
        <f t="shared" si="22"/>
        <v>-0.5</v>
      </c>
    </row>
    <row r="178" spans="1:18" x14ac:dyDescent="0.2">
      <c r="A178" s="3" t="s">
        <v>8</v>
      </c>
      <c r="B178" s="3">
        <v>177</v>
      </c>
      <c r="C178" s="3">
        <v>17</v>
      </c>
      <c r="D178" s="3">
        <v>54</v>
      </c>
      <c r="E178" s="3" t="s">
        <v>34</v>
      </c>
      <c r="F178" s="22">
        <f t="shared" si="23"/>
        <v>54</v>
      </c>
      <c r="G178" s="22">
        <f t="shared" si="24"/>
        <v>17</v>
      </c>
      <c r="H178" s="22">
        <f t="shared" si="25"/>
        <v>54</v>
      </c>
      <c r="I178" s="9">
        <f t="shared" si="26"/>
        <v>39.200000000000003</v>
      </c>
      <c r="J178" s="9">
        <f t="shared" si="18"/>
        <v>39.200000000000003</v>
      </c>
      <c r="K178" s="10">
        <f t="shared" si="19"/>
        <v>1536.6400000000003</v>
      </c>
      <c r="L178" s="9" t="str" cm="1">
        <f t="array" ref="L178">IF(D178&lt;&gt;"",IF(AND(H178&gt;=40,I178&gt;=30),IF(AND($N$2&gt;=$T$2,$N$2&lt;=$U$2),_xlfn.IFS(P178&gt;=$AD$2,$AD$1,P178&gt;=$AC$2,$AC$1,P178&gt;=$AB$2,$AB$1,P178&gt;=$AA$2,$AA$1,P178&gt;=$Z$2,$Z$1,P178&gt;=$Y$2,$Y$1,P178&gt;=$X$2,$X$1,P178&gt;=$W$2,$W$1,P178&lt;$W$2,$V$1),(IF(AND($N$2&gt;=$T$3,$N$2&lt;$U$3),_xlfn.IFS(P178&gt;=$AD$3,$AD$1,P178&gt;=$AC$3,$AC$1,P178&gt;=$AB$3,$AB$1,P178&gt;=$AA$3,$AA$1,P178&gt;=$Z$3,$Z$1,P178&gt;=$Y$3,$Y$1,P178&gt;=$X$3,$X$1,P178&gt;=$W$3,$W$1,P178&lt;$W$2,$V$1),(IF(AND($N$2&gt;=$T$4,$N$2&lt;$U$4),_xlfn.IFS(P178&gt;=$AD$4,$AD$1,P178&gt;=$AC$4,$AC$1,P178&gt;=$AB$4,$AB$1,P178&gt;=$AA$4,$AA$1,P178&gt;=$Z$4,$Z$1,P178&gt;=$Y$4,$Y$1,P178&gt;=$X$4,$X$1,P178&gt;=$W$4,$W$1,P178&lt;$W$2,$V$1),(IF(AND($N$2&gt;=$T$5,$N$2&lt;$U$5),_xlfn.IFS(P178&gt;=$AD$5,$AD$1,P178&gt;=$AC$5,$AC$1,P178&gt;=$AB$5,$AB$1,P178&gt;=$AA$5,$AA$1,P178&gt;=$Z$5,$Z$1,P178&gt;=$Y$5,$Y$1,P178&gt;=$X$5,$X$1,P178&gt;=$W$5,$W$1,P178&lt;$W$2,$V$1),(IF(AND($N$2&gt;=$T$6,$N$2&lt;$U$6),_xlfn.IFS(P178&gt;=$AD$6,$AD$1,P178&gt;=$AC$6,$AC$1,P178&gt;=$AB$6,$AB$1,P178&gt;=$AA$6,$AA$1,P178&gt;=$Z$6,$Z$1,P178&gt;=$Y$6,$Y$1,P178&gt;=$X$6,$X$1,P178&gt;=$W$6,$W$1,P178&lt;$W$2,$V$1),(IF(AND($N$2&gt;=$T$7,$N$2&lt;$U$7),_xlfn.IFS(P178&gt;=$AD$7,$AD$1,P178&gt;=$AC$7,$AC$1,P178&gt;=$AB$7,$AB$1,P178&gt;=$AA$7,$AA$1,P178&gt;=$Z$7,$Z$1,P178&gt;=$Y$7,$Y$1,P178&gt;=$X$7,$X$1,P178&gt;=$W$7,$W$1,P178&lt;$W$2,$V$1),(IF(AND($N$2&gt;=$T$8,$N$2&lt;$U$8),_xlfn.IFS(P178&gt;=$AD$8,$AD$1,P178&gt;=$AC$8,$AC$1,P178&gt;=$AB$8,$AB$1,P178&gt;=$AA$8,$AA$1,P178&gt;=$Z$8,$Z$1,P178&gt;=$Y$8,$Y$1,P178&gt;=$X$8,$X$1,P178&gt;=$W$8,$W$1,P178&lt;$W$2,$V$1),(IF(AND($N$2&gt;=$T$9,$N$2&lt;$U$9),_xlfn.IFS(P178&gt;=$AD$9,$AD$1,P178&gt;=$AC$9,$AC$1,P178&gt;=$AB$9,$AB$1,P178&gt;=$AA$9,$AA$1,P178&gt;=$Z$9,$Z$1,P178&gt;=$Y$9,$Y$1,P178&gt;=$X$9,$X$1,P178&gt;=$W$9,$W$1),$W$1))))))))))))))),IF(AND($N$2&gt;=$T$2,$N$2&lt;=$U$2),IF(P178&gt;=$W$2,$W$1,$V$1),IF(AND($N$2&gt;=$T$3,$N$2&lt;$U$3),IF(P178&gt;=$W$3,$W$1,$V$1),IF(AND($N$2&gt;=$T$4,$N$2&lt;$U$4),IF(P178&gt;=$W$4,$W$1,$V$1),IF(AND($N$2&gt;=$T$5,$N$2&lt;$U$5),IF(P178&gt;=$W$5,$W$1,$V$1),IF(AND($N$2&gt;=$T$6,$N$2&lt;$U$6),IF(P178&gt;=$W$6,$W$1,$V$1),IF(AND($N$2&gt;=$T$7,$N$2&lt;$U$7),IF(P178&gt;=$W$7,$W$1,$V$1),IF(AND($N$2&gt;=$T$8,$N$2&lt;$U$8),IF(P178&gt;=$W$8,$W$1,$V$1),IF(AND($N$2&gt;=$T$9,$N$2&lt;$U$9),IF(P178&gt;=$W$9,$W$1,$V$1),""))))))))),"")</f>
        <v>DC</v>
      </c>
      <c r="M178" s="9" t="str" cm="1">
        <f t="array" ref="M178">IF(E178&lt;&gt;"",IF(AND(E178&lt;&gt;"GR",E178&gt;=40,J178&gt;=30),_xlfn.IFS(Q178&gt;=$AG$2,$AD$19,Q178&gt;=$AG$3,$AC$19,Q178&gt;=$AG$4,$AB$19,Q178&gt;=$AG$5,$AA$19,Q178&gt;=$AG$6,$Z$19,Q178&gt;=$AG$7,$Y$19,Q178&gt;=$AG$8,$X$19,Q178&gt;=$AG$9,$V$19),L178),"")</f>
        <v>DC</v>
      </c>
      <c r="N178" s="9"/>
      <c r="O178" s="9"/>
      <c r="P178" s="9">
        <f t="shared" si="20"/>
        <v>45</v>
      </c>
      <c r="Q178" s="9">
        <f t="shared" si="21"/>
        <v>45</v>
      </c>
      <c r="R178" s="9">
        <f t="shared" si="22"/>
        <v>-0.52</v>
      </c>
    </row>
    <row r="179" spans="1:18" x14ac:dyDescent="0.2">
      <c r="A179" s="3" t="s">
        <v>8</v>
      </c>
      <c r="B179" s="3">
        <v>178</v>
      </c>
      <c r="C179" s="3">
        <v>30</v>
      </c>
      <c r="D179" s="3">
        <v>25</v>
      </c>
      <c r="E179" s="3">
        <v>45</v>
      </c>
      <c r="F179" s="22">
        <f t="shared" si="23"/>
        <v>45</v>
      </c>
      <c r="G179" s="22">
        <f t="shared" si="24"/>
        <v>30</v>
      </c>
      <c r="H179" s="22">
        <f t="shared" si="25"/>
        <v>25</v>
      </c>
      <c r="I179" s="9">
        <f t="shared" si="26"/>
        <v>27</v>
      </c>
      <c r="J179" s="9">
        <f t="shared" si="18"/>
        <v>39</v>
      </c>
      <c r="K179" s="10">
        <f t="shared" si="19"/>
        <v>729</v>
      </c>
      <c r="L179" s="9" t="str" cm="1">
        <f t="array" ref="L179">IF(D179&lt;&gt;"",IF(AND(H179&gt;=40,I179&gt;=30),IF(AND($N$2&gt;=$T$2,$N$2&lt;=$U$2),_xlfn.IFS(P179&gt;=$AD$2,$AD$1,P179&gt;=$AC$2,$AC$1,P179&gt;=$AB$2,$AB$1,P179&gt;=$AA$2,$AA$1,P179&gt;=$Z$2,$Z$1,P179&gt;=$Y$2,$Y$1,P179&gt;=$X$2,$X$1,P179&gt;=$W$2,$W$1,P179&lt;$W$2,$V$1),(IF(AND($N$2&gt;=$T$3,$N$2&lt;$U$3),_xlfn.IFS(P179&gt;=$AD$3,$AD$1,P179&gt;=$AC$3,$AC$1,P179&gt;=$AB$3,$AB$1,P179&gt;=$AA$3,$AA$1,P179&gt;=$Z$3,$Z$1,P179&gt;=$Y$3,$Y$1,P179&gt;=$X$3,$X$1,P179&gt;=$W$3,$W$1,P179&lt;$W$2,$V$1),(IF(AND($N$2&gt;=$T$4,$N$2&lt;$U$4),_xlfn.IFS(P179&gt;=$AD$4,$AD$1,P179&gt;=$AC$4,$AC$1,P179&gt;=$AB$4,$AB$1,P179&gt;=$AA$4,$AA$1,P179&gt;=$Z$4,$Z$1,P179&gt;=$Y$4,$Y$1,P179&gt;=$X$4,$X$1,P179&gt;=$W$4,$W$1,P179&lt;$W$2,$V$1),(IF(AND($N$2&gt;=$T$5,$N$2&lt;$U$5),_xlfn.IFS(P179&gt;=$AD$5,$AD$1,P179&gt;=$AC$5,$AC$1,P179&gt;=$AB$5,$AB$1,P179&gt;=$AA$5,$AA$1,P179&gt;=$Z$5,$Z$1,P179&gt;=$Y$5,$Y$1,P179&gt;=$X$5,$X$1,P179&gt;=$W$5,$W$1,P179&lt;$W$2,$V$1),(IF(AND($N$2&gt;=$T$6,$N$2&lt;$U$6),_xlfn.IFS(P179&gt;=$AD$6,$AD$1,P179&gt;=$AC$6,$AC$1,P179&gt;=$AB$6,$AB$1,P179&gt;=$AA$6,$AA$1,P179&gt;=$Z$6,$Z$1,P179&gt;=$Y$6,$Y$1,P179&gt;=$X$6,$X$1,P179&gt;=$W$6,$W$1,P179&lt;$W$2,$V$1),(IF(AND($N$2&gt;=$T$7,$N$2&lt;$U$7),_xlfn.IFS(P179&gt;=$AD$7,$AD$1,P179&gt;=$AC$7,$AC$1,P179&gt;=$AB$7,$AB$1,P179&gt;=$AA$7,$AA$1,P179&gt;=$Z$7,$Z$1,P179&gt;=$Y$7,$Y$1,P179&gt;=$X$7,$X$1,P179&gt;=$W$7,$W$1,P179&lt;$W$2,$V$1),(IF(AND($N$2&gt;=$T$8,$N$2&lt;$U$8),_xlfn.IFS(P179&gt;=$AD$8,$AD$1,P179&gt;=$AC$8,$AC$1,P179&gt;=$AB$8,$AB$1,P179&gt;=$AA$8,$AA$1,P179&gt;=$Z$8,$Z$1,P179&gt;=$Y$8,$Y$1,P179&gt;=$X$8,$X$1,P179&gt;=$W$8,$W$1,P179&lt;$W$2,$V$1),(IF(AND($N$2&gt;=$T$9,$N$2&lt;$U$9),_xlfn.IFS(P179&gt;=$AD$9,$AD$1,P179&gt;=$AC$9,$AC$1,P179&gt;=$AB$9,$AB$1,P179&gt;=$AA$9,$AA$1,P179&gt;=$Z$9,$Z$1,P179&gt;=$Y$9,$Y$1,P179&gt;=$X$9,$X$1,P179&gt;=$W$9,$W$1),$W$1))))))))))))))),IF(AND($N$2&gt;=$T$2,$N$2&lt;=$U$2),IF(P179&gt;=$W$2,$W$1,$V$1),IF(AND($N$2&gt;=$T$3,$N$2&lt;$U$3),IF(P179&gt;=$W$3,$W$1,$V$1),IF(AND($N$2&gt;=$T$4,$N$2&lt;$U$4),IF(P179&gt;=$W$4,$W$1,$V$1),IF(AND($N$2&gt;=$T$5,$N$2&lt;$U$5),IF(P179&gt;=$W$5,$W$1,$V$1),IF(AND($N$2&gt;=$T$6,$N$2&lt;$U$6),IF(P179&gt;=$W$6,$W$1,$V$1),IF(AND($N$2&gt;=$T$7,$N$2&lt;$U$7),IF(P179&gt;=$W$7,$W$1,$V$1),IF(AND($N$2&gt;=$T$8,$N$2&lt;$U$8),IF(P179&gt;=$W$8,$W$1,$V$1),IF(AND($N$2&gt;=$T$9,$N$2&lt;$U$9),IF(P179&gt;=$W$9,$W$1,$V$1),""))))))))),"")</f>
        <v>FD</v>
      </c>
      <c r="M179" s="9" t="str" cm="1">
        <f t="array" ref="M179">IF(E179&lt;&gt;"",IF(AND(E179&lt;&gt;"GR",E179&gt;=40,J179&gt;=30),_xlfn.IFS(Q179&gt;=$AG$2,$AD$19,Q179&gt;=$AG$3,$AC$19,Q179&gt;=$AG$4,$AB$19,Q179&gt;=$AG$5,$AA$19,Q179&gt;=$AG$6,$Z$19,Q179&gt;=$AG$7,$Y$19,Q179&gt;=$AG$8,$X$19,Q179&gt;=$AG$9,$V$19),L179),"")</f>
        <v>DC</v>
      </c>
      <c r="N179" s="9"/>
      <c r="O179" s="9"/>
      <c r="P179" s="9">
        <f t="shared" si="20"/>
        <v>36</v>
      </c>
      <c r="Q179" s="9">
        <f t="shared" si="21"/>
        <v>45</v>
      </c>
      <c r="R179" s="9">
        <f t="shared" si="22"/>
        <v>-1.35</v>
      </c>
    </row>
    <row r="180" spans="1:18" x14ac:dyDescent="0.2">
      <c r="A180" s="3" t="s">
        <v>8</v>
      </c>
      <c r="B180" s="3">
        <v>179</v>
      </c>
      <c r="C180" s="3">
        <v>25</v>
      </c>
      <c r="D180" s="3">
        <v>48</v>
      </c>
      <c r="E180" s="3" t="s">
        <v>34</v>
      </c>
      <c r="F180" s="22">
        <f t="shared" si="23"/>
        <v>48</v>
      </c>
      <c r="G180" s="22">
        <f t="shared" si="24"/>
        <v>25</v>
      </c>
      <c r="H180" s="22">
        <f t="shared" si="25"/>
        <v>48</v>
      </c>
      <c r="I180" s="9">
        <f t="shared" si="26"/>
        <v>38.799999999999997</v>
      </c>
      <c r="J180" s="9">
        <f t="shared" si="18"/>
        <v>38.799999999999997</v>
      </c>
      <c r="K180" s="10">
        <f t="shared" si="19"/>
        <v>1505.4399999999998</v>
      </c>
      <c r="L180" s="9" t="str" cm="1">
        <f t="array" ref="L180">IF(D180&lt;&gt;"",IF(AND(H180&gt;=40,I180&gt;=30),IF(AND($N$2&gt;=$T$2,$N$2&lt;=$U$2),_xlfn.IFS(P180&gt;=$AD$2,$AD$1,P180&gt;=$AC$2,$AC$1,P180&gt;=$AB$2,$AB$1,P180&gt;=$AA$2,$AA$1,P180&gt;=$Z$2,$Z$1,P180&gt;=$Y$2,$Y$1,P180&gt;=$X$2,$X$1,P180&gt;=$W$2,$W$1,P180&lt;$W$2,$V$1),(IF(AND($N$2&gt;=$T$3,$N$2&lt;$U$3),_xlfn.IFS(P180&gt;=$AD$3,$AD$1,P180&gt;=$AC$3,$AC$1,P180&gt;=$AB$3,$AB$1,P180&gt;=$AA$3,$AA$1,P180&gt;=$Z$3,$Z$1,P180&gt;=$Y$3,$Y$1,P180&gt;=$X$3,$X$1,P180&gt;=$W$3,$W$1,P180&lt;$W$2,$V$1),(IF(AND($N$2&gt;=$T$4,$N$2&lt;$U$4),_xlfn.IFS(P180&gt;=$AD$4,$AD$1,P180&gt;=$AC$4,$AC$1,P180&gt;=$AB$4,$AB$1,P180&gt;=$AA$4,$AA$1,P180&gt;=$Z$4,$Z$1,P180&gt;=$Y$4,$Y$1,P180&gt;=$X$4,$X$1,P180&gt;=$W$4,$W$1,P180&lt;$W$2,$V$1),(IF(AND($N$2&gt;=$T$5,$N$2&lt;$U$5),_xlfn.IFS(P180&gt;=$AD$5,$AD$1,P180&gt;=$AC$5,$AC$1,P180&gt;=$AB$5,$AB$1,P180&gt;=$AA$5,$AA$1,P180&gt;=$Z$5,$Z$1,P180&gt;=$Y$5,$Y$1,P180&gt;=$X$5,$X$1,P180&gt;=$W$5,$W$1,P180&lt;$W$2,$V$1),(IF(AND($N$2&gt;=$T$6,$N$2&lt;$U$6),_xlfn.IFS(P180&gt;=$AD$6,$AD$1,P180&gt;=$AC$6,$AC$1,P180&gt;=$AB$6,$AB$1,P180&gt;=$AA$6,$AA$1,P180&gt;=$Z$6,$Z$1,P180&gt;=$Y$6,$Y$1,P180&gt;=$X$6,$X$1,P180&gt;=$W$6,$W$1,P180&lt;$W$2,$V$1),(IF(AND($N$2&gt;=$T$7,$N$2&lt;$U$7),_xlfn.IFS(P180&gt;=$AD$7,$AD$1,P180&gt;=$AC$7,$AC$1,P180&gt;=$AB$7,$AB$1,P180&gt;=$AA$7,$AA$1,P180&gt;=$Z$7,$Z$1,P180&gt;=$Y$7,$Y$1,P180&gt;=$X$7,$X$1,P180&gt;=$W$7,$W$1,P180&lt;$W$2,$V$1),(IF(AND($N$2&gt;=$T$8,$N$2&lt;$U$8),_xlfn.IFS(P180&gt;=$AD$8,$AD$1,P180&gt;=$AC$8,$AC$1,P180&gt;=$AB$8,$AB$1,P180&gt;=$AA$8,$AA$1,P180&gt;=$Z$8,$Z$1,P180&gt;=$Y$8,$Y$1,P180&gt;=$X$8,$X$1,P180&gt;=$W$8,$W$1,P180&lt;$W$2,$V$1),(IF(AND($N$2&gt;=$T$9,$N$2&lt;$U$9),_xlfn.IFS(P180&gt;=$AD$9,$AD$1,P180&gt;=$AC$9,$AC$1,P180&gt;=$AB$9,$AB$1,P180&gt;=$AA$9,$AA$1,P180&gt;=$Z$9,$Z$1,P180&gt;=$Y$9,$Y$1,P180&gt;=$X$9,$X$1,P180&gt;=$W$9,$W$1),$W$1))))))))))))))),IF(AND($N$2&gt;=$T$2,$N$2&lt;=$U$2),IF(P180&gt;=$W$2,$W$1,$V$1),IF(AND($N$2&gt;=$T$3,$N$2&lt;$U$3),IF(P180&gt;=$W$3,$W$1,$V$1),IF(AND($N$2&gt;=$T$4,$N$2&lt;$U$4),IF(P180&gt;=$W$4,$W$1,$V$1),IF(AND($N$2&gt;=$T$5,$N$2&lt;$U$5),IF(P180&gt;=$W$5,$W$1,$V$1),IF(AND($N$2&gt;=$T$6,$N$2&lt;$U$6),IF(P180&gt;=$W$6,$W$1,$V$1),IF(AND($N$2&gt;=$T$7,$N$2&lt;$U$7),IF(P180&gt;=$W$7,$W$1,$V$1),IF(AND($N$2&gt;=$T$8,$N$2&lt;$U$8),IF(P180&gt;=$W$8,$W$1,$V$1),IF(AND($N$2&gt;=$T$9,$N$2&lt;$U$9),IF(P180&gt;=$W$9,$W$1,$V$1),""))))))))),"")</f>
        <v>DC</v>
      </c>
      <c r="M180" s="9" t="str" cm="1">
        <f t="array" ref="M180">IF(E180&lt;&gt;"",IF(AND(E180&lt;&gt;"GR",E180&gt;=40,J180&gt;=30),_xlfn.IFS(Q180&gt;=$AG$2,$AD$19,Q180&gt;=$AG$3,$AC$19,Q180&gt;=$AG$4,$AB$19,Q180&gt;=$AG$5,$AA$19,Q180&gt;=$AG$6,$Z$19,Q180&gt;=$AG$7,$Y$19,Q180&gt;=$AG$8,$X$19,Q180&gt;=$AG$9,$V$19),L180),"")</f>
        <v>DC</v>
      </c>
      <c r="N180" s="9"/>
      <c r="O180" s="9"/>
      <c r="P180" s="9">
        <f t="shared" si="20"/>
        <v>45</v>
      </c>
      <c r="Q180" s="9">
        <f t="shared" si="21"/>
        <v>45</v>
      </c>
      <c r="R180" s="9">
        <f t="shared" si="22"/>
        <v>-0.54</v>
      </c>
    </row>
    <row r="181" spans="1:18" x14ac:dyDescent="0.2">
      <c r="A181" s="3" t="s">
        <v>8</v>
      </c>
      <c r="B181" s="3">
        <v>180</v>
      </c>
      <c r="C181" s="3">
        <v>19</v>
      </c>
      <c r="D181" s="3">
        <v>52</v>
      </c>
      <c r="E181" s="3" t="s">
        <v>34</v>
      </c>
      <c r="F181" s="22">
        <f t="shared" si="23"/>
        <v>52</v>
      </c>
      <c r="G181" s="22">
        <f t="shared" si="24"/>
        <v>19</v>
      </c>
      <c r="H181" s="22">
        <f t="shared" si="25"/>
        <v>52</v>
      </c>
      <c r="I181" s="9">
        <f t="shared" si="26"/>
        <v>38.799999999999997</v>
      </c>
      <c r="J181" s="9">
        <f t="shared" si="18"/>
        <v>38.799999999999997</v>
      </c>
      <c r="K181" s="10">
        <f t="shared" si="19"/>
        <v>1505.4399999999998</v>
      </c>
      <c r="L181" s="9" t="str" cm="1">
        <f t="array" ref="L181">IF(D181&lt;&gt;"",IF(AND(H181&gt;=40,I181&gt;=30),IF(AND($N$2&gt;=$T$2,$N$2&lt;=$U$2),_xlfn.IFS(P181&gt;=$AD$2,$AD$1,P181&gt;=$AC$2,$AC$1,P181&gt;=$AB$2,$AB$1,P181&gt;=$AA$2,$AA$1,P181&gt;=$Z$2,$Z$1,P181&gt;=$Y$2,$Y$1,P181&gt;=$X$2,$X$1,P181&gt;=$W$2,$W$1,P181&lt;$W$2,$V$1),(IF(AND($N$2&gt;=$T$3,$N$2&lt;$U$3),_xlfn.IFS(P181&gt;=$AD$3,$AD$1,P181&gt;=$AC$3,$AC$1,P181&gt;=$AB$3,$AB$1,P181&gt;=$AA$3,$AA$1,P181&gt;=$Z$3,$Z$1,P181&gt;=$Y$3,$Y$1,P181&gt;=$X$3,$X$1,P181&gt;=$W$3,$W$1,P181&lt;$W$2,$V$1),(IF(AND($N$2&gt;=$T$4,$N$2&lt;$U$4),_xlfn.IFS(P181&gt;=$AD$4,$AD$1,P181&gt;=$AC$4,$AC$1,P181&gt;=$AB$4,$AB$1,P181&gt;=$AA$4,$AA$1,P181&gt;=$Z$4,$Z$1,P181&gt;=$Y$4,$Y$1,P181&gt;=$X$4,$X$1,P181&gt;=$W$4,$W$1,P181&lt;$W$2,$V$1),(IF(AND($N$2&gt;=$T$5,$N$2&lt;$U$5),_xlfn.IFS(P181&gt;=$AD$5,$AD$1,P181&gt;=$AC$5,$AC$1,P181&gt;=$AB$5,$AB$1,P181&gt;=$AA$5,$AA$1,P181&gt;=$Z$5,$Z$1,P181&gt;=$Y$5,$Y$1,P181&gt;=$X$5,$X$1,P181&gt;=$W$5,$W$1,P181&lt;$W$2,$V$1),(IF(AND($N$2&gt;=$T$6,$N$2&lt;$U$6),_xlfn.IFS(P181&gt;=$AD$6,$AD$1,P181&gt;=$AC$6,$AC$1,P181&gt;=$AB$6,$AB$1,P181&gt;=$AA$6,$AA$1,P181&gt;=$Z$6,$Z$1,P181&gt;=$Y$6,$Y$1,P181&gt;=$X$6,$X$1,P181&gt;=$W$6,$W$1,P181&lt;$W$2,$V$1),(IF(AND($N$2&gt;=$T$7,$N$2&lt;$U$7),_xlfn.IFS(P181&gt;=$AD$7,$AD$1,P181&gt;=$AC$7,$AC$1,P181&gt;=$AB$7,$AB$1,P181&gt;=$AA$7,$AA$1,P181&gt;=$Z$7,$Z$1,P181&gt;=$Y$7,$Y$1,P181&gt;=$X$7,$X$1,P181&gt;=$W$7,$W$1,P181&lt;$W$2,$V$1),(IF(AND($N$2&gt;=$T$8,$N$2&lt;$U$8),_xlfn.IFS(P181&gt;=$AD$8,$AD$1,P181&gt;=$AC$8,$AC$1,P181&gt;=$AB$8,$AB$1,P181&gt;=$AA$8,$AA$1,P181&gt;=$Z$8,$Z$1,P181&gt;=$Y$8,$Y$1,P181&gt;=$X$8,$X$1,P181&gt;=$W$8,$W$1,P181&lt;$W$2,$V$1),(IF(AND($N$2&gt;=$T$9,$N$2&lt;$U$9),_xlfn.IFS(P181&gt;=$AD$9,$AD$1,P181&gt;=$AC$9,$AC$1,P181&gt;=$AB$9,$AB$1,P181&gt;=$AA$9,$AA$1,P181&gt;=$Z$9,$Z$1,P181&gt;=$Y$9,$Y$1,P181&gt;=$X$9,$X$1,P181&gt;=$W$9,$W$1),$W$1))))))))))))))),IF(AND($N$2&gt;=$T$2,$N$2&lt;=$U$2),IF(P181&gt;=$W$2,$W$1,$V$1),IF(AND($N$2&gt;=$T$3,$N$2&lt;$U$3),IF(P181&gt;=$W$3,$W$1,$V$1),IF(AND($N$2&gt;=$T$4,$N$2&lt;$U$4),IF(P181&gt;=$W$4,$W$1,$V$1),IF(AND($N$2&gt;=$T$5,$N$2&lt;$U$5),IF(P181&gt;=$W$5,$W$1,$V$1),IF(AND($N$2&gt;=$T$6,$N$2&lt;$U$6),IF(P181&gt;=$W$6,$W$1,$V$1),IF(AND($N$2&gt;=$T$7,$N$2&lt;$U$7),IF(P181&gt;=$W$7,$W$1,$V$1),IF(AND($N$2&gt;=$T$8,$N$2&lt;$U$8),IF(P181&gt;=$W$8,$W$1,$V$1),IF(AND($N$2&gt;=$T$9,$N$2&lt;$U$9),IF(P181&gt;=$W$9,$W$1,$V$1),""))))))))),"")</f>
        <v>DC</v>
      </c>
      <c r="M181" s="9" t="str" cm="1">
        <f t="array" ref="M181">IF(E181&lt;&gt;"",IF(AND(E181&lt;&gt;"GR",E181&gt;=40,J181&gt;=30),_xlfn.IFS(Q181&gt;=$AG$2,$AD$19,Q181&gt;=$AG$3,$AC$19,Q181&gt;=$AG$4,$AB$19,Q181&gt;=$AG$5,$AA$19,Q181&gt;=$AG$6,$Z$19,Q181&gt;=$AG$7,$Y$19,Q181&gt;=$AG$8,$X$19,Q181&gt;=$AG$9,$V$19),L181),"")</f>
        <v>DC</v>
      </c>
      <c r="N181" s="9"/>
      <c r="O181" s="9"/>
      <c r="P181" s="9">
        <f t="shared" si="20"/>
        <v>45</v>
      </c>
      <c r="Q181" s="9">
        <f t="shared" si="21"/>
        <v>45</v>
      </c>
      <c r="R181" s="9">
        <f t="shared" si="22"/>
        <v>-0.54</v>
      </c>
    </row>
    <row r="182" spans="1:18" x14ac:dyDescent="0.2">
      <c r="A182" s="3" t="s">
        <v>8</v>
      </c>
      <c r="B182" s="3">
        <v>181</v>
      </c>
      <c r="C182" s="3">
        <v>29</v>
      </c>
      <c r="D182" s="3">
        <v>45</v>
      </c>
      <c r="E182" s="3" t="s">
        <v>34</v>
      </c>
      <c r="F182" s="22">
        <f t="shared" si="23"/>
        <v>45</v>
      </c>
      <c r="G182" s="22">
        <f t="shared" si="24"/>
        <v>29</v>
      </c>
      <c r="H182" s="22">
        <f t="shared" si="25"/>
        <v>45</v>
      </c>
      <c r="I182" s="9">
        <f t="shared" si="26"/>
        <v>38.6</v>
      </c>
      <c r="J182" s="9">
        <f t="shared" si="18"/>
        <v>38.6</v>
      </c>
      <c r="K182" s="10">
        <f t="shared" si="19"/>
        <v>1489.96</v>
      </c>
      <c r="L182" s="9" t="str" cm="1">
        <f t="array" ref="L182">IF(D182&lt;&gt;"",IF(AND(H182&gt;=40,I182&gt;=30),IF(AND($N$2&gt;=$T$2,$N$2&lt;=$U$2),_xlfn.IFS(P182&gt;=$AD$2,$AD$1,P182&gt;=$AC$2,$AC$1,P182&gt;=$AB$2,$AB$1,P182&gt;=$AA$2,$AA$1,P182&gt;=$Z$2,$Z$1,P182&gt;=$Y$2,$Y$1,P182&gt;=$X$2,$X$1,P182&gt;=$W$2,$W$1,P182&lt;$W$2,$V$1),(IF(AND($N$2&gt;=$T$3,$N$2&lt;$U$3),_xlfn.IFS(P182&gt;=$AD$3,$AD$1,P182&gt;=$AC$3,$AC$1,P182&gt;=$AB$3,$AB$1,P182&gt;=$AA$3,$AA$1,P182&gt;=$Z$3,$Z$1,P182&gt;=$Y$3,$Y$1,P182&gt;=$X$3,$X$1,P182&gt;=$W$3,$W$1,P182&lt;$W$2,$V$1),(IF(AND($N$2&gt;=$T$4,$N$2&lt;$U$4),_xlfn.IFS(P182&gt;=$AD$4,$AD$1,P182&gt;=$AC$4,$AC$1,P182&gt;=$AB$4,$AB$1,P182&gt;=$AA$4,$AA$1,P182&gt;=$Z$4,$Z$1,P182&gt;=$Y$4,$Y$1,P182&gt;=$X$4,$X$1,P182&gt;=$W$4,$W$1,P182&lt;$W$2,$V$1),(IF(AND($N$2&gt;=$T$5,$N$2&lt;$U$5),_xlfn.IFS(P182&gt;=$AD$5,$AD$1,P182&gt;=$AC$5,$AC$1,P182&gt;=$AB$5,$AB$1,P182&gt;=$AA$5,$AA$1,P182&gt;=$Z$5,$Z$1,P182&gt;=$Y$5,$Y$1,P182&gt;=$X$5,$X$1,P182&gt;=$W$5,$W$1,P182&lt;$W$2,$V$1),(IF(AND($N$2&gt;=$T$6,$N$2&lt;$U$6),_xlfn.IFS(P182&gt;=$AD$6,$AD$1,P182&gt;=$AC$6,$AC$1,P182&gt;=$AB$6,$AB$1,P182&gt;=$AA$6,$AA$1,P182&gt;=$Z$6,$Z$1,P182&gt;=$Y$6,$Y$1,P182&gt;=$X$6,$X$1,P182&gt;=$W$6,$W$1,P182&lt;$W$2,$V$1),(IF(AND($N$2&gt;=$T$7,$N$2&lt;$U$7),_xlfn.IFS(P182&gt;=$AD$7,$AD$1,P182&gt;=$AC$7,$AC$1,P182&gt;=$AB$7,$AB$1,P182&gt;=$AA$7,$AA$1,P182&gt;=$Z$7,$Z$1,P182&gt;=$Y$7,$Y$1,P182&gt;=$X$7,$X$1,P182&gt;=$W$7,$W$1,P182&lt;$W$2,$V$1),(IF(AND($N$2&gt;=$T$8,$N$2&lt;$U$8),_xlfn.IFS(P182&gt;=$AD$8,$AD$1,P182&gt;=$AC$8,$AC$1,P182&gt;=$AB$8,$AB$1,P182&gt;=$AA$8,$AA$1,P182&gt;=$Z$8,$Z$1,P182&gt;=$Y$8,$Y$1,P182&gt;=$X$8,$X$1,P182&gt;=$W$8,$W$1,P182&lt;$W$2,$V$1),(IF(AND($N$2&gt;=$T$9,$N$2&lt;$U$9),_xlfn.IFS(P182&gt;=$AD$9,$AD$1,P182&gt;=$AC$9,$AC$1,P182&gt;=$AB$9,$AB$1,P182&gt;=$AA$9,$AA$1,P182&gt;=$Z$9,$Z$1,P182&gt;=$Y$9,$Y$1,P182&gt;=$X$9,$X$1,P182&gt;=$W$9,$W$1),$W$1))))))))))))))),IF(AND($N$2&gt;=$T$2,$N$2&lt;=$U$2),IF(P182&gt;=$W$2,$W$1,$V$1),IF(AND($N$2&gt;=$T$3,$N$2&lt;$U$3),IF(P182&gt;=$W$3,$W$1,$V$1),IF(AND($N$2&gt;=$T$4,$N$2&lt;$U$4),IF(P182&gt;=$W$4,$W$1,$V$1),IF(AND($N$2&gt;=$T$5,$N$2&lt;$U$5),IF(P182&gt;=$W$5,$W$1,$V$1),IF(AND($N$2&gt;=$T$6,$N$2&lt;$U$6),IF(P182&gt;=$W$6,$W$1,$V$1),IF(AND($N$2&gt;=$T$7,$N$2&lt;$U$7),IF(P182&gt;=$W$7,$W$1,$V$1),IF(AND($N$2&gt;=$T$8,$N$2&lt;$U$8),IF(P182&gt;=$W$8,$W$1,$V$1),IF(AND($N$2&gt;=$T$9,$N$2&lt;$U$9),IF(P182&gt;=$W$9,$W$1,$V$1),""))))))))),"")</f>
        <v>DC</v>
      </c>
      <c r="M182" s="9" t="str" cm="1">
        <f t="array" ref="M182">IF(E182&lt;&gt;"",IF(AND(E182&lt;&gt;"GR",E182&gt;=40,J182&gt;=30),_xlfn.IFS(Q182&gt;=$AG$2,$AD$19,Q182&gt;=$AG$3,$AC$19,Q182&gt;=$AG$4,$AB$19,Q182&gt;=$AG$5,$AA$19,Q182&gt;=$AG$6,$Z$19,Q182&gt;=$AG$7,$Y$19,Q182&gt;=$AG$8,$X$19,Q182&gt;=$AG$9,$V$19),L182),"")</f>
        <v>DC</v>
      </c>
      <c r="N182" s="9"/>
      <c r="O182" s="9"/>
      <c r="P182" s="9">
        <f t="shared" si="20"/>
        <v>44</v>
      </c>
      <c r="Q182" s="9">
        <f t="shared" si="21"/>
        <v>44</v>
      </c>
      <c r="R182" s="9">
        <f t="shared" si="22"/>
        <v>-0.56000000000000005</v>
      </c>
    </row>
    <row r="183" spans="1:18" x14ac:dyDescent="0.2">
      <c r="A183" s="3" t="s">
        <v>8</v>
      </c>
      <c r="B183" s="3">
        <v>182</v>
      </c>
      <c r="C183" s="3">
        <v>9</v>
      </c>
      <c r="D183" s="3">
        <v>58</v>
      </c>
      <c r="E183" s="3" t="s">
        <v>34</v>
      </c>
      <c r="F183" s="22">
        <f t="shared" si="23"/>
        <v>58</v>
      </c>
      <c r="G183" s="22">
        <f t="shared" si="24"/>
        <v>9</v>
      </c>
      <c r="H183" s="22">
        <f t="shared" si="25"/>
        <v>58</v>
      </c>
      <c r="I183" s="9">
        <f t="shared" si="26"/>
        <v>38.4</v>
      </c>
      <c r="J183" s="9">
        <f t="shared" si="18"/>
        <v>38.4</v>
      </c>
      <c r="K183" s="10">
        <f t="shared" si="19"/>
        <v>1474.56</v>
      </c>
      <c r="L183" s="9" t="str" cm="1">
        <f t="array" ref="L183">IF(D183&lt;&gt;"",IF(AND(H183&gt;=40,I183&gt;=30),IF(AND($N$2&gt;=$T$2,$N$2&lt;=$U$2),_xlfn.IFS(P183&gt;=$AD$2,$AD$1,P183&gt;=$AC$2,$AC$1,P183&gt;=$AB$2,$AB$1,P183&gt;=$AA$2,$AA$1,P183&gt;=$Z$2,$Z$1,P183&gt;=$Y$2,$Y$1,P183&gt;=$X$2,$X$1,P183&gt;=$W$2,$W$1,P183&lt;$W$2,$V$1),(IF(AND($N$2&gt;=$T$3,$N$2&lt;$U$3),_xlfn.IFS(P183&gt;=$AD$3,$AD$1,P183&gt;=$AC$3,$AC$1,P183&gt;=$AB$3,$AB$1,P183&gt;=$AA$3,$AA$1,P183&gt;=$Z$3,$Z$1,P183&gt;=$Y$3,$Y$1,P183&gt;=$X$3,$X$1,P183&gt;=$W$3,$W$1,P183&lt;$W$2,$V$1),(IF(AND($N$2&gt;=$T$4,$N$2&lt;$U$4),_xlfn.IFS(P183&gt;=$AD$4,$AD$1,P183&gt;=$AC$4,$AC$1,P183&gt;=$AB$4,$AB$1,P183&gt;=$AA$4,$AA$1,P183&gt;=$Z$4,$Z$1,P183&gt;=$Y$4,$Y$1,P183&gt;=$X$4,$X$1,P183&gt;=$W$4,$W$1,P183&lt;$W$2,$V$1),(IF(AND($N$2&gt;=$T$5,$N$2&lt;$U$5),_xlfn.IFS(P183&gt;=$AD$5,$AD$1,P183&gt;=$AC$5,$AC$1,P183&gt;=$AB$5,$AB$1,P183&gt;=$AA$5,$AA$1,P183&gt;=$Z$5,$Z$1,P183&gt;=$Y$5,$Y$1,P183&gt;=$X$5,$X$1,P183&gt;=$W$5,$W$1,P183&lt;$W$2,$V$1),(IF(AND($N$2&gt;=$T$6,$N$2&lt;$U$6),_xlfn.IFS(P183&gt;=$AD$6,$AD$1,P183&gt;=$AC$6,$AC$1,P183&gt;=$AB$6,$AB$1,P183&gt;=$AA$6,$AA$1,P183&gt;=$Z$6,$Z$1,P183&gt;=$Y$6,$Y$1,P183&gt;=$X$6,$X$1,P183&gt;=$W$6,$W$1,P183&lt;$W$2,$V$1),(IF(AND($N$2&gt;=$T$7,$N$2&lt;$U$7),_xlfn.IFS(P183&gt;=$AD$7,$AD$1,P183&gt;=$AC$7,$AC$1,P183&gt;=$AB$7,$AB$1,P183&gt;=$AA$7,$AA$1,P183&gt;=$Z$7,$Z$1,P183&gt;=$Y$7,$Y$1,P183&gt;=$X$7,$X$1,P183&gt;=$W$7,$W$1,P183&lt;$W$2,$V$1),(IF(AND($N$2&gt;=$T$8,$N$2&lt;$U$8),_xlfn.IFS(P183&gt;=$AD$8,$AD$1,P183&gt;=$AC$8,$AC$1,P183&gt;=$AB$8,$AB$1,P183&gt;=$AA$8,$AA$1,P183&gt;=$Z$8,$Z$1,P183&gt;=$Y$8,$Y$1,P183&gt;=$X$8,$X$1,P183&gt;=$W$8,$W$1,P183&lt;$W$2,$V$1),(IF(AND($N$2&gt;=$T$9,$N$2&lt;$U$9),_xlfn.IFS(P183&gt;=$AD$9,$AD$1,P183&gt;=$AC$9,$AC$1,P183&gt;=$AB$9,$AB$1,P183&gt;=$AA$9,$AA$1,P183&gt;=$Z$9,$Z$1,P183&gt;=$Y$9,$Y$1,P183&gt;=$X$9,$X$1,P183&gt;=$W$9,$W$1),$W$1))))))))))))))),IF(AND($N$2&gt;=$T$2,$N$2&lt;=$U$2),IF(P183&gt;=$W$2,$W$1,$V$1),IF(AND($N$2&gt;=$T$3,$N$2&lt;$U$3),IF(P183&gt;=$W$3,$W$1,$V$1),IF(AND($N$2&gt;=$T$4,$N$2&lt;$U$4),IF(P183&gt;=$W$4,$W$1,$V$1),IF(AND($N$2&gt;=$T$5,$N$2&lt;$U$5),IF(P183&gt;=$W$5,$W$1,$V$1),IF(AND($N$2&gt;=$T$6,$N$2&lt;$U$6),IF(P183&gt;=$W$6,$W$1,$V$1),IF(AND($N$2&gt;=$T$7,$N$2&lt;$U$7),IF(P183&gt;=$W$7,$W$1,$V$1),IF(AND($N$2&gt;=$T$8,$N$2&lt;$U$8),IF(P183&gt;=$W$8,$W$1,$V$1),IF(AND($N$2&gt;=$T$9,$N$2&lt;$U$9),IF(P183&gt;=$W$9,$W$1,$V$1),""))))))))),"")</f>
        <v>DC</v>
      </c>
      <c r="M183" s="9" t="str" cm="1">
        <f t="array" ref="M183">IF(E183&lt;&gt;"",IF(AND(E183&lt;&gt;"GR",E183&gt;=40,J183&gt;=30),_xlfn.IFS(Q183&gt;=$AG$2,$AD$19,Q183&gt;=$AG$3,$AC$19,Q183&gt;=$AG$4,$AB$19,Q183&gt;=$AG$5,$AA$19,Q183&gt;=$AG$6,$Z$19,Q183&gt;=$AG$7,$Y$19,Q183&gt;=$AG$8,$X$19,Q183&gt;=$AG$9,$V$19),L183),"")</f>
        <v>DC</v>
      </c>
      <c r="N183" s="9"/>
      <c r="O183" s="9"/>
      <c r="P183" s="9">
        <f t="shared" si="20"/>
        <v>44</v>
      </c>
      <c r="Q183" s="9">
        <f t="shared" si="21"/>
        <v>44</v>
      </c>
      <c r="R183" s="9">
        <f t="shared" si="22"/>
        <v>-0.56999999999999995</v>
      </c>
    </row>
    <row r="184" spans="1:18" x14ac:dyDescent="0.2">
      <c r="A184" s="3" t="s">
        <v>8</v>
      </c>
      <c r="B184" s="3">
        <v>183</v>
      </c>
      <c r="C184" s="3">
        <v>24</v>
      </c>
      <c r="D184" s="3">
        <v>48</v>
      </c>
      <c r="E184" s="3" t="s">
        <v>34</v>
      </c>
      <c r="F184" s="22">
        <f t="shared" si="23"/>
        <v>48</v>
      </c>
      <c r="G184" s="22">
        <f t="shared" si="24"/>
        <v>24</v>
      </c>
      <c r="H184" s="22">
        <f t="shared" si="25"/>
        <v>48</v>
      </c>
      <c r="I184" s="9">
        <f t="shared" si="26"/>
        <v>38.4</v>
      </c>
      <c r="J184" s="9">
        <f t="shared" si="18"/>
        <v>38.4</v>
      </c>
      <c r="K184" s="10">
        <f t="shared" si="19"/>
        <v>1474.56</v>
      </c>
      <c r="L184" s="9" t="str" cm="1">
        <f t="array" ref="L184">IF(D184&lt;&gt;"",IF(AND(H184&gt;=40,I184&gt;=30),IF(AND($N$2&gt;=$T$2,$N$2&lt;=$U$2),_xlfn.IFS(P184&gt;=$AD$2,$AD$1,P184&gt;=$AC$2,$AC$1,P184&gt;=$AB$2,$AB$1,P184&gt;=$AA$2,$AA$1,P184&gt;=$Z$2,$Z$1,P184&gt;=$Y$2,$Y$1,P184&gt;=$X$2,$X$1,P184&gt;=$W$2,$W$1,P184&lt;$W$2,$V$1),(IF(AND($N$2&gt;=$T$3,$N$2&lt;$U$3),_xlfn.IFS(P184&gt;=$AD$3,$AD$1,P184&gt;=$AC$3,$AC$1,P184&gt;=$AB$3,$AB$1,P184&gt;=$AA$3,$AA$1,P184&gt;=$Z$3,$Z$1,P184&gt;=$Y$3,$Y$1,P184&gt;=$X$3,$X$1,P184&gt;=$W$3,$W$1,P184&lt;$W$2,$V$1),(IF(AND($N$2&gt;=$T$4,$N$2&lt;$U$4),_xlfn.IFS(P184&gt;=$AD$4,$AD$1,P184&gt;=$AC$4,$AC$1,P184&gt;=$AB$4,$AB$1,P184&gt;=$AA$4,$AA$1,P184&gt;=$Z$4,$Z$1,P184&gt;=$Y$4,$Y$1,P184&gt;=$X$4,$X$1,P184&gt;=$W$4,$W$1,P184&lt;$W$2,$V$1),(IF(AND($N$2&gt;=$T$5,$N$2&lt;$U$5),_xlfn.IFS(P184&gt;=$AD$5,$AD$1,P184&gt;=$AC$5,$AC$1,P184&gt;=$AB$5,$AB$1,P184&gt;=$AA$5,$AA$1,P184&gt;=$Z$5,$Z$1,P184&gt;=$Y$5,$Y$1,P184&gt;=$X$5,$X$1,P184&gt;=$W$5,$W$1,P184&lt;$W$2,$V$1),(IF(AND($N$2&gt;=$T$6,$N$2&lt;$U$6),_xlfn.IFS(P184&gt;=$AD$6,$AD$1,P184&gt;=$AC$6,$AC$1,P184&gt;=$AB$6,$AB$1,P184&gt;=$AA$6,$AA$1,P184&gt;=$Z$6,$Z$1,P184&gt;=$Y$6,$Y$1,P184&gt;=$X$6,$X$1,P184&gt;=$W$6,$W$1,P184&lt;$W$2,$V$1),(IF(AND($N$2&gt;=$T$7,$N$2&lt;$U$7),_xlfn.IFS(P184&gt;=$AD$7,$AD$1,P184&gt;=$AC$7,$AC$1,P184&gt;=$AB$7,$AB$1,P184&gt;=$AA$7,$AA$1,P184&gt;=$Z$7,$Z$1,P184&gt;=$Y$7,$Y$1,P184&gt;=$X$7,$X$1,P184&gt;=$W$7,$W$1,P184&lt;$W$2,$V$1),(IF(AND($N$2&gt;=$T$8,$N$2&lt;$U$8),_xlfn.IFS(P184&gt;=$AD$8,$AD$1,P184&gt;=$AC$8,$AC$1,P184&gt;=$AB$8,$AB$1,P184&gt;=$AA$8,$AA$1,P184&gt;=$Z$8,$Z$1,P184&gt;=$Y$8,$Y$1,P184&gt;=$X$8,$X$1,P184&gt;=$W$8,$W$1,P184&lt;$W$2,$V$1),(IF(AND($N$2&gt;=$T$9,$N$2&lt;$U$9),_xlfn.IFS(P184&gt;=$AD$9,$AD$1,P184&gt;=$AC$9,$AC$1,P184&gt;=$AB$9,$AB$1,P184&gt;=$AA$9,$AA$1,P184&gt;=$Z$9,$Z$1,P184&gt;=$Y$9,$Y$1,P184&gt;=$X$9,$X$1,P184&gt;=$W$9,$W$1),$W$1))))))))))))))),IF(AND($N$2&gt;=$T$2,$N$2&lt;=$U$2),IF(P184&gt;=$W$2,$W$1,$V$1),IF(AND($N$2&gt;=$T$3,$N$2&lt;$U$3),IF(P184&gt;=$W$3,$W$1,$V$1),IF(AND($N$2&gt;=$T$4,$N$2&lt;$U$4),IF(P184&gt;=$W$4,$W$1,$V$1),IF(AND($N$2&gt;=$T$5,$N$2&lt;$U$5),IF(P184&gt;=$W$5,$W$1,$V$1),IF(AND($N$2&gt;=$T$6,$N$2&lt;$U$6),IF(P184&gt;=$W$6,$W$1,$V$1),IF(AND($N$2&gt;=$T$7,$N$2&lt;$U$7),IF(P184&gt;=$W$7,$W$1,$V$1),IF(AND($N$2&gt;=$T$8,$N$2&lt;$U$8),IF(P184&gt;=$W$8,$W$1,$V$1),IF(AND($N$2&gt;=$T$9,$N$2&lt;$U$9),IF(P184&gt;=$W$9,$W$1,$V$1),""))))))))),"")</f>
        <v>DC</v>
      </c>
      <c r="M184" s="9" t="str" cm="1">
        <f t="array" ref="M184">IF(E184&lt;&gt;"",IF(AND(E184&lt;&gt;"GR",E184&gt;=40,J184&gt;=30),_xlfn.IFS(Q184&gt;=$AG$2,$AD$19,Q184&gt;=$AG$3,$AC$19,Q184&gt;=$AG$4,$AB$19,Q184&gt;=$AG$5,$AA$19,Q184&gt;=$AG$6,$Z$19,Q184&gt;=$AG$7,$Y$19,Q184&gt;=$AG$8,$X$19,Q184&gt;=$AG$9,$V$19),L184),"")</f>
        <v>DC</v>
      </c>
      <c r="N184" s="9"/>
      <c r="O184" s="9"/>
      <c r="P184" s="9">
        <f t="shared" si="20"/>
        <v>44</v>
      </c>
      <c r="Q184" s="9">
        <f t="shared" si="21"/>
        <v>44</v>
      </c>
      <c r="R184" s="9">
        <f t="shared" si="22"/>
        <v>-0.56999999999999995</v>
      </c>
    </row>
    <row r="185" spans="1:18" x14ac:dyDescent="0.2">
      <c r="A185" s="3" t="s">
        <v>8</v>
      </c>
      <c r="B185" s="3">
        <v>184</v>
      </c>
      <c r="C185" s="3">
        <v>15</v>
      </c>
      <c r="D185" s="3">
        <v>54</v>
      </c>
      <c r="E185" s="3" t="s">
        <v>34</v>
      </c>
      <c r="F185" s="22">
        <f t="shared" si="23"/>
        <v>54</v>
      </c>
      <c r="G185" s="22">
        <f t="shared" si="24"/>
        <v>15</v>
      </c>
      <c r="H185" s="22">
        <f t="shared" si="25"/>
        <v>54</v>
      </c>
      <c r="I185" s="9">
        <f t="shared" si="26"/>
        <v>38.4</v>
      </c>
      <c r="J185" s="9">
        <f t="shared" si="18"/>
        <v>38.4</v>
      </c>
      <c r="K185" s="10">
        <f t="shared" si="19"/>
        <v>1474.56</v>
      </c>
      <c r="L185" s="9" t="str" cm="1">
        <f t="array" ref="L185">IF(D185&lt;&gt;"",IF(AND(H185&gt;=40,I185&gt;=30),IF(AND($N$2&gt;=$T$2,$N$2&lt;=$U$2),_xlfn.IFS(P185&gt;=$AD$2,$AD$1,P185&gt;=$AC$2,$AC$1,P185&gt;=$AB$2,$AB$1,P185&gt;=$AA$2,$AA$1,P185&gt;=$Z$2,$Z$1,P185&gt;=$Y$2,$Y$1,P185&gt;=$X$2,$X$1,P185&gt;=$W$2,$W$1,P185&lt;$W$2,$V$1),(IF(AND($N$2&gt;=$T$3,$N$2&lt;$U$3),_xlfn.IFS(P185&gt;=$AD$3,$AD$1,P185&gt;=$AC$3,$AC$1,P185&gt;=$AB$3,$AB$1,P185&gt;=$AA$3,$AA$1,P185&gt;=$Z$3,$Z$1,P185&gt;=$Y$3,$Y$1,P185&gt;=$X$3,$X$1,P185&gt;=$W$3,$W$1,P185&lt;$W$2,$V$1),(IF(AND($N$2&gt;=$T$4,$N$2&lt;$U$4),_xlfn.IFS(P185&gt;=$AD$4,$AD$1,P185&gt;=$AC$4,$AC$1,P185&gt;=$AB$4,$AB$1,P185&gt;=$AA$4,$AA$1,P185&gt;=$Z$4,$Z$1,P185&gt;=$Y$4,$Y$1,P185&gt;=$X$4,$X$1,P185&gt;=$W$4,$W$1,P185&lt;$W$2,$V$1),(IF(AND($N$2&gt;=$T$5,$N$2&lt;$U$5),_xlfn.IFS(P185&gt;=$AD$5,$AD$1,P185&gt;=$AC$5,$AC$1,P185&gt;=$AB$5,$AB$1,P185&gt;=$AA$5,$AA$1,P185&gt;=$Z$5,$Z$1,P185&gt;=$Y$5,$Y$1,P185&gt;=$X$5,$X$1,P185&gt;=$W$5,$W$1,P185&lt;$W$2,$V$1),(IF(AND($N$2&gt;=$T$6,$N$2&lt;$U$6),_xlfn.IFS(P185&gt;=$AD$6,$AD$1,P185&gt;=$AC$6,$AC$1,P185&gt;=$AB$6,$AB$1,P185&gt;=$AA$6,$AA$1,P185&gt;=$Z$6,$Z$1,P185&gt;=$Y$6,$Y$1,P185&gt;=$X$6,$X$1,P185&gt;=$W$6,$W$1,P185&lt;$W$2,$V$1),(IF(AND($N$2&gt;=$T$7,$N$2&lt;$U$7),_xlfn.IFS(P185&gt;=$AD$7,$AD$1,P185&gt;=$AC$7,$AC$1,P185&gt;=$AB$7,$AB$1,P185&gt;=$AA$7,$AA$1,P185&gt;=$Z$7,$Z$1,P185&gt;=$Y$7,$Y$1,P185&gt;=$X$7,$X$1,P185&gt;=$W$7,$W$1,P185&lt;$W$2,$V$1),(IF(AND($N$2&gt;=$T$8,$N$2&lt;$U$8),_xlfn.IFS(P185&gt;=$AD$8,$AD$1,P185&gt;=$AC$8,$AC$1,P185&gt;=$AB$8,$AB$1,P185&gt;=$AA$8,$AA$1,P185&gt;=$Z$8,$Z$1,P185&gt;=$Y$8,$Y$1,P185&gt;=$X$8,$X$1,P185&gt;=$W$8,$W$1,P185&lt;$W$2,$V$1),(IF(AND($N$2&gt;=$T$9,$N$2&lt;$U$9),_xlfn.IFS(P185&gt;=$AD$9,$AD$1,P185&gt;=$AC$9,$AC$1,P185&gt;=$AB$9,$AB$1,P185&gt;=$AA$9,$AA$1,P185&gt;=$Z$9,$Z$1,P185&gt;=$Y$9,$Y$1,P185&gt;=$X$9,$X$1,P185&gt;=$W$9,$W$1),$W$1))))))))))))))),IF(AND($N$2&gt;=$T$2,$N$2&lt;=$U$2),IF(P185&gt;=$W$2,$W$1,$V$1),IF(AND($N$2&gt;=$T$3,$N$2&lt;$U$3),IF(P185&gt;=$W$3,$W$1,$V$1),IF(AND($N$2&gt;=$T$4,$N$2&lt;$U$4),IF(P185&gt;=$W$4,$W$1,$V$1),IF(AND($N$2&gt;=$T$5,$N$2&lt;$U$5),IF(P185&gt;=$W$5,$W$1,$V$1),IF(AND($N$2&gt;=$T$6,$N$2&lt;$U$6),IF(P185&gt;=$W$6,$W$1,$V$1),IF(AND($N$2&gt;=$T$7,$N$2&lt;$U$7),IF(P185&gt;=$W$7,$W$1,$V$1),IF(AND($N$2&gt;=$T$8,$N$2&lt;$U$8),IF(P185&gt;=$W$8,$W$1,$V$1),IF(AND($N$2&gt;=$T$9,$N$2&lt;$U$9),IF(P185&gt;=$W$9,$W$1,$V$1),""))))))))),"")</f>
        <v>DC</v>
      </c>
      <c r="M185" s="9" t="str" cm="1">
        <f t="array" ref="M185">IF(E185&lt;&gt;"",IF(AND(E185&lt;&gt;"GR",E185&gt;=40,J185&gt;=30),_xlfn.IFS(Q185&gt;=$AG$2,$AD$19,Q185&gt;=$AG$3,$AC$19,Q185&gt;=$AG$4,$AB$19,Q185&gt;=$AG$5,$AA$19,Q185&gt;=$AG$6,$Z$19,Q185&gt;=$AG$7,$Y$19,Q185&gt;=$AG$8,$X$19,Q185&gt;=$AG$9,$V$19),L185),"")</f>
        <v>DC</v>
      </c>
      <c r="N185" s="9"/>
      <c r="O185" s="9"/>
      <c r="P185" s="9">
        <f t="shared" si="20"/>
        <v>44</v>
      </c>
      <c r="Q185" s="9">
        <f t="shared" si="21"/>
        <v>44</v>
      </c>
      <c r="R185" s="9">
        <f t="shared" si="22"/>
        <v>-0.56999999999999995</v>
      </c>
    </row>
    <row r="186" spans="1:18" x14ac:dyDescent="0.2">
      <c r="A186" s="3" t="s">
        <v>8</v>
      </c>
      <c r="B186" s="3">
        <v>185</v>
      </c>
      <c r="C186" s="3">
        <v>7</v>
      </c>
      <c r="D186" s="3">
        <v>58</v>
      </c>
      <c r="E186" s="3" t="s">
        <v>34</v>
      </c>
      <c r="F186" s="22">
        <f t="shared" si="23"/>
        <v>58</v>
      </c>
      <c r="G186" s="22">
        <f t="shared" si="24"/>
        <v>7</v>
      </c>
      <c r="H186" s="22">
        <f t="shared" si="25"/>
        <v>58</v>
      </c>
      <c r="I186" s="9">
        <f t="shared" si="26"/>
        <v>37.599999999999994</v>
      </c>
      <c r="J186" s="9">
        <f t="shared" si="18"/>
        <v>37.6</v>
      </c>
      <c r="K186" s="10">
        <f t="shared" si="19"/>
        <v>1413.7599999999995</v>
      </c>
      <c r="L186" s="9" t="str" cm="1">
        <f t="array" ref="L186">IF(D186&lt;&gt;"",IF(AND(H186&gt;=40,I186&gt;=30),IF(AND($N$2&gt;=$T$2,$N$2&lt;=$U$2),_xlfn.IFS(P186&gt;=$AD$2,$AD$1,P186&gt;=$AC$2,$AC$1,P186&gt;=$AB$2,$AB$1,P186&gt;=$AA$2,$AA$1,P186&gt;=$Z$2,$Z$1,P186&gt;=$Y$2,$Y$1,P186&gt;=$X$2,$X$1,P186&gt;=$W$2,$W$1,P186&lt;$W$2,$V$1),(IF(AND($N$2&gt;=$T$3,$N$2&lt;$U$3),_xlfn.IFS(P186&gt;=$AD$3,$AD$1,P186&gt;=$AC$3,$AC$1,P186&gt;=$AB$3,$AB$1,P186&gt;=$AA$3,$AA$1,P186&gt;=$Z$3,$Z$1,P186&gt;=$Y$3,$Y$1,P186&gt;=$X$3,$X$1,P186&gt;=$W$3,$W$1,P186&lt;$W$2,$V$1),(IF(AND($N$2&gt;=$T$4,$N$2&lt;$U$4),_xlfn.IFS(P186&gt;=$AD$4,$AD$1,P186&gt;=$AC$4,$AC$1,P186&gt;=$AB$4,$AB$1,P186&gt;=$AA$4,$AA$1,P186&gt;=$Z$4,$Z$1,P186&gt;=$Y$4,$Y$1,P186&gt;=$X$4,$X$1,P186&gt;=$W$4,$W$1,P186&lt;$W$2,$V$1),(IF(AND($N$2&gt;=$T$5,$N$2&lt;$U$5),_xlfn.IFS(P186&gt;=$AD$5,$AD$1,P186&gt;=$AC$5,$AC$1,P186&gt;=$AB$5,$AB$1,P186&gt;=$AA$5,$AA$1,P186&gt;=$Z$5,$Z$1,P186&gt;=$Y$5,$Y$1,P186&gt;=$X$5,$X$1,P186&gt;=$W$5,$W$1,P186&lt;$W$2,$V$1),(IF(AND($N$2&gt;=$T$6,$N$2&lt;$U$6),_xlfn.IFS(P186&gt;=$AD$6,$AD$1,P186&gt;=$AC$6,$AC$1,P186&gt;=$AB$6,$AB$1,P186&gt;=$AA$6,$AA$1,P186&gt;=$Z$6,$Z$1,P186&gt;=$Y$6,$Y$1,P186&gt;=$X$6,$X$1,P186&gt;=$W$6,$W$1,P186&lt;$W$2,$V$1),(IF(AND($N$2&gt;=$T$7,$N$2&lt;$U$7),_xlfn.IFS(P186&gt;=$AD$7,$AD$1,P186&gt;=$AC$7,$AC$1,P186&gt;=$AB$7,$AB$1,P186&gt;=$AA$7,$AA$1,P186&gt;=$Z$7,$Z$1,P186&gt;=$Y$7,$Y$1,P186&gt;=$X$7,$X$1,P186&gt;=$W$7,$W$1,P186&lt;$W$2,$V$1),(IF(AND($N$2&gt;=$T$8,$N$2&lt;$U$8),_xlfn.IFS(P186&gt;=$AD$8,$AD$1,P186&gt;=$AC$8,$AC$1,P186&gt;=$AB$8,$AB$1,P186&gt;=$AA$8,$AA$1,P186&gt;=$Z$8,$Z$1,P186&gt;=$Y$8,$Y$1,P186&gt;=$X$8,$X$1,P186&gt;=$W$8,$W$1,P186&lt;$W$2,$V$1),(IF(AND($N$2&gt;=$T$9,$N$2&lt;$U$9),_xlfn.IFS(P186&gt;=$AD$9,$AD$1,P186&gt;=$AC$9,$AC$1,P186&gt;=$AB$9,$AB$1,P186&gt;=$AA$9,$AA$1,P186&gt;=$Z$9,$Z$1,P186&gt;=$Y$9,$Y$1,P186&gt;=$X$9,$X$1,P186&gt;=$W$9,$W$1),$W$1))))))))))))))),IF(AND($N$2&gt;=$T$2,$N$2&lt;=$U$2),IF(P186&gt;=$W$2,$W$1,$V$1),IF(AND($N$2&gt;=$T$3,$N$2&lt;$U$3),IF(P186&gt;=$W$3,$W$1,$V$1),IF(AND($N$2&gt;=$T$4,$N$2&lt;$U$4),IF(P186&gt;=$W$4,$W$1,$V$1),IF(AND($N$2&gt;=$T$5,$N$2&lt;$U$5),IF(P186&gt;=$W$5,$W$1,$V$1),IF(AND($N$2&gt;=$T$6,$N$2&lt;$U$6),IF(P186&gt;=$W$6,$W$1,$V$1),IF(AND($N$2&gt;=$T$7,$N$2&lt;$U$7),IF(P186&gt;=$W$7,$W$1,$V$1),IF(AND($N$2&gt;=$T$8,$N$2&lt;$U$8),IF(P186&gt;=$W$8,$W$1,$V$1),IF(AND($N$2&gt;=$T$9,$N$2&lt;$U$9),IF(P186&gt;=$W$9,$W$1,$V$1),""))))))))),"")</f>
        <v>DC</v>
      </c>
      <c r="M186" s="9" t="str" cm="1">
        <f t="array" ref="M186">IF(E186&lt;&gt;"",IF(AND(E186&lt;&gt;"GR",E186&gt;=40,J186&gt;=30),_xlfn.IFS(Q186&gt;=$AG$2,$AD$19,Q186&gt;=$AG$3,$AC$19,Q186&gt;=$AG$4,$AB$19,Q186&gt;=$AG$5,$AA$19,Q186&gt;=$AG$6,$Z$19,Q186&gt;=$AG$7,$Y$19,Q186&gt;=$AG$8,$X$19,Q186&gt;=$AG$9,$V$19),L186),"")</f>
        <v>DC</v>
      </c>
      <c r="N186" s="9"/>
      <c r="O186" s="9"/>
      <c r="P186" s="9">
        <f t="shared" si="20"/>
        <v>44</v>
      </c>
      <c r="Q186" s="9">
        <f t="shared" si="21"/>
        <v>44</v>
      </c>
      <c r="R186" s="9">
        <f t="shared" si="22"/>
        <v>-0.63</v>
      </c>
    </row>
    <row r="187" spans="1:18" x14ac:dyDescent="0.2">
      <c r="A187" s="3" t="s">
        <v>8</v>
      </c>
      <c r="B187" s="3">
        <v>186</v>
      </c>
      <c r="C187" s="3">
        <v>26</v>
      </c>
      <c r="D187" s="3">
        <v>29</v>
      </c>
      <c r="E187" s="3">
        <v>45</v>
      </c>
      <c r="F187" s="22">
        <f t="shared" si="23"/>
        <v>45</v>
      </c>
      <c r="G187" s="22">
        <f t="shared" si="24"/>
        <v>26</v>
      </c>
      <c r="H187" s="22">
        <f t="shared" si="25"/>
        <v>29</v>
      </c>
      <c r="I187" s="9">
        <f t="shared" si="26"/>
        <v>27.799999999999997</v>
      </c>
      <c r="J187" s="9">
        <f t="shared" si="18"/>
        <v>37.4</v>
      </c>
      <c r="K187" s="10">
        <f t="shared" si="19"/>
        <v>772.8399999999998</v>
      </c>
      <c r="L187" s="9" t="str" cm="1">
        <f t="array" ref="L187">IF(D187&lt;&gt;"",IF(AND(H187&gt;=40,I187&gt;=30),IF(AND($N$2&gt;=$T$2,$N$2&lt;=$U$2),_xlfn.IFS(P187&gt;=$AD$2,$AD$1,P187&gt;=$AC$2,$AC$1,P187&gt;=$AB$2,$AB$1,P187&gt;=$AA$2,$AA$1,P187&gt;=$Z$2,$Z$1,P187&gt;=$Y$2,$Y$1,P187&gt;=$X$2,$X$1,P187&gt;=$W$2,$W$1,P187&lt;$W$2,$V$1),(IF(AND($N$2&gt;=$T$3,$N$2&lt;$U$3),_xlfn.IFS(P187&gt;=$AD$3,$AD$1,P187&gt;=$AC$3,$AC$1,P187&gt;=$AB$3,$AB$1,P187&gt;=$AA$3,$AA$1,P187&gt;=$Z$3,$Z$1,P187&gt;=$Y$3,$Y$1,P187&gt;=$X$3,$X$1,P187&gt;=$W$3,$W$1,P187&lt;$W$2,$V$1),(IF(AND($N$2&gt;=$T$4,$N$2&lt;$U$4),_xlfn.IFS(P187&gt;=$AD$4,$AD$1,P187&gt;=$AC$4,$AC$1,P187&gt;=$AB$4,$AB$1,P187&gt;=$AA$4,$AA$1,P187&gt;=$Z$4,$Z$1,P187&gt;=$Y$4,$Y$1,P187&gt;=$X$4,$X$1,P187&gt;=$W$4,$W$1,P187&lt;$W$2,$V$1),(IF(AND($N$2&gt;=$T$5,$N$2&lt;$U$5),_xlfn.IFS(P187&gt;=$AD$5,$AD$1,P187&gt;=$AC$5,$AC$1,P187&gt;=$AB$5,$AB$1,P187&gt;=$AA$5,$AA$1,P187&gt;=$Z$5,$Z$1,P187&gt;=$Y$5,$Y$1,P187&gt;=$X$5,$X$1,P187&gt;=$W$5,$W$1,P187&lt;$W$2,$V$1),(IF(AND($N$2&gt;=$T$6,$N$2&lt;$U$6),_xlfn.IFS(P187&gt;=$AD$6,$AD$1,P187&gt;=$AC$6,$AC$1,P187&gt;=$AB$6,$AB$1,P187&gt;=$AA$6,$AA$1,P187&gt;=$Z$6,$Z$1,P187&gt;=$Y$6,$Y$1,P187&gt;=$X$6,$X$1,P187&gt;=$W$6,$W$1,P187&lt;$W$2,$V$1),(IF(AND($N$2&gt;=$T$7,$N$2&lt;$U$7),_xlfn.IFS(P187&gt;=$AD$7,$AD$1,P187&gt;=$AC$7,$AC$1,P187&gt;=$AB$7,$AB$1,P187&gt;=$AA$7,$AA$1,P187&gt;=$Z$7,$Z$1,P187&gt;=$Y$7,$Y$1,P187&gt;=$X$7,$X$1,P187&gt;=$W$7,$W$1,P187&lt;$W$2,$V$1),(IF(AND($N$2&gt;=$T$8,$N$2&lt;$U$8),_xlfn.IFS(P187&gt;=$AD$8,$AD$1,P187&gt;=$AC$8,$AC$1,P187&gt;=$AB$8,$AB$1,P187&gt;=$AA$8,$AA$1,P187&gt;=$Z$8,$Z$1,P187&gt;=$Y$8,$Y$1,P187&gt;=$X$8,$X$1,P187&gt;=$W$8,$W$1,P187&lt;$W$2,$V$1),(IF(AND($N$2&gt;=$T$9,$N$2&lt;$U$9),_xlfn.IFS(P187&gt;=$AD$9,$AD$1,P187&gt;=$AC$9,$AC$1,P187&gt;=$AB$9,$AB$1,P187&gt;=$AA$9,$AA$1,P187&gt;=$Z$9,$Z$1,P187&gt;=$Y$9,$Y$1,P187&gt;=$X$9,$X$1,P187&gt;=$W$9,$W$1),$W$1))))))))))))))),IF(AND($N$2&gt;=$T$2,$N$2&lt;=$U$2),IF(P187&gt;=$W$2,$W$1,$V$1),IF(AND($N$2&gt;=$T$3,$N$2&lt;$U$3),IF(P187&gt;=$W$3,$W$1,$V$1),IF(AND($N$2&gt;=$T$4,$N$2&lt;$U$4),IF(P187&gt;=$W$4,$W$1,$V$1),IF(AND($N$2&gt;=$T$5,$N$2&lt;$U$5),IF(P187&gt;=$W$5,$W$1,$V$1),IF(AND($N$2&gt;=$T$6,$N$2&lt;$U$6),IF(P187&gt;=$W$6,$W$1,$V$1),IF(AND($N$2&gt;=$T$7,$N$2&lt;$U$7),IF(P187&gt;=$W$7,$W$1,$V$1),IF(AND($N$2&gt;=$T$8,$N$2&lt;$U$8),IF(P187&gt;=$W$8,$W$1,$V$1),IF(AND($N$2&gt;=$T$9,$N$2&lt;$U$9),IF(P187&gt;=$W$9,$W$1,$V$1),""))))))))),"")</f>
        <v>FD</v>
      </c>
      <c r="M187" s="9" t="str" cm="1">
        <f t="array" ref="M187">IF(E187&lt;&gt;"",IF(AND(E187&lt;&gt;"GR",E187&gt;=40,J187&gt;=30),_xlfn.IFS(Q187&gt;=$AG$2,$AD$19,Q187&gt;=$AG$3,$AC$19,Q187&gt;=$AG$4,$AB$19,Q187&gt;=$AG$5,$AA$19,Q187&gt;=$AG$6,$Z$19,Q187&gt;=$AG$7,$Y$19,Q187&gt;=$AG$8,$X$19,Q187&gt;=$AG$9,$V$19),L187),"")</f>
        <v>DC</v>
      </c>
      <c r="N187" s="9"/>
      <c r="O187" s="9"/>
      <c r="P187" s="9">
        <f t="shared" si="20"/>
        <v>37</v>
      </c>
      <c r="Q187" s="9">
        <f t="shared" si="21"/>
        <v>44</v>
      </c>
      <c r="R187" s="9">
        <f t="shared" si="22"/>
        <v>-1.3</v>
      </c>
    </row>
    <row r="188" spans="1:18" x14ac:dyDescent="0.2">
      <c r="A188" s="3" t="s">
        <v>8</v>
      </c>
      <c r="B188" s="3">
        <v>187</v>
      </c>
      <c r="C188" s="3">
        <v>21</v>
      </c>
      <c r="D188" s="3">
        <v>48</v>
      </c>
      <c r="E188" s="3" t="s">
        <v>34</v>
      </c>
      <c r="F188" s="22">
        <f t="shared" si="23"/>
        <v>48</v>
      </c>
      <c r="G188" s="22">
        <f t="shared" si="24"/>
        <v>21</v>
      </c>
      <c r="H188" s="22">
        <f t="shared" si="25"/>
        <v>48</v>
      </c>
      <c r="I188" s="9">
        <f t="shared" si="26"/>
        <v>37.199999999999996</v>
      </c>
      <c r="J188" s="9">
        <f t="shared" si="18"/>
        <v>37.200000000000003</v>
      </c>
      <c r="K188" s="10">
        <f t="shared" si="19"/>
        <v>1383.8399999999997</v>
      </c>
      <c r="L188" s="9" t="str" cm="1">
        <f t="array" ref="L188">IF(D188&lt;&gt;"",IF(AND(H188&gt;=40,I188&gt;=30),IF(AND($N$2&gt;=$T$2,$N$2&lt;=$U$2),_xlfn.IFS(P188&gt;=$AD$2,$AD$1,P188&gt;=$AC$2,$AC$1,P188&gt;=$AB$2,$AB$1,P188&gt;=$AA$2,$AA$1,P188&gt;=$Z$2,$Z$1,P188&gt;=$Y$2,$Y$1,P188&gt;=$X$2,$X$1,P188&gt;=$W$2,$W$1,P188&lt;$W$2,$V$1),(IF(AND($N$2&gt;=$T$3,$N$2&lt;$U$3),_xlfn.IFS(P188&gt;=$AD$3,$AD$1,P188&gt;=$AC$3,$AC$1,P188&gt;=$AB$3,$AB$1,P188&gt;=$AA$3,$AA$1,P188&gt;=$Z$3,$Z$1,P188&gt;=$Y$3,$Y$1,P188&gt;=$X$3,$X$1,P188&gt;=$W$3,$W$1,P188&lt;$W$2,$V$1),(IF(AND($N$2&gt;=$T$4,$N$2&lt;$U$4),_xlfn.IFS(P188&gt;=$AD$4,$AD$1,P188&gt;=$AC$4,$AC$1,P188&gt;=$AB$4,$AB$1,P188&gt;=$AA$4,$AA$1,P188&gt;=$Z$4,$Z$1,P188&gt;=$Y$4,$Y$1,P188&gt;=$X$4,$X$1,P188&gt;=$W$4,$W$1,P188&lt;$W$2,$V$1),(IF(AND($N$2&gt;=$T$5,$N$2&lt;$U$5),_xlfn.IFS(P188&gt;=$AD$5,$AD$1,P188&gt;=$AC$5,$AC$1,P188&gt;=$AB$5,$AB$1,P188&gt;=$AA$5,$AA$1,P188&gt;=$Z$5,$Z$1,P188&gt;=$Y$5,$Y$1,P188&gt;=$X$5,$X$1,P188&gt;=$W$5,$W$1,P188&lt;$W$2,$V$1),(IF(AND($N$2&gt;=$T$6,$N$2&lt;$U$6),_xlfn.IFS(P188&gt;=$AD$6,$AD$1,P188&gt;=$AC$6,$AC$1,P188&gt;=$AB$6,$AB$1,P188&gt;=$AA$6,$AA$1,P188&gt;=$Z$6,$Z$1,P188&gt;=$Y$6,$Y$1,P188&gt;=$X$6,$X$1,P188&gt;=$W$6,$W$1,P188&lt;$W$2,$V$1),(IF(AND($N$2&gt;=$T$7,$N$2&lt;$U$7),_xlfn.IFS(P188&gt;=$AD$7,$AD$1,P188&gt;=$AC$7,$AC$1,P188&gt;=$AB$7,$AB$1,P188&gt;=$AA$7,$AA$1,P188&gt;=$Z$7,$Z$1,P188&gt;=$Y$7,$Y$1,P188&gt;=$X$7,$X$1,P188&gt;=$W$7,$W$1,P188&lt;$W$2,$V$1),(IF(AND($N$2&gt;=$T$8,$N$2&lt;$U$8),_xlfn.IFS(P188&gt;=$AD$8,$AD$1,P188&gt;=$AC$8,$AC$1,P188&gt;=$AB$8,$AB$1,P188&gt;=$AA$8,$AA$1,P188&gt;=$Z$8,$Z$1,P188&gt;=$Y$8,$Y$1,P188&gt;=$X$8,$X$1,P188&gt;=$W$8,$W$1,P188&lt;$W$2,$V$1),(IF(AND($N$2&gt;=$T$9,$N$2&lt;$U$9),_xlfn.IFS(P188&gt;=$AD$9,$AD$1,P188&gt;=$AC$9,$AC$1,P188&gt;=$AB$9,$AB$1,P188&gt;=$AA$9,$AA$1,P188&gt;=$Z$9,$Z$1,P188&gt;=$Y$9,$Y$1,P188&gt;=$X$9,$X$1,P188&gt;=$W$9,$W$1),$W$1))))))))))))))),IF(AND($N$2&gt;=$T$2,$N$2&lt;=$U$2),IF(P188&gt;=$W$2,$W$1,$V$1),IF(AND($N$2&gt;=$T$3,$N$2&lt;$U$3),IF(P188&gt;=$W$3,$W$1,$V$1),IF(AND($N$2&gt;=$T$4,$N$2&lt;$U$4),IF(P188&gt;=$W$4,$W$1,$V$1),IF(AND($N$2&gt;=$T$5,$N$2&lt;$U$5),IF(P188&gt;=$W$5,$W$1,$V$1),IF(AND($N$2&gt;=$T$6,$N$2&lt;$U$6),IF(P188&gt;=$W$6,$W$1,$V$1),IF(AND($N$2&gt;=$T$7,$N$2&lt;$U$7),IF(P188&gt;=$W$7,$W$1,$V$1),IF(AND($N$2&gt;=$T$8,$N$2&lt;$U$8),IF(P188&gt;=$W$8,$W$1,$V$1),IF(AND($N$2&gt;=$T$9,$N$2&lt;$U$9),IF(P188&gt;=$W$9,$W$1,$V$1),""))))))))),"")</f>
        <v>DD</v>
      </c>
      <c r="M188" s="9" t="str" cm="1">
        <f t="array" ref="M188">IF(E188&lt;&gt;"",IF(AND(E188&lt;&gt;"GR",E188&gt;=40,J188&gt;=30),_xlfn.IFS(Q188&gt;=$AG$2,$AD$19,Q188&gt;=$AG$3,$AC$19,Q188&gt;=$AG$4,$AB$19,Q188&gt;=$AG$5,$AA$19,Q188&gt;=$AG$6,$Z$19,Q188&gt;=$AG$7,$Y$19,Q188&gt;=$AG$8,$X$19,Q188&gt;=$AG$9,$V$19),L188),"")</f>
        <v>DD</v>
      </c>
      <c r="N188" s="9"/>
      <c r="O188" s="9"/>
      <c r="P188" s="9">
        <f t="shared" si="20"/>
        <v>43</v>
      </c>
      <c r="Q188" s="9">
        <f t="shared" si="21"/>
        <v>43</v>
      </c>
      <c r="R188" s="9">
        <f t="shared" si="22"/>
        <v>-0.65</v>
      </c>
    </row>
    <row r="189" spans="1:18" x14ac:dyDescent="0.2">
      <c r="A189" s="3" t="s">
        <v>8</v>
      </c>
      <c r="B189" s="3">
        <v>188</v>
      </c>
      <c r="C189" s="3">
        <v>25</v>
      </c>
      <c r="D189" s="3">
        <v>45</v>
      </c>
      <c r="E189" s="3" t="s">
        <v>34</v>
      </c>
      <c r="F189" s="22">
        <f t="shared" si="23"/>
        <v>45</v>
      </c>
      <c r="G189" s="22">
        <f t="shared" si="24"/>
        <v>25</v>
      </c>
      <c r="H189" s="22">
        <f t="shared" si="25"/>
        <v>45</v>
      </c>
      <c r="I189" s="9">
        <f t="shared" si="26"/>
        <v>37</v>
      </c>
      <c r="J189" s="9">
        <f t="shared" si="18"/>
        <v>37</v>
      </c>
      <c r="K189" s="10">
        <f t="shared" si="19"/>
        <v>1369</v>
      </c>
      <c r="L189" s="9" t="str" cm="1">
        <f t="array" ref="L189">IF(D189&lt;&gt;"",IF(AND(H189&gt;=40,I189&gt;=30),IF(AND($N$2&gt;=$T$2,$N$2&lt;=$U$2),_xlfn.IFS(P189&gt;=$AD$2,$AD$1,P189&gt;=$AC$2,$AC$1,P189&gt;=$AB$2,$AB$1,P189&gt;=$AA$2,$AA$1,P189&gt;=$Z$2,$Z$1,P189&gt;=$Y$2,$Y$1,P189&gt;=$X$2,$X$1,P189&gt;=$W$2,$W$1,P189&lt;$W$2,$V$1),(IF(AND($N$2&gt;=$T$3,$N$2&lt;$U$3),_xlfn.IFS(P189&gt;=$AD$3,$AD$1,P189&gt;=$AC$3,$AC$1,P189&gt;=$AB$3,$AB$1,P189&gt;=$AA$3,$AA$1,P189&gt;=$Z$3,$Z$1,P189&gt;=$Y$3,$Y$1,P189&gt;=$X$3,$X$1,P189&gt;=$W$3,$W$1,P189&lt;$W$2,$V$1),(IF(AND($N$2&gt;=$T$4,$N$2&lt;$U$4),_xlfn.IFS(P189&gt;=$AD$4,$AD$1,P189&gt;=$AC$4,$AC$1,P189&gt;=$AB$4,$AB$1,P189&gt;=$AA$4,$AA$1,P189&gt;=$Z$4,$Z$1,P189&gt;=$Y$4,$Y$1,P189&gt;=$X$4,$X$1,P189&gt;=$W$4,$W$1,P189&lt;$W$2,$V$1),(IF(AND($N$2&gt;=$T$5,$N$2&lt;$U$5),_xlfn.IFS(P189&gt;=$AD$5,$AD$1,P189&gt;=$AC$5,$AC$1,P189&gt;=$AB$5,$AB$1,P189&gt;=$AA$5,$AA$1,P189&gt;=$Z$5,$Z$1,P189&gt;=$Y$5,$Y$1,P189&gt;=$X$5,$X$1,P189&gt;=$W$5,$W$1,P189&lt;$W$2,$V$1),(IF(AND($N$2&gt;=$T$6,$N$2&lt;$U$6),_xlfn.IFS(P189&gt;=$AD$6,$AD$1,P189&gt;=$AC$6,$AC$1,P189&gt;=$AB$6,$AB$1,P189&gt;=$AA$6,$AA$1,P189&gt;=$Z$6,$Z$1,P189&gt;=$Y$6,$Y$1,P189&gt;=$X$6,$X$1,P189&gt;=$W$6,$W$1,P189&lt;$W$2,$V$1),(IF(AND($N$2&gt;=$T$7,$N$2&lt;$U$7),_xlfn.IFS(P189&gt;=$AD$7,$AD$1,P189&gt;=$AC$7,$AC$1,P189&gt;=$AB$7,$AB$1,P189&gt;=$AA$7,$AA$1,P189&gt;=$Z$7,$Z$1,P189&gt;=$Y$7,$Y$1,P189&gt;=$X$7,$X$1,P189&gt;=$W$7,$W$1,P189&lt;$W$2,$V$1),(IF(AND($N$2&gt;=$T$8,$N$2&lt;$U$8),_xlfn.IFS(P189&gt;=$AD$8,$AD$1,P189&gt;=$AC$8,$AC$1,P189&gt;=$AB$8,$AB$1,P189&gt;=$AA$8,$AA$1,P189&gt;=$Z$8,$Z$1,P189&gt;=$Y$8,$Y$1,P189&gt;=$X$8,$X$1,P189&gt;=$W$8,$W$1,P189&lt;$W$2,$V$1),(IF(AND($N$2&gt;=$T$9,$N$2&lt;$U$9),_xlfn.IFS(P189&gt;=$AD$9,$AD$1,P189&gt;=$AC$9,$AC$1,P189&gt;=$AB$9,$AB$1,P189&gt;=$AA$9,$AA$1,P189&gt;=$Z$9,$Z$1,P189&gt;=$Y$9,$Y$1,P189&gt;=$X$9,$X$1,P189&gt;=$W$9,$W$1),$W$1))))))))))))))),IF(AND($N$2&gt;=$T$2,$N$2&lt;=$U$2),IF(P189&gt;=$W$2,$W$1,$V$1),IF(AND($N$2&gt;=$T$3,$N$2&lt;$U$3),IF(P189&gt;=$W$3,$W$1,$V$1),IF(AND($N$2&gt;=$T$4,$N$2&lt;$U$4),IF(P189&gt;=$W$4,$W$1,$V$1),IF(AND($N$2&gt;=$T$5,$N$2&lt;$U$5),IF(P189&gt;=$W$5,$W$1,$V$1),IF(AND($N$2&gt;=$T$6,$N$2&lt;$U$6),IF(P189&gt;=$W$6,$W$1,$V$1),IF(AND($N$2&gt;=$T$7,$N$2&lt;$U$7),IF(P189&gt;=$W$7,$W$1,$V$1),IF(AND($N$2&gt;=$T$8,$N$2&lt;$U$8),IF(P189&gt;=$W$8,$W$1,$V$1),IF(AND($N$2&gt;=$T$9,$N$2&lt;$U$9),IF(P189&gt;=$W$9,$W$1,$V$1),""))))))))),"")</f>
        <v>DD</v>
      </c>
      <c r="M189" s="9" t="str" cm="1">
        <f t="array" ref="M189">IF(E189&lt;&gt;"",IF(AND(E189&lt;&gt;"GR",E189&gt;=40,J189&gt;=30),_xlfn.IFS(Q189&gt;=$AG$2,$AD$19,Q189&gt;=$AG$3,$AC$19,Q189&gt;=$AG$4,$AB$19,Q189&gt;=$AG$5,$AA$19,Q189&gt;=$AG$6,$Z$19,Q189&gt;=$AG$7,$Y$19,Q189&gt;=$AG$8,$X$19,Q189&gt;=$AG$9,$V$19),L189),"")</f>
        <v>DD</v>
      </c>
      <c r="N189" s="9"/>
      <c r="O189" s="9"/>
      <c r="P189" s="9">
        <f t="shared" si="20"/>
        <v>43</v>
      </c>
      <c r="Q189" s="9">
        <f t="shared" si="21"/>
        <v>43</v>
      </c>
      <c r="R189" s="9">
        <f t="shared" si="22"/>
        <v>-0.67</v>
      </c>
    </row>
    <row r="190" spans="1:18" x14ac:dyDescent="0.2">
      <c r="A190" s="3" t="s">
        <v>8</v>
      </c>
      <c r="B190" s="3">
        <v>189</v>
      </c>
      <c r="C190" s="3">
        <v>23</v>
      </c>
      <c r="D190" s="3">
        <v>46</v>
      </c>
      <c r="E190" s="3" t="s">
        <v>34</v>
      </c>
      <c r="F190" s="22">
        <f t="shared" si="23"/>
        <v>46</v>
      </c>
      <c r="G190" s="22">
        <f t="shared" si="24"/>
        <v>23</v>
      </c>
      <c r="H190" s="22">
        <f t="shared" si="25"/>
        <v>46</v>
      </c>
      <c r="I190" s="9">
        <f t="shared" si="26"/>
        <v>36.799999999999997</v>
      </c>
      <c r="J190" s="9">
        <f t="shared" si="18"/>
        <v>36.799999999999997</v>
      </c>
      <c r="K190" s="10">
        <f t="shared" si="19"/>
        <v>1354.2399999999998</v>
      </c>
      <c r="L190" s="9" t="str" cm="1">
        <f t="array" ref="L190">IF(D190&lt;&gt;"",IF(AND(H190&gt;=40,I190&gt;=30),IF(AND($N$2&gt;=$T$2,$N$2&lt;=$U$2),_xlfn.IFS(P190&gt;=$AD$2,$AD$1,P190&gt;=$AC$2,$AC$1,P190&gt;=$AB$2,$AB$1,P190&gt;=$AA$2,$AA$1,P190&gt;=$Z$2,$Z$1,P190&gt;=$Y$2,$Y$1,P190&gt;=$X$2,$X$1,P190&gt;=$W$2,$W$1,P190&lt;$W$2,$V$1),(IF(AND($N$2&gt;=$T$3,$N$2&lt;$U$3),_xlfn.IFS(P190&gt;=$AD$3,$AD$1,P190&gt;=$AC$3,$AC$1,P190&gt;=$AB$3,$AB$1,P190&gt;=$AA$3,$AA$1,P190&gt;=$Z$3,$Z$1,P190&gt;=$Y$3,$Y$1,P190&gt;=$X$3,$X$1,P190&gt;=$W$3,$W$1,P190&lt;$W$2,$V$1),(IF(AND($N$2&gt;=$T$4,$N$2&lt;$U$4),_xlfn.IFS(P190&gt;=$AD$4,$AD$1,P190&gt;=$AC$4,$AC$1,P190&gt;=$AB$4,$AB$1,P190&gt;=$AA$4,$AA$1,P190&gt;=$Z$4,$Z$1,P190&gt;=$Y$4,$Y$1,P190&gt;=$X$4,$X$1,P190&gt;=$W$4,$W$1,P190&lt;$W$2,$V$1),(IF(AND($N$2&gt;=$T$5,$N$2&lt;$U$5),_xlfn.IFS(P190&gt;=$AD$5,$AD$1,P190&gt;=$AC$5,$AC$1,P190&gt;=$AB$5,$AB$1,P190&gt;=$AA$5,$AA$1,P190&gt;=$Z$5,$Z$1,P190&gt;=$Y$5,$Y$1,P190&gt;=$X$5,$X$1,P190&gt;=$W$5,$W$1,P190&lt;$W$2,$V$1),(IF(AND($N$2&gt;=$T$6,$N$2&lt;$U$6),_xlfn.IFS(P190&gt;=$AD$6,$AD$1,P190&gt;=$AC$6,$AC$1,P190&gt;=$AB$6,$AB$1,P190&gt;=$AA$6,$AA$1,P190&gt;=$Z$6,$Z$1,P190&gt;=$Y$6,$Y$1,P190&gt;=$X$6,$X$1,P190&gt;=$W$6,$W$1,P190&lt;$W$2,$V$1),(IF(AND($N$2&gt;=$T$7,$N$2&lt;$U$7),_xlfn.IFS(P190&gt;=$AD$7,$AD$1,P190&gt;=$AC$7,$AC$1,P190&gt;=$AB$7,$AB$1,P190&gt;=$AA$7,$AA$1,P190&gt;=$Z$7,$Z$1,P190&gt;=$Y$7,$Y$1,P190&gt;=$X$7,$X$1,P190&gt;=$W$7,$W$1,P190&lt;$W$2,$V$1),(IF(AND($N$2&gt;=$T$8,$N$2&lt;$U$8),_xlfn.IFS(P190&gt;=$AD$8,$AD$1,P190&gt;=$AC$8,$AC$1,P190&gt;=$AB$8,$AB$1,P190&gt;=$AA$8,$AA$1,P190&gt;=$Z$8,$Z$1,P190&gt;=$Y$8,$Y$1,P190&gt;=$X$8,$X$1,P190&gt;=$W$8,$W$1,P190&lt;$W$2,$V$1),(IF(AND($N$2&gt;=$T$9,$N$2&lt;$U$9),_xlfn.IFS(P190&gt;=$AD$9,$AD$1,P190&gt;=$AC$9,$AC$1,P190&gt;=$AB$9,$AB$1,P190&gt;=$AA$9,$AA$1,P190&gt;=$Z$9,$Z$1,P190&gt;=$Y$9,$Y$1,P190&gt;=$X$9,$X$1,P190&gt;=$W$9,$W$1),$W$1))))))))))))))),IF(AND($N$2&gt;=$T$2,$N$2&lt;=$U$2),IF(P190&gt;=$W$2,$W$1,$V$1),IF(AND($N$2&gt;=$T$3,$N$2&lt;$U$3),IF(P190&gt;=$W$3,$W$1,$V$1),IF(AND($N$2&gt;=$T$4,$N$2&lt;$U$4),IF(P190&gt;=$W$4,$W$1,$V$1),IF(AND($N$2&gt;=$T$5,$N$2&lt;$U$5),IF(P190&gt;=$W$5,$W$1,$V$1),IF(AND($N$2&gt;=$T$6,$N$2&lt;$U$6),IF(P190&gt;=$W$6,$W$1,$V$1),IF(AND($N$2&gt;=$T$7,$N$2&lt;$U$7),IF(P190&gt;=$W$7,$W$1,$V$1),IF(AND($N$2&gt;=$T$8,$N$2&lt;$U$8),IF(P190&gt;=$W$8,$W$1,$V$1),IF(AND($N$2&gt;=$T$9,$N$2&lt;$U$9),IF(P190&gt;=$W$9,$W$1,$V$1),""))))))))),"")</f>
        <v>DD</v>
      </c>
      <c r="M190" s="9" t="str" cm="1">
        <f t="array" ref="M190">IF(E190&lt;&gt;"",IF(AND(E190&lt;&gt;"GR",E190&gt;=40,J190&gt;=30),_xlfn.IFS(Q190&gt;=$AG$2,$AD$19,Q190&gt;=$AG$3,$AC$19,Q190&gt;=$AG$4,$AB$19,Q190&gt;=$AG$5,$AA$19,Q190&gt;=$AG$6,$Z$19,Q190&gt;=$AG$7,$Y$19,Q190&gt;=$AG$8,$X$19,Q190&gt;=$AG$9,$V$19),L190),"")</f>
        <v>DD</v>
      </c>
      <c r="N190" s="9"/>
      <c r="O190" s="9"/>
      <c r="P190" s="9">
        <f t="shared" si="20"/>
        <v>43</v>
      </c>
      <c r="Q190" s="9">
        <f t="shared" si="21"/>
        <v>43</v>
      </c>
      <c r="R190" s="9">
        <f t="shared" si="22"/>
        <v>-0.68</v>
      </c>
    </row>
    <row r="191" spans="1:18" x14ac:dyDescent="0.2">
      <c r="A191" s="3" t="s">
        <v>8</v>
      </c>
      <c r="B191" s="3">
        <v>190</v>
      </c>
      <c r="C191" s="3">
        <v>21</v>
      </c>
      <c r="D191" s="3">
        <v>47</v>
      </c>
      <c r="E191" s="3" t="s">
        <v>34</v>
      </c>
      <c r="F191" s="22">
        <f t="shared" si="23"/>
        <v>47</v>
      </c>
      <c r="G191" s="22">
        <f t="shared" si="24"/>
        <v>21</v>
      </c>
      <c r="H191" s="22">
        <f t="shared" si="25"/>
        <v>47</v>
      </c>
      <c r="I191" s="9">
        <f t="shared" si="26"/>
        <v>36.6</v>
      </c>
      <c r="J191" s="9">
        <f t="shared" si="18"/>
        <v>36.6</v>
      </c>
      <c r="K191" s="10">
        <f t="shared" si="19"/>
        <v>1339.5600000000002</v>
      </c>
      <c r="L191" s="9" t="str" cm="1">
        <f t="array" ref="L191">IF(D191&lt;&gt;"",IF(AND(H191&gt;=40,I191&gt;=30),IF(AND($N$2&gt;=$T$2,$N$2&lt;=$U$2),_xlfn.IFS(P191&gt;=$AD$2,$AD$1,P191&gt;=$AC$2,$AC$1,P191&gt;=$AB$2,$AB$1,P191&gt;=$AA$2,$AA$1,P191&gt;=$Z$2,$Z$1,P191&gt;=$Y$2,$Y$1,P191&gt;=$X$2,$X$1,P191&gt;=$W$2,$W$1,P191&lt;$W$2,$V$1),(IF(AND($N$2&gt;=$T$3,$N$2&lt;$U$3),_xlfn.IFS(P191&gt;=$AD$3,$AD$1,P191&gt;=$AC$3,$AC$1,P191&gt;=$AB$3,$AB$1,P191&gt;=$AA$3,$AA$1,P191&gt;=$Z$3,$Z$1,P191&gt;=$Y$3,$Y$1,P191&gt;=$X$3,$X$1,P191&gt;=$W$3,$W$1,P191&lt;$W$2,$V$1),(IF(AND($N$2&gt;=$T$4,$N$2&lt;$U$4),_xlfn.IFS(P191&gt;=$AD$4,$AD$1,P191&gt;=$AC$4,$AC$1,P191&gt;=$AB$4,$AB$1,P191&gt;=$AA$4,$AA$1,P191&gt;=$Z$4,$Z$1,P191&gt;=$Y$4,$Y$1,P191&gt;=$X$4,$X$1,P191&gt;=$W$4,$W$1,P191&lt;$W$2,$V$1),(IF(AND($N$2&gt;=$T$5,$N$2&lt;$U$5),_xlfn.IFS(P191&gt;=$AD$5,$AD$1,P191&gt;=$AC$5,$AC$1,P191&gt;=$AB$5,$AB$1,P191&gt;=$AA$5,$AA$1,P191&gt;=$Z$5,$Z$1,P191&gt;=$Y$5,$Y$1,P191&gt;=$X$5,$X$1,P191&gt;=$W$5,$W$1,P191&lt;$W$2,$V$1),(IF(AND($N$2&gt;=$T$6,$N$2&lt;$U$6),_xlfn.IFS(P191&gt;=$AD$6,$AD$1,P191&gt;=$AC$6,$AC$1,P191&gt;=$AB$6,$AB$1,P191&gt;=$AA$6,$AA$1,P191&gt;=$Z$6,$Z$1,P191&gt;=$Y$6,$Y$1,P191&gt;=$X$6,$X$1,P191&gt;=$W$6,$W$1,P191&lt;$W$2,$V$1),(IF(AND($N$2&gt;=$T$7,$N$2&lt;$U$7),_xlfn.IFS(P191&gt;=$AD$7,$AD$1,P191&gt;=$AC$7,$AC$1,P191&gt;=$AB$7,$AB$1,P191&gt;=$AA$7,$AA$1,P191&gt;=$Z$7,$Z$1,P191&gt;=$Y$7,$Y$1,P191&gt;=$X$7,$X$1,P191&gt;=$W$7,$W$1,P191&lt;$W$2,$V$1),(IF(AND($N$2&gt;=$T$8,$N$2&lt;$U$8),_xlfn.IFS(P191&gt;=$AD$8,$AD$1,P191&gt;=$AC$8,$AC$1,P191&gt;=$AB$8,$AB$1,P191&gt;=$AA$8,$AA$1,P191&gt;=$Z$8,$Z$1,P191&gt;=$Y$8,$Y$1,P191&gt;=$X$8,$X$1,P191&gt;=$W$8,$W$1,P191&lt;$W$2,$V$1),(IF(AND($N$2&gt;=$T$9,$N$2&lt;$U$9),_xlfn.IFS(P191&gt;=$AD$9,$AD$1,P191&gt;=$AC$9,$AC$1,P191&gt;=$AB$9,$AB$1,P191&gt;=$AA$9,$AA$1,P191&gt;=$Z$9,$Z$1,P191&gt;=$Y$9,$Y$1,P191&gt;=$X$9,$X$1,P191&gt;=$W$9,$W$1),$W$1))))))))))))))),IF(AND($N$2&gt;=$T$2,$N$2&lt;=$U$2),IF(P191&gt;=$W$2,$W$1,$V$1),IF(AND($N$2&gt;=$T$3,$N$2&lt;$U$3),IF(P191&gt;=$W$3,$W$1,$V$1),IF(AND($N$2&gt;=$T$4,$N$2&lt;$U$4),IF(P191&gt;=$W$4,$W$1,$V$1),IF(AND($N$2&gt;=$T$5,$N$2&lt;$U$5),IF(P191&gt;=$W$5,$W$1,$V$1),IF(AND($N$2&gt;=$T$6,$N$2&lt;$U$6),IF(P191&gt;=$W$6,$W$1,$V$1),IF(AND($N$2&gt;=$T$7,$N$2&lt;$U$7),IF(P191&gt;=$W$7,$W$1,$V$1),IF(AND($N$2&gt;=$T$8,$N$2&lt;$U$8),IF(P191&gt;=$W$8,$W$1,$V$1),IF(AND($N$2&gt;=$T$9,$N$2&lt;$U$9),IF(P191&gt;=$W$9,$W$1,$V$1),""))))))))),"")</f>
        <v>DD</v>
      </c>
      <c r="M191" s="9" t="str" cm="1">
        <f t="array" ref="M191">IF(E191&lt;&gt;"",IF(AND(E191&lt;&gt;"GR",E191&gt;=40,J191&gt;=30),_xlfn.IFS(Q191&gt;=$AG$2,$AD$19,Q191&gt;=$AG$3,$AC$19,Q191&gt;=$AG$4,$AB$19,Q191&gt;=$AG$5,$AA$19,Q191&gt;=$AG$6,$Z$19,Q191&gt;=$AG$7,$Y$19,Q191&gt;=$AG$8,$X$19,Q191&gt;=$AG$9,$V$19),L191),"")</f>
        <v>DD</v>
      </c>
      <c r="N191" s="9"/>
      <c r="O191" s="9"/>
      <c r="P191" s="9">
        <f t="shared" si="20"/>
        <v>43</v>
      </c>
      <c r="Q191" s="9">
        <f t="shared" si="21"/>
        <v>43</v>
      </c>
      <c r="R191" s="9">
        <f t="shared" si="22"/>
        <v>-0.69</v>
      </c>
    </row>
    <row r="192" spans="1:18" x14ac:dyDescent="0.2">
      <c r="A192" s="3" t="s">
        <v>8</v>
      </c>
      <c r="B192" s="3">
        <v>191</v>
      </c>
      <c r="C192" s="3">
        <v>24</v>
      </c>
      <c r="D192" s="3">
        <v>45</v>
      </c>
      <c r="E192" s="3" t="s">
        <v>34</v>
      </c>
      <c r="F192" s="22">
        <f t="shared" si="23"/>
        <v>45</v>
      </c>
      <c r="G192" s="22">
        <f t="shared" si="24"/>
        <v>24</v>
      </c>
      <c r="H192" s="22">
        <f t="shared" si="25"/>
        <v>45</v>
      </c>
      <c r="I192" s="9">
        <f t="shared" si="26"/>
        <v>36.6</v>
      </c>
      <c r="J192" s="9">
        <f t="shared" si="18"/>
        <v>36.6</v>
      </c>
      <c r="K192" s="10">
        <f t="shared" si="19"/>
        <v>1339.5600000000002</v>
      </c>
      <c r="L192" s="9" t="str" cm="1">
        <f t="array" ref="L192">IF(D192&lt;&gt;"",IF(AND(H192&gt;=40,I192&gt;=30),IF(AND($N$2&gt;=$T$2,$N$2&lt;=$U$2),_xlfn.IFS(P192&gt;=$AD$2,$AD$1,P192&gt;=$AC$2,$AC$1,P192&gt;=$AB$2,$AB$1,P192&gt;=$AA$2,$AA$1,P192&gt;=$Z$2,$Z$1,P192&gt;=$Y$2,$Y$1,P192&gt;=$X$2,$X$1,P192&gt;=$W$2,$W$1,P192&lt;$W$2,$V$1),(IF(AND($N$2&gt;=$T$3,$N$2&lt;$U$3),_xlfn.IFS(P192&gt;=$AD$3,$AD$1,P192&gt;=$AC$3,$AC$1,P192&gt;=$AB$3,$AB$1,P192&gt;=$AA$3,$AA$1,P192&gt;=$Z$3,$Z$1,P192&gt;=$Y$3,$Y$1,P192&gt;=$X$3,$X$1,P192&gt;=$W$3,$W$1,P192&lt;$W$2,$V$1),(IF(AND($N$2&gt;=$T$4,$N$2&lt;$U$4),_xlfn.IFS(P192&gt;=$AD$4,$AD$1,P192&gt;=$AC$4,$AC$1,P192&gt;=$AB$4,$AB$1,P192&gt;=$AA$4,$AA$1,P192&gt;=$Z$4,$Z$1,P192&gt;=$Y$4,$Y$1,P192&gt;=$X$4,$X$1,P192&gt;=$W$4,$W$1,P192&lt;$W$2,$V$1),(IF(AND($N$2&gt;=$T$5,$N$2&lt;$U$5),_xlfn.IFS(P192&gt;=$AD$5,$AD$1,P192&gt;=$AC$5,$AC$1,P192&gt;=$AB$5,$AB$1,P192&gt;=$AA$5,$AA$1,P192&gt;=$Z$5,$Z$1,P192&gt;=$Y$5,$Y$1,P192&gt;=$X$5,$X$1,P192&gt;=$W$5,$W$1,P192&lt;$W$2,$V$1),(IF(AND($N$2&gt;=$T$6,$N$2&lt;$U$6),_xlfn.IFS(P192&gt;=$AD$6,$AD$1,P192&gt;=$AC$6,$AC$1,P192&gt;=$AB$6,$AB$1,P192&gt;=$AA$6,$AA$1,P192&gt;=$Z$6,$Z$1,P192&gt;=$Y$6,$Y$1,P192&gt;=$X$6,$X$1,P192&gt;=$W$6,$W$1,P192&lt;$W$2,$V$1),(IF(AND($N$2&gt;=$T$7,$N$2&lt;$U$7),_xlfn.IFS(P192&gt;=$AD$7,$AD$1,P192&gt;=$AC$7,$AC$1,P192&gt;=$AB$7,$AB$1,P192&gt;=$AA$7,$AA$1,P192&gt;=$Z$7,$Z$1,P192&gt;=$Y$7,$Y$1,P192&gt;=$X$7,$X$1,P192&gt;=$W$7,$W$1,P192&lt;$W$2,$V$1),(IF(AND($N$2&gt;=$T$8,$N$2&lt;$U$8),_xlfn.IFS(P192&gt;=$AD$8,$AD$1,P192&gt;=$AC$8,$AC$1,P192&gt;=$AB$8,$AB$1,P192&gt;=$AA$8,$AA$1,P192&gt;=$Z$8,$Z$1,P192&gt;=$Y$8,$Y$1,P192&gt;=$X$8,$X$1,P192&gt;=$W$8,$W$1,P192&lt;$W$2,$V$1),(IF(AND($N$2&gt;=$T$9,$N$2&lt;$U$9),_xlfn.IFS(P192&gt;=$AD$9,$AD$1,P192&gt;=$AC$9,$AC$1,P192&gt;=$AB$9,$AB$1,P192&gt;=$AA$9,$AA$1,P192&gt;=$Z$9,$Z$1,P192&gt;=$Y$9,$Y$1,P192&gt;=$X$9,$X$1,P192&gt;=$W$9,$W$1),$W$1))))))))))))))),IF(AND($N$2&gt;=$T$2,$N$2&lt;=$U$2),IF(P192&gt;=$W$2,$W$1,$V$1),IF(AND($N$2&gt;=$T$3,$N$2&lt;$U$3),IF(P192&gt;=$W$3,$W$1,$V$1),IF(AND($N$2&gt;=$T$4,$N$2&lt;$U$4),IF(P192&gt;=$W$4,$W$1,$V$1),IF(AND($N$2&gt;=$T$5,$N$2&lt;$U$5),IF(P192&gt;=$W$5,$W$1,$V$1),IF(AND($N$2&gt;=$T$6,$N$2&lt;$U$6),IF(P192&gt;=$W$6,$W$1,$V$1),IF(AND($N$2&gt;=$T$7,$N$2&lt;$U$7),IF(P192&gt;=$W$7,$W$1,$V$1),IF(AND($N$2&gt;=$T$8,$N$2&lt;$U$8),IF(P192&gt;=$W$8,$W$1,$V$1),IF(AND($N$2&gt;=$T$9,$N$2&lt;$U$9),IF(P192&gt;=$W$9,$W$1,$V$1),""))))))))),"")</f>
        <v>DD</v>
      </c>
      <c r="M192" s="9" t="str" cm="1">
        <f t="array" ref="M192">IF(E192&lt;&gt;"",IF(AND(E192&lt;&gt;"GR",E192&gt;=40,J192&gt;=30),_xlfn.IFS(Q192&gt;=$AG$2,$AD$19,Q192&gt;=$AG$3,$AC$19,Q192&gt;=$AG$4,$AB$19,Q192&gt;=$AG$5,$AA$19,Q192&gt;=$AG$6,$Z$19,Q192&gt;=$AG$7,$Y$19,Q192&gt;=$AG$8,$X$19,Q192&gt;=$AG$9,$V$19),L192),"")</f>
        <v>DD</v>
      </c>
      <c r="N192" s="9"/>
      <c r="O192" s="9"/>
      <c r="P192" s="9">
        <f t="shared" si="20"/>
        <v>43</v>
      </c>
      <c r="Q192" s="9">
        <f t="shared" si="21"/>
        <v>43</v>
      </c>
      <c r="R192" s="9">
        <f t="shared" si="22"/>
        <v>-0.69</v>
      </c>
    </row>
    <row r="193" spans="1:18" x14ac:dyDescent="0.2">
      <c r="A193" s="3" t="s">
        <v>8</v>
      </c>
      <c r="B193" s="3">
        <v>192</v>
      </c>
      <c r="C193" s="3">
        <v>10</v>
      </c>
      <c r="D193" s="3">
        <v>54</v>
      </c>
      <c r="E193" s="3" t="s">
        <v>34</v>
      </c>
      <c r="F193" s="22">
        <f t="shared" si="23"/>
        <v>54</v>
      </c>
      <c r="G193" s="22">
        <f t="shared" si="24"/>
        <v>10</v>
      </c>
      <c r="H193" s="22">
        <f t="shared" si="25"/>
        <v>54</v>
      </c>
      <c r="I193" s="9">
        <f t="shared" si="26"/>
        <v>36.4</v>
      </c>
      <c r="J193" s="9">
        <f t="shared" si="18"/>
        <v>36.4</v>
      </c>
      <c r="K193" s="10">
        <f t="shared" si="19"/>
        <v>1324.9599999999998</v>
      </c>
      <c r="L193" s="9" t="str" cm="1">
        <f t="array" ref="L193">IF(D193&lt;&gt;"",IF(AND(H193&gt;=40,I193&gt;=30),IF(AND($N$2&gt;=$T$2,$N$2&lt;=$U$2),_xlfn.IFS(P193&gt;=$AD$2,$AD$1,P193&gt;=$AC$2,$AC$1,P193&gt;=$AB$2,$AB$1,P193&gt;=$AA$2,$AA$1,P193&gt;=$Z$2,$Z$1,P193&gt;=$Y$2,$Y$1,P193&gt;=$X$2,$X$1,P193&gt;=$W$2,$W$1,P193&lt;$W$2,$V$1),(IF(AND($N$2&gt;=$T$3,$N$2&lt;$U$3),_xlfn.IFS(P193&gt;=$AD$3,$AD$1,P193&gt;=$AC$3,$AC$1,P193&gt;=$AB$3,$AB$1,P193&gt;=$AA$3,$AA$1,P193&gt;=$Z$3,$Z$1,P193&gt;=$Y$3,$Y$1,P193&gt;=$X$3,$X$1,P193&gt;=$W$3,$W$1,P193&lt;$W$2,$V$1),(IF(AND($N$2&gt;=$T$4,$N$2&lt;$U$4),_xlfn.IFS(P193&gt;=$AD$4,$AD$1,P193&gt;=$AC$4,$AC$1,P193&gt;=$AB$4,$AB$1,P193&gt;=$AA$4,$AA$1,P193&gt;=$Z$4,$Z$1,P193&gt;=$Y$4,$Y$1,P193&gt;=$X$4,$X$1,P193&gt;=$W$4,$W$1,P193&lt;$W$2,$V$1),(IF(AND($N$2&gt;=$T$5,$N$2&lt;$U$5),_xlfn.IFS(P193&gt;=$AD$5,$AD$1,P193&gt;=$AC$5,$AC$1,P193&gt;=$AB$5,$AB$1,P193&gt;=$AA$5,$AA$1,P193&gt;=$Z$5,$Z$1,P193&gt;=$Y$5,$Y$1,P193&gt;=$X$5,$X$1,P193&gt;=$W$5,$W$1,P193&lt;$W$2,$V$1),(IF(AND($N$2&gt;=$T$6,$N$2&lt;$U$6),_xlfn.IFS(P193&gt;=$AD$6,$AD$1,P193&gt;=$AC$6,$AC$1,P193&gt;=$AB$6,$AB$1,P193&gt;=$AA$6,$AA$1,P193&gt;=$Z$6,$Z$1,P193&gt;=$Y$6,$Y$1,P193&gt;=$X$6,$X$1,P193&gt;=$W$6,$W$1,P193&lt;$W$2,$V$1),(IF(AND($N$2&gt;=$T$7,$N$2&lt;$U$7),_xlfn.IFS(P193&gt;=$AD$7,$AD$1,P193&gt;=$AC$7,$AC$1,P193&gt;=$AB$7,$AB$1,P193&gt;=$AA$7,$AA$1,P193&gt;=$Z$7,$Z$1,P193&gt;=$Y$7,$Y$1,P193&gt;=$X$7,$X$1,P193&gt;=$W$7,$W$1,P193&lt;$W$2,$V$1),(IF(AND($N$2&gt;=$T$8,$N$2&lt;$U$8),_xlfn.IFS(P193&gt;=$AD$8,$AD$1,P193&gt;=$AC$8,$AC$1,P193&gt;=$AB$8,$AB$1,P193&gt;=$AA$8,$AA$1,P193&gt;=$Z$8,$Z$1,P193&gt;=$Y$8,$Y$1,P193&gt;=$X$8,$X$1,P193&gt;=$W$8,$W$1,P193&lt;$W$2,$V$1),(IF(AND($N$2&gt;=$T$9,$N$2&lt;$U$9),_xlfn.IFS(P193&gt;=$AD$9,$AD$1,P193&gt;=$AC$9,$AC$1,P193&gt;=$AB$9,$AB$1,P193&gt;=$AA$9,$AA$1,P193&gt;=$Z$9,$Z$1,P193&gt;=$Y$9,$Y$1,P193&gt;=$X$9,$X$1,P193&gt;=$W$9,$W$1),$W$1))))))))))))))),IF(AND($N$2&gt;=$T$2,$N$2&lt;=$U$2),IF(P193&gt;=$W$2,$W$1,$V$1),IF(AND($N$2&gt;=$T$3,$N$2&lt;$U$3),IF(P193&gt;=$W$3,$W$1,$V$1),IF(AND($N$2&gt;=$T$4,$N$2&lt;$U$4),IF(P193&gt;=$W$4,$W$1,$V$1),IF(AND($N$2&gt;=$T$5,$N$2&lt;$U$5),IF(P193&gt;=$W$5,$W$1,$V$1),IF(AND($N$2&gt;=$T$6,$N$2&lt;$U$6),IF(P193&gt;=$W$6,$W$1,$V$1),IF(AND($N$2&gt;=$T$7,$N$2&lt;$U$7),IF(P193&gt;=$W$7,$W$1,$V$1),IF(AND($N$2&gt;=$T$8,$N$2&lt;$U$8),IF(P193&gt;=$W$8,$W$1,$V$1),IF(AND($N$2&gt;=$T$9,$N$2&lt;$U$9),IF(P193&gt;=$W$9,$W$1,$V$1),""))))))))),"")</f>
        <v>DD</v>
      </c>
      <c r="M193" s="9" t="str" cm="1">
        <f t="array" ref="M193">IF(E193&lt;&gt;"",IF(AND(E193&lt;&gt;"GR",E193&gt;=40,J193&gt;=30),_xlfn.IFS(Q193&gt;=$AG$2,$AD$19,Q193&gt;=$AG$3,$AC$19,Q193&gt;=$AG$4,$AB$19,Q193&gt;=$AG$5,$AA$19,Q193&gt;=$AG$6,$Z$19,Q193&gt;=$AG$7,$Y$19,Q193&gt;=$AG$8,$X$19,Q193&gt;=$AG$9,$V$19),L193),"")</f>
        <v>DD</v>
      </c>
      <c r="N193" s="9"/>
      <c r="O193" s="9"/>
      <c r="P193" s="9">
        <f t="shared" si="20"/>
        <v>43</v>
      </c>
      <c r="Q193" s="9">
        <f t="shared" si="21"/>
        <v>43</v>
      </c>
      <c r="R193" s="9">
        <f t="shared" si="22"/>
        <v>-0.71</v>
      </c>
    </row>
    <row r="194" spans="1:18" x14ac:dyDescent="0.2">
      <c r="A194" s="3" t="s">
        <v>8</v>
      </c>
      <c r="B194" s="3">
        <v>193</v>
      </c>
      <c r="C194" s="3">
        <v>20</v>
      </c>
      <c r="D194" s="3">
        <v>47</v>
      </c>
      <c r="E194" s="3" t="s">
        <v>34</v>
      </c>
      <c r="F194" s="22">
        <f t="shared" si="23"/>
        <v>47</v>
      </c>
      <c r="G194" s="22">
        <f t="shared" si="24"/>
        <v>20</v>
      </c>
      <c r="H194" s="22">
        <f t="shared" si="25"/>
        <v>47</v>
      </c>
      <c r="I194" s="9">
        <f t="shared" si="26"/>
        <v>36.200000000000003</v>
      </c>
      <c r="J194" s="9">
        <f t="shared" ref="J194:J257" si="27">IF(E194&lt;&gt;"",ROUND(IF(E194&lt;&gt;"GR",((G194*0.4)+(E194*0.6)),I194),2),"")</f>
        <v>36.200000000000003</v>
      </c>
      <c r="K194" s="10">
        <f t="shared" ref="K194:K257" si="28">I194*I194</f>
        <v>1310.4400000000003</v>
      </c>
      <c r="L194" s="9" t="str" cm="1">
        <f t="array" ref="L194">IF(D194&lt;&gt;"",IF(AND(H194&gt;=40,I194&gt;=30),IF(AND($N$2&gt;=$T$2,$N$2&lt;=$U$2),_xlfn.IFS(P194&gt;=$AD$2,$AD$1,P194&gt;=$AC$2,$AC$1,P194&gt;=$AB$2,$AB$1,P194&gt;=$AA$2,$AA$1,P194&gt;=$Z$2,$Z$1,P194&gt;=$Y$2,$Y$1,P194&gt;=$X$2,$X$1,P194&gt;=$W$2,$W$1,P194&lt;$W$2,$V$1),(IF(AND($N$2&gt;=$T$3,$N$2&lt;$U$3),_xlfn.IFS(P194&gt;=$AD$3,$AD$1,P194&gt;=$AC$3,$AC$1,P194&gt;=$AB$3,$AB$1,P194&gt;=$AA$3,$AA$1,P194&gt;=$Z$3,$Z$1,P194&gt;=$Y$3,$Y$1,P194&gt;=$X$3,$X$1,P194&gt;=$W$3,$W$1,P194&lt;$W$2,$V$1),(IF(AND($N$2&gt;=$T$4,$N$2&lt;$U$4),_xlfn.IFS(P194&gt;=$AD$4,$AD$1,P194&gt;=$AC$4,$AC$1,P194&gt;=$AB$4,$AB$1,P194&gt;=$AA$4,$AA$1,P194&gt;=$Z$4,$Z$1,P194&gt;=$Y$4,$Y$1,P194&gt;=$X$4,$X$1,P194&gt;=$W$4,$W$1,P194&lt;$W$2,$V$1),(IF(AND($N$2&gt;=$T$5,$N$2&lt;$U$5),_xlfn.IFS(P194&gt;=$AD$5,$AD$1,P194&gt;=$AC$5,$AC$1,P194&gt;=$AB$5,$AB$1,P194&gt;=$AA$5,$AA$1,P194&gt;=$Z$5,$Z$1,P194&gt;=$Y$5,$Y$1,P194&gt;=$X$5,$X$1,P194&gt;=$W$5,$W$1,P194&lt;$W$2,$V$1),(IF(AND($N$2&gt;=$T$6,$N$2&lt;$U$6),_xlfn.IFS(P194&gt;=$AD$6,$AD$1,P194&gt;=$AC$6,$AC$1,P194&gt;=$AB$6,$AB$1,P194&gt;=$AA$6,$AA$1,P194&gt;=$Z$6,$Z$1,P194&gt;=$Y$6,$Y$1,P194&gt;=$X$6,$X$1,P194&gt;=$W$6,$W$1,P194&lt;$W$2,$V$1),(IF(AND($N$2&gt;=$T$7,$N$2&lt;$U$7),_xlfn.IFS(P194&gt;=$AD$7,$AD$1,P194&gt;=$AC$7,$AC$1,P194&gt;=$AB$7,$AB$1,P194&gt;=$AA$7,$AA$1,P194&gt;=$Z$7,$Z$1,P194&gt;=$Y$7,$Y$1,P194&gt;=$X$7,$X$1,P194&gt;=$W$7,$W$1,P194&lt;$W$2,$V$1),(IF(AND($N$2&gt;=$T$8,$N$2&lt;$U$8),_xlfn.IFS(P194&gt;=$AD$8,$AD$1,P194&gt;=$AC$8,$AC$1,P194&gt;=$AB$8,$AB$1,P194&gt;=$AA$8,$AA$1,P194&gt;=$Z$8,$Z$1,P194&gt;=$Y$8,$Y$1,P194&gt;=$X$8,$X$1,P194&gt;=$W$8,$W$1,P194&lt;$W$2,$V$1),(IF(AND($N$2&gt;=$T$9,$N$2&lt;$U$9),_xlfn.IFS(P194&gt;=$AD$9,$AD$1,P194&gt;=$AC$9,$AC$1,P194&gt;=$AB$9,$AB$1,P194&gt;=$AA$9,$AA$1,P194&gt;=$Z$9,$Z$1,P194&gt;=$Y$9,$Y$1,P194&gt;=$X$9,$X$1,P194&gt;=$W$9,$W$1),$W$1))))))))))))))),IF(AND($N$2&gt;=$T$2,$N$2&lt;=$U$2),IF(P194&gt;=$W$2,$W$1,$V$1),IF(AND($N$2&gt;=$T$3,$N$2&lt;$U$3),IF(P194&gt;=$W$3,$W$1,$V$1),IF(AND($N$2&gt;=$T$4,$N$2&lt;$U$4),IF(P194&gt;=$W$4,$W$1,$V$1),IF(AND($N$2&gt;=$T$5,$N$2&lt;$U$5),IF(P194&gt;=$W$5,$W$1,$V$1),IF(AND($N$2&gt;=$T$6,$N$2&lt;$U$6),IF(P194&gt;=$W$6,$W$1,$V$1),IF(AND($N$2&gt;=$T$7,$N$2&lt;$U$7),IF(P194&gt;=$W$7,$W$1,$V$1),IF(AND($N$2&gt;=$T$8,$N$2&lt;$U$8),IF(P194&gt;=$W$8,$W$1,$V$1),IF(AND($N$2&gt;=$T$9,$N$2&lt;$U$9),IF(P194&gt;=$W$9,$W$1,$V$1),""))))))))),"")</f>
        <v>DD</v>
      </c>
      <c r="M194" s="9" t="str" cm="1">
        <f t="array" ref="M194">IF(E194&lt;&gt;"",IF(AND(E194&lt;&gt;"GR",E194&gt;=40,J194&gt;=30),_xlfn.IFS(Q194&gt;=$AG$2,$AD$19,Q194&gt;=$AG$3,$AC$19,Q194&gt;=$AG$4,$AB$19,Q194&gt;=$AG$5,$AA$19,Q194&gt;=$AG$6,$Z$19,Q194&gt;=$AG$7,$Y$19,Q194&gt;=$AG$8,$X$19,Q194&gt;=$AG$9,$V$19),L194),"")</f>
        <v>DD</v>
      </c>
      <c r="N194" s="9"/>
      <c r="O194" s="9"/>
      <c r="P194" s="9">
        <f t="shared" ref="P194:P257" si="29">IF(I194&gt;0,ROUND((10*((I194-$N$2)/$O$2)+50),0),0)</f>
        <v>43</v>
      </c>
      <c r="Q194" s="9">
        <f t="shared" ref="Q194:Q257" si="30">IF(AND(E194&lt;&gt;"",E194&lt;&gt;"GR"),IF(J194&gt;0,ROUND((10*((J194-$N$2)/$O$2)+50),0),0),P194)</f>
        <v>43</v>
      </c>
      <c r="R194" s="9">
        <f t="shared" ref="R194:R257" si="31">ROUND(((I194-$N$2)/$O$2),2)</f>
        <v>-0.72</v>
      </c>
    </row>
    <row r="195" spans="1:18" x14ac:dyDescent="0.2">
      <c r="A195" s="3" t="s">
        <v>8</v>
      </c>
      <c r="B195" s="3">
        <v>194</v>
      </c>
      <c r="C195" s="3">
        <v>8</v>
      </c>
      <c r="D195" s="3">
        <v>28</v>
      </c>
      <c r="E195" s="3">
        <v>55</v>
      </c>
      <c r="F195" s="22">
        <f t="shared" ref="F195:F258" si="32">IF(E195="GR",D195,E195)</f>
        <v>55</v>
      </c>
      <c r="G195" s="22">
        <f t="shared" ref="G195:G258" si="33">IF(C195="GR",0,C195)</f>
        <v>8</v>
      </c>
      <c r="H195" s="22">
        <f t="shared" ref="H195:H258" si="34">IF(D195="GR",0,D195)</f>
        <v>28</v>
      </c>
      <c r="I195" s="9">
        <f t="shared" ref="I195:I258" si="35">(G195*0.4)+(H195*0.6)</f>
        <v>20</v>
      </c>
      <c r="J195" s="9">
        <f t="shared" si="27"/>
        <v>36.200000000000003</v>
      </c>
      <c r="K195" s="10">
        <f t="shared" si="28"/>
        <v>400</v>
      </c>
      <c r="L195" s="9" t="str" cm="1">
        <f t="array" ref="L195">IF(D195&lt;&gt;"",IF(AND(H195&gt;=40,I195&gt;=30),IF(AND($N$2&gt;=$T$2,$N$2&lt;=$U$2),_xlfn.IFS(P195&gt;=$AD$2,$AD$1,P195&gt;=$AC$2,$AC$1,P195&gt;=$AB$2,$AB$1,P195&gt;=$AA$2,$AA$1,P195&gt;=$Z$2,$Z$1,P195&gt;=$Y$2,$Y$1,P195&gt;=$X$2,$X$1,P195&gt;=$W$2,$W$1,P195&lt;$W$2,$V$1),(IF(AND($N$2&gt;=$T$3,$N$2&lt;$U$3),_xlfn.IFS(P195&gt;=$AD$3,$AD$1,P195&gt;=$AC$3,$AC$1,P195&gt;=$AB$3,$AB$1,P195&gt;=$AA$3,$AA$1,P195&gt;=$Z$3,$Z$1,P195&gt;=$Y$3,$Y$1,P195&gt;=$X$3,$X$1,P195&gt;=$W$3,$W$1,P195&lt;$W$2,$V$1),(IF(AND($N$2&gt;=$T$4,$N$2&lt;$U$4),_xlfn.IFS(P195&gt;=$AD$4,$AD$1,P195&gt;=$AC$4,$AC$1,P195&gt;=$AB$4,$AB$1,P195&gt;=$AA$4,$AA$1,P195&gt;=$Z$4,$Z$1,P195&gt;=$Y$4,$Y$1,P195&gt;=$X$4,$X$1,P195&gt;=$W$4,$W$1,P195&lt;$W$2,$V$1),(IF(AND($N$2&gt;=$T$5,$N$2&lt;$U$5),_xlfn.IFS(P195&gt;=$AD$5,$AD$1,P195&gt;=$AC$5,$AC$1,P195&gt;=$AB$5,$AB$1,P195&gt;=$AA$5,$AA$1,P195&gt;=$Z$5,$Z$1,P195&gt;=$Y$5,$Y$1,P195&gt;=$X$5,$X$1,P195&gt;=$W$5,$W$1,P195&lt;$W$2,$V$1),(IF(AND($N$2&gt;=$T$6,$N$2&lt;$U$6),_xlfn.IFS(P195&gt;=$AD$6,$AD$1,P195&gt;=$AC$6,$AC$1,P195&gt;=$AB$6,$AB$1,P195&gt;=$AA$6,$AA$1,P195&gt;=$Z$6,$Z$1,P195&gt;=$Y$6,$Y$1,P195&gt;=$X$6,$X$1,P195&gt;=$W$6,$W$1,P195&lt;$W$2,$V$1),(IF(AND($N$2&gt;=$T$7,$N$2&lt;$U$7),_xlfn.IFS(P195&gt;=$AD$7,$AD$1,P195&gt;=$AC$7,$AC$1,P195&gt;=$AB$7,$AB$1,P195&gt;=$AA$7,$AA$1,P195&gt;=$Z$7,$Z$1,P195&gt;=$Y$7,$Y$1,P195&gt;=$X$7,$X$1,P195&gt;=$W$7,$W$1,P195&lt;$W$2,$V$1),(IF(AND($N$2&gt;=$T$8,$N$2&lt;$U$8),_xlfn.IFS(P195&gt;=$AD$8,$AD$1,P195&gt;=$AC$8,$AC$1,P195&gt;=$AB$8,$AB$1,P195&gt;=$AA$8,$AA$1,P195&gt;=$Z$8,$Z$1,P195&gt;=$Y$8,$Y$1,P195&gt;=$X$8,$X$1,P195&gt;=$W$8,$W$1,P195&lt;$W$2,$V$1),(IF(AND($N$2&gt;=$T$9,$N$2&lt;$U$9),_xlfn.IFS(P195&gt;=$AD$9,$AD$1,P195&gt;=$AC$9,$AC$1,P195&gt;=$AB$9,$AB$1,P195&gt;=$AA$9,$AA$1,P195&gt;=$Z$9,$Z$1,P195&gt;=$Y$9,$Y$1,P195&gt;=$X$9,$X$1,P195&gt;=$W$9,$W$1),$W$1))))))))))))))),IF(AND($N$2&gt;=$T$2,$N$2&lt;=$U$2),IF(P195&gt;=$W$2,$W$1,$V$1),IF(AND($N$2&gt;=$T$3,$N$2&lt;$U$3),IF(P195&gt;=$W$3,$W$1,$V$1),IF(AND($N$2&gt;=$T$4,$N$2&lt;$U$4),IF(P195&gt;=$W$4,$W$1,$V$1),IF(AND($N$2&gt;=$T$5,$N$2&lt;$U$5),IF(P195&gt;=$W$5,$W$1,$V$1),IF(AND($N$2&gt;=$T$6,$N$2&lt;$U$6),IF(P195&gt;=$W$6,$W$1,$V$1),IF(AND($N$2&gt;=$T$7,$N$2&lt;$U$7),IF(P195&gt;=$W$7,$W$1,$V$1),IF(AND($N$2&gt;=$T$8,$N$2&lt;$U$8),IF(P195&gt;=$W$8,$W$1,$V$1),IF(AND($N$2&gt;=$T$9,$N$2&lt;$U$9),IF(P195&gt;=$W$9,$W$1,$V$1),""))))))))),"")</f>
        <v>FF</v>
      </c>
      <c r="M195" s="9" t="str" cm="1">
        <f t="array" ref="M195">IF(E195&lt;&gt;"",IF(AND(E195&lt;&gt;"GR",E195&gt;=40,J195&gt;=30),_xlfn.IFS(Q195&gt;=$AG$2,$AD$19,Q195&gt;=$AG$3,$AC$19,Q195&gt;=$AG$4,$AB$19,Q195&gt;=$AG$5,$AA$19,Q195&gt;=$AG$6,$Z$19,Q195&gt;=$AG$7,$Y$19,Q195&gt;=$AG$8,$X$19,Q195&gt;=$AG$9,$V$19),L195),"")</f>
        <v>DD</v>
      </c>
      <c r="N195" s="9"/>
      <c r="O195" s="9"/>
      <c r="P195" s="9">
        <f t="shared" si="29"/>
        <v>32</v>
      </c>
      <c r="Q195" s="9">
        <f t="shared" si="30"/>
        <v>43</v>
      </c>
      <c r="R195" s="9">
        <f t="shared" si="31"/>
        <v>-1.83</v>
      </c>
    </row>
    <row r="196" spans="1:18" x14ac:dyDescent="0.2">
      <c r="A196" s="3" t="s">
        <v>8</v>
      </c>
      <c r="B196" s="3">
        <v>195</v>
      </c>
      <c r="C196" s="3">
        <v>15</v>
      </c>
      <c r="D196" s="3">
        <v>50</v>
      </c>
      <c r="E196" s="3" t="s">
        <v>34</v>
      </c>
      <c r="F196" s="22">
        <f t="shared" si="32"/>
        <v>50</v>
      </c>
      <c r="G196" s="22">
        <f t="shared" si="33"/>
        <v>15</v>
      </c>
      <c r="H196" s="22">
        <f t="shared" si="34"/>
        <v>50</v>
      </c>
      <c r="I196" s="9">
        <f t="shared" si="35"/>
        <v>36</v>
      </c>
      <c r="J196" s="9">
        <f t="shared" si="27"/>
        <v>36</v>
      </c>
      <c r="K196" s="10">
        <f t="shared" si="28"/>
        <v>1296</v>
      </c>
      <c r="L196" s="9" t="str" cm="1">
        <f t="array" ref="L196">IF(D196&lt;&gt;"",IF(AND(H196&gt;=40,I196&gt;=30),IF(AND($N$2&gt;=$T$2,$N$2&lt;=$U$2),_xlfn.IFS(P196&gt;=$AD$2,$AD$1,P196&gt;=$AC$2,$AC$1,P196&gt;=$AB$2,$AB$1,P196&gt;=$AA$2,$AA$1,P196&gt;=$Z$2,$Z$1,P196&gt;=$Y$2,$Y$1,P196&gt;=$X$2,$X$1,P196&gt;=$W$2,$W$1,P196&lt;$W$2,$V$1),(IF(AND($N$2&gt;=$T$3,$N$2&lt;$U$3),_xlfn.IFS(P196&gt;=$AD$3,$AD$1,P196&gt;=$AC$3,$AC$1,P196&gt;=$AB$3,$AB$1,P196&gt;=$AA$3,$AA$1,P196&gt;=$Z$3,$Z$1,P196&gt;=$Y$3,$Y$1,P196&gt;=$X$3,$X$1,P196&gt;=$W$3,$W$1,P196&lt;$W$2,$V$1),(IF(AND($N$2&gt;=$T$4,$N$2&lt;$U$4),_xlfn.IFS(P196&gt;=$AD$4,$AD$1,P196&gt;=$AC$4,$AC$1,P196&gt;=$AB$4,$AB$1,P196&gt;=$AA$4,$AA$1,P196&gt;=$Z$4,$Z$1,P196&gt;=$Y$4,$Y$1,P196&gt;=$X$4,$X$1,P196&gt;=$W$4,$W$1,P196&lt;$W$2,$V$1),(IF(AND($N$2&gt;=$T$5,$N$2&lt;$U$5),_xlfn.IFS(P196&gt;=$AD$5,$AD$1,P196&gt;=$AC$5,$AC$1,P196&gt;=$AB$5,$AB$1,P196&gt;=$AA$5,$AA$1,P196&gt;=$Z$5,$Z$1,P196&gt;=$Y$5,$Y$1,P196&gt;=$X$5,$X$1,P196&gt;=$W$5,$W$1,P196&lt;$W$2,$V$1),(IF(AND($N$2&gt;=$T$6,$N$2&lt;$U$6),_xlfn.IFS(P196&gt;=$AD$6,$AD$1,P196&gt;=$AC$6,$AC$1,P196&gt;=$AB$6,$AB$1,P196&gt;=$AA$6,$AA$1,P196&gt;=$Z$6,$Z$1,P196&gt;=$Y$6,$Y$1,P196&gt;=$X$6,$X$1,P196&gt;=$W$6,$W$1,P196&lt;$W$2,$V$1),(IF(AND($N$2&gt;=$T$7,$N$2&lt;$U$7),_xlfn.IFS(P196&gt;=$AD$7,$AD$1,P196&gt;=$AC$7,$AC$1,P196&gt;=$AB$7,$AB$1,P196&gt;=$AA$7,$AA$1,P196&gt;=$Z$7,$Z$1,P196&gt;=$Y$7,$Y$1,P196&gt;=$X$7,$X$1,P196&gt;=$W$7,$W$1,P196&lt;$W$2,$V$1),(IF(AND($N$2&gt;=$T$8,$N$2&lt;$U$8),_xlfn.IFS(P196&gt;=$AD$8,$AD$1,P196&gt;=$AC$8,$AC$1,P196&gt;=$AB$8,$AB$1,P196&gt;=$AA$8,$AA$1,P196&gt;=$Z$8,$Z$1,P196&gt;=$Y$8,$Y$1,P196&gt;=$X$8,$X$1,P196&gt;=$W$8,$W$1,P196&lt;$W$2,$V$1),(IF(AND($N$2&gt;=$T$9,$N$2&lt;$U$9),_xlfn.IFS(P196&gt;=$AD$9,$AD$1,P196&gt;=$AC$9,$AC$1,P196&gt;=$AB$9,$AB$1,P196&gt;=$AA$9,$AA$1,P196&gt;=$Z$9,$Z$1,P196&gt;=$Y$9,$Y$1,P196&gt;=$X$9,$X$1,P196&gt;=$W$9,$W$1),$W$1))))))))))))))),IF(AND($N$2&gt;=$T$2,$N$2&lt;=$U$2),IF(P196&gt;=$W$2,$W$1,$V$1),IF(AND($N$2&gt;=$T$3,$N$2&lt;$U$3),IF(P196&gt;=$W$3,$W$1,$V$1),IF(AND($N$2&gt;=$T$4,$N$2&lt;$U$4),IF(P196&gt;=$W$4,$W$1,$V$1),IF(AND($N$2&gt;=$T$5,$N$2&lt;$U$5),IF(P196&gt;=$W$5,$W$1,$V$1),IF(AND($N$2&gt;=$T$6,$N$2&lt;$U$6),IF(P196&gt;=$W$6,$W$1,$V$1),IF(AND($N$2&gt;=$T$7,$N$2&lt;$U$7),IF(P196&gt;=$W$7,$W$1,$V$1),IF(AND($N$2&gt;=$T$8,$N$2&lt;$U$8),IF(P196&gt;=$W$8,$W$1,$V$1),IF(AND($N$2&gt;=$T$9,$N$2&lt;$U$9),IF(P196&gt;=$W$9,$W$1,$V$1),""))))))))),"")</f>
        <v>DD</v>
      </c>
      <c r="M196" s="9" t="str" cm="1">
        <f t="array" ref="M196">IF(E196&lt;&gt;"",IF(AND(E196&lt;&gt;"GR",E196&gt;=40,J196&gt;=30),_xlfn.IFS(Q196&gt;=$AG$2,$AD$19,Q196&gt;=$AG$3,$AC$19,Q196&gt;=$AG$4,$AB$19,Q196&gt;=$AG$5,$AA$19,Q196&gt;=$AG$6,$Z$19,Q196&gt;=$AG$7,$Y$19,Q196&gt;=$AG$8,$X$19,Q196&gt;=$AG$9,$V$19),L196),"")</f>
        <v>DD</v>
      </c>
      <c r="N196" s="9"/>
      <c r="O196" s="9"/>
      <c r="P196" s="9">
        <f t="shared" si="29"/>
        <v>43</v>
      </c>
      <c r="Q196" s="9">
        <f t="shared" si="30"/>
        <v>43</v>
      </c>
      <c r="R196" s="9">
        <f t="shared" si="31"/>
        <v>-0.74</v>
      </c>
    </row>
    <row r="197" spans="1:18" x14ac:dyDescent="0.2">
      <c r="A197" s="3" t="s">
        <v>8</v>
      </c>
      <c r="B197" s="3">
        <v>196</v>
      </c>
      <c r="C197" s="3">
        <v>22</v>
      </c>
      <c r="D197" s="3">
        <v>45</v>
      </c>
      <c r="E197" s="3" t="s">
        <v>34</v>
      </c>
      <c r="F197" s="22">
        <f t="shared" si="32"/>
        <v>45</v>
      </c>
      <c r="G197" s="22">
        <f t="shared" si="33"/>
        <v>22</v>
      </c>
      <c r="H197" s="22">
        <f t="shared" si="34"/>
        <v>45</v>
      </c>
      <c r="I197" s="9">
        <f t="shared" si="35"/>
        <v>35.799999999999997</v>
      </c>
      <c r="J197" s="9">
        <f t="shared" si="27"/>
        <v>35.799999999999997</v>
      </c>
      <c r="K197" s="10">
        <f t="shared" si="28"/>
        <v>1281.6399999999999</v>
      </c>
      <c r="L197" s="9" t="str" cm="1">
        <f t="array" ref="L197">IF(D197&lt;&gt;"",IF(AND(H197&gt;=40,I197&gt;=30),IF(AND($N$2&gt;=$T$2,$N$2&lt;=$U$2),_xlfn.IFS(P197&gt;=$AD$2,$AD$1,P197&gt;=$AC$2,$AC$1,P197&gt;=$AB$2,$AB$1,P197&gt;=$AA$2,$AA$1,P197&gt;=$Z$2,$Z$1,P197&gt;=$Y$2,$Y$1,P197&gt;=$X$2,$X$1,P197&gt;=$W$2,$W$1,P197&lt;$W$2,$V$1),(IF(AND($N$2&gt;=$T$3,$N$2&lt;$U$3),_xlfn.IFS(P197&gt;=$AD$3,$AD$1,P197&gt;=$AC$3,$AC$1,P197&gt;=$AB$3,$AB$1,P197&gt;=$AA$3,$AA$1,P197&gt;=$Z$3,$Z$1,P197&gt;=$Y$3,$Y$1,P197&gt;=$X$3,$X$1,P197&gt;=$W$3,$W$1,P197&lt;$W$2,$V$1),(IF(AND($N$2&gt;=$T$4,$N$2&lt;$U$4),_xlfn.IFS(P197&gt;=$AD$4,$AD$1,P197&gt;=$AC$4,$AC$1,P197&gt;=$AB$4,$AB$1,P197&gt;=$AA$4,$AA$1,P197&gt;=$Z$4,$Z$1,P197&gt;=$Y$4,$Y$1,P197&gt;=$X$4,$X$1,P197&gt;=$W$4,$W$1,P197&lt;$W$2,$V$1),(IF(AND($N$2&gt;=$T$5,$N$2&lt;$U$5),_xlfn.IFS(P197&gt;=$AD$5,$AD$1,P197&gt;=$AC$5,$AC$1,P197&gt;=$AB$5,$AB$1,P197&gt;=$AA$5,$AA$1,P197&gt;=$Z$5,$Z$1,P197&gt;=$Y$5,$Y$1,P197&gt;=$X$5,$X$1,P197&gt;=$W$5,$W$1,P197&lt;$W$2,$V$1),(IF(AND($N$2&gt;=$T$6,$N$2&lt;$U$6),_xlfn.IFS(P197&gt;=$AD$6,$AD$1,P197&gt;=$AC$6,$AC$1,P197&gt;=$AB$6,$AB$1,P197&gt;=$AA$6,$AA$1,P197&gt;=$Z$6,$Z$1,P197&gt;=$Y$6,$Y$1,P197&gt;=$X$6,$X$1,P197&gt;=$W$6,$W$1,P197&lt;$W$2,$V$1),(IF(AND($N$2&gt;=$T$7,$N$2&lt;$U$7),_xlfn.IFS(P197&gt;=$AD$7,$AD$1,P197&gt;=$AC$7,$AC$1,P197&gt;=$AB$7,$AB$1,P197&gt;=$AA$7,$AA$1,P197&gt;=$Z$7,$Z$1,P197&gt;=$Y$7,$Y$1,P197&gt;=$X$7,$X$1,P197&gt;=$W$7,$W$1,P197&lt;$W$2,$V$1),(IF(AND($N$2&gt;=$T$8,$N$2&lt;$U$8),_xlfn.IFS(P197&gt;=$AD$8,$AD$1,P197&gt;=$AC$8,$AC$1,P197&gt;=$AB$8,$AB$1,P197&gt;=$AA$8,$AA$1,P197&gt;=$Z$8,$Z$1,P197&gt;=$Y$8,$Y$1,P197&gt;=$X$8,$X$1,P197&gt;=$W$8,$W$1,P197&lt;$W$2,$V$1),(IF(AND($N$2&gt;=$T$9,$N$2&lt;$U$9),_xlfn.IFS(P197&gt;=$AD$9,$AD$1,P197&gt;=$AC$9,$AC$1,P197&gt;=$AB$9,$AB$1,P197&gt;=$AA$9,$AA$1,P197&gt;=$Z$9,$Z$1,P197&gt;=$Y$9,$Y$1,P197&gt;=$X$9,$X$1,P197&gt;=$W$9,$W$1),$W$1))))))))))))))),IF(AND($N$2&gt;=$T$2,$N$2&lt;=$U$2),IF(P197&gt;=$W$2,$W$1,$V$1),IF(AND($N$2&gt;=$T$3,$N$2&lt;$U$3),IF(P197&gt;=$W$3,$W$1,$V$1),IF(AND($N$2&gt;=$T$4,$N$2&lt;$U$4),IF(P197&gt;=$W$4,$W$1,$V$1),IF(AND($N$2&gt;=$T$5,$N$2&lt;$U$5),IF(P197&gt;=$W$5,$W$1,$V$1),IF(AND($N$2&gt;=$T$6,$N$2&lt;$U$6),IF(P197&gt;=$W$6,$W$1,$V$1),IF(AND($N$2&gt;=$T$7,$N$2&lt;$U$7),IF(P197&gt;=$W$7,$W$1,$V$1),IF(AND($N$2&gt;=$T$8,$N$2&lt;$U$8),IF(P197&gt;=$W$8,$W$1,$V$1),IF(AND($N$2&gt;=$T$9,$N$2&lt;$U$9),IF(P197&gt;=$W$9,$W$1,$V$1),""))))))))),"")</f>
        <v>DD</v>
      </c>
      <c r="M197" s="9" t="str" cm="1">
        <f t="array" ref="M197">IF(E197&lt;&gt;"",IF(AND(E197&lt;&gt;"GR",E197&gt;=40,J197&gt;=30),_xlfn.IFS(Q197&gt;=$AG$2,$AD$19,Q197&gt;=$AG$3,$AC$19,Q197&gt;=$AG$4,$AB$19,Q197&gt;=$AG$5,$AA$19,Q197&gt;=$AG$6,$Z$19,Q197&gt;=$AG$7,$Y$19,Q197&gt;=$AG$8,$X$19,Q197&gt;=$AG$9,$V$19),L197),"")</f>
        <v>DD</v>
      </c>
      <c r="N197" s="9"/>
      <c r="O197" s="9"/>
      <c r="P197" s="9">
        <f t="shared" si="29"/>
        <v>43</v>
      </c>
      <c r="Q197" s="9">
        <f t="shared" si="30"/>
        <v>43</v>
      </c>
      <c r="R197" s="9">
        <f t="shared" si="31"/>
        <v>-0.75</v>
      </c>
    </row>
    <row r="198" spans="1:18" x14ac:dyDescent="0.2">
      <c r="A198" s="3" t="s">
        <v>8</v>
      </c>
      <c r="B198" s="3">
        <v>197</v>
      </c>
      <c r="C198" s="3">
        <v>16</v>
      </c>
      <c r="D198" s="3">
        <v>49</v>
      </c>
      <c r="E198" s="3" t="s">
        <v>34</v>
      </c>
      <c r="F198" s="22">
        <f t="shared" si="32"/>
        <v>49</v>
      </c>
      <c r="G198" s="22">
        <f t="shared" si="33"/>
        <v>16</v>
      </c>
      <c r="H198" s="22">
        <f t="shared" si="34"/>
        <v>49</v>
      </c>
      <c r="I198" s="9">
        <f t="shared" si="35"/>
        <v>35.799999999999997</v>
      </c>
      <c r="J198" s="9">
        <f t="shared" si="27"/>
        <v>35.799999999999997</v>
      </c>
      <c r="K198" s="10">
        <f t="shared" si="28"/>
        <v>1281.6399999999999</v>
      </c>
      <c r="L198" s="9" t="str" cm="1">
        <f t="array" ref="L198">IF(D198&lt;&gt;"",IF(AND(H198&gt;=40,I198&gt;=30),IF(AND($N$2&gt;=$T$2,$N$2&lt;=$U$2),_xlfn.IFS(P198&gt;=$AD$2,$AD$1,P198&gt;=$AC$2,$AC$1,P198&gt;=$AB$2,$AB$1,P198&gt;=$AA$2,$AA$1,P198&gt;=$Z$2,$Z$1,P198&gt;=$Y$2,$Y$1,P198&gt;=$X$2,$X$1,P198&gt;=$W$2,$W$1,P198&lt;$W$2,$V$1),(IF(AND($N$2&gt;=$T$3,$N$2&lt;$U$3),_xlfn.IFS(P198&gt;=$AD$3,$AD$1,P198&gt;=$AC$3,$AC$1,P198&gt;=$AB$3,$AB$1,P198&gt;=$AA$3,$AA$1,P198&gt;=$Z$3,$Z$1,P198&gt;=$Y$3,$Y$1,P198&gt;=$X$3,$X$1,P198&gt;=$W$3,$W$1,P198&lt;$W$2,$V$1),(IF(AND($N$2&gt;=$T$4,$N$2&lt;$U$4),_xlfn.IFS(P198&gt;=$AD$4,$AD$1,P198&gt;=$AC$4,$AC$1,P198&gt;=$AB$4,$AB$1,P198&gt;=$AA$4,$AA$1,P198&gt;=$Z$4,$Z$1,P198&gt;=$Y$4,$Y$1,P198&gt;=$X$4,$X$1,P198&gt;=$W$4,$W$1,P198&lt;$W$2,$V$1),(IF(AND($N$2&gt;=$T$5,$N$2&lt;$U$5),_xlfn.IFS(P198&gt;=$AD$5,$AD$1,P198&gt;=$AC$5,$AC$1,P198&gt;=$AB$5,$AB$1,P198&gt;=$AA$5,$AA$1,P198&gt;=$Z$5,$Z$1,P198&gt;=$Y$5,$Y$1,P198&gt;=$X$5,$X$1,P198&gt;=$W$5,$W$1,P198&lt;$W$2,$V$1),(IF(AND($N$2&gt;=$T$6,$N$2&lt;$U$6),_xlfn.IFS(P198&gt;=$AD$6,$AD$1,P198&gt;=$AC$6,$AC$1,P198&gt;=$AB$6,$AB$1,P198&gt;=$AA$6,$AA$1,P198&gt;=$Z$6,$Z$1,P198&gt;=$Y$6,$Y$1,P198&gt;=$X$6,$X$1,P198&gt;=$W$6,$W$1,P198&lt;$W$2,$V$1),(IF(AND($N$2&gt;=$T$7,$N$2&lt;$U$7),_xlfn.IFS(P198&gt;=$AD$7,$AD$1,P198&gt;=$AC$7,$AC$1,P198&gt;=$AB$7,$AB$1,P198&gt;=$AA$7,$AA$1,P198&gt;=$Z$7,$Z$1,P198&gt;=$Y$7,$Y$1,P198&gt;=$X$7,$X$1,P198&gt;=$W$7,$W$1,P198&lt;$W$2,$V$1),(IF(AND($N$2&gt;=$T$8,$N$2&lt;$U$8),_xlfn.IFS(P198&gt;=$AD$8,$AD$1,P198&gt;=$AC$8,$AC$1,P198&gt;=$AB$8,$AB$1,P198&gt;=$AA$8,$AA$1,P198&gt;=$Z$8,$Z$1,P198&gt;=$Y$8,$Y$1,P198&gt;=$X$8,$X$1,P198&gt;=$W$8,$W$1,P198&lt;$W$2,$V$1),(IF(AND($N$2&gt;=$T$9,$N$2&lt;$U$9),_xlfn.IFS(P198&gt;=$AD$9,$AD$1,P198&gt;=$AC$9,$AC$1,P198&gt;=$AB$9,$AB$1,P198&gt;=$AA$9,$AA$1,P198&gt;=$Z$9,$Z$1,P198&gt;=$Y$9,$Y$1,P198&gt;=$X$9,$X$1,P198&gt;=$W$9,$W$1),$W$1))))))))))))))),IF(AND($N$2&gt;=$T$2,$N$2&lt;=$U$2),IF(P198&gt;=$W$2,$W$1,$V$1),IF(AND($N$2&gt;=$T$3,$N$2&lt;$U$3),IF(P198&gt;=$W$3,$W$1,$V$1),IF(AND($N$2&gt;=$T$4,$N$2&lt;$U$4),IF(P198&gt;=$W$4,$W$1,$V$1),IF(AND($N$2&gt;=$T$5,$N$2&lt;$U$5),IF(P198&gt;=$W$5,$W$1,$V$1),IF(AND($N$2&gt;=$T$6,$N$2&lt;$U$6),IF(P198&gt;=$W$6,$W$1,$V$1),IF(AND($N$2&gt;=$T$7,$N$2&lt;$U$7),IF(P198&gt;=$W$7,$W$1,$V$1),IF(AND($N$2&gt;=$T$8,$N$2&lt;$U$8),IF(P198&gt;=$W$8,$W$1,$V$1),IF(AND($N$2&gt;=$T$9,$N$2&lt;$U$9),IF(P198&gt;=$W$9,$W$1,$V$1),""))))))))),"")</f>
        <v>DD</v>
      </c>
      <c r="M198" s="9" t="str" cm="1">
        <f t="array" ref="M198">IF(E198&lt;&gt;"",IF(AND(E198&lt;&gt;"GR",E198&gt;=40,J198&gt;=30),_xlfn.IFS(Q198&gt;=$AG$2,$AD$19,Q198&gt;=$AG$3,$AC$19,Q198&gt;=$AG$4,$AB$19,Q198&gt;=$AG$5,$AA$19,Q198&gt;=$AG$6,$Z$19,Q198&gt;=$AG$7,$Y$19,Q198&gt;=$AG$8,$X$19,Q198&gt;=$AG$9,$V$19),L198),"")</f>
        <v>DD</v>
      </c>
      <c r="N198" s="9"/>
      <c r="O198" s="9"/>
      <c r="P198" s="9">
        <f t="shared" si="29"/>
        <v>43</v>
      </c>
      <c r="Q198" s="9">
        <f t="shared" si="30"/>
        <v>43</v>
      </c>
      <c r="R198" s="9">
        <f t="shared" si="31"/>
        <v>-0.75</v>
      </c>
    </row>
    <row r="199" spans="1:18" x14ac:dyDescent="0.2">
      <c r="A199" s="3" t="s">
        <v>8</v>
      </c>
      <c r="B199" s="3">
        <v>198</v>
      </c>
      <c r="C199" s="3">
        <v>20</v>
      </c>
      <c r="D199" s="3">
        <v>46</v>
      </c>
      <c r="E199" s="3" t="s">
        <v>34</v>
      </c>
      <c r="F199" s="22">
        <f t="shared" si="32"/>
        <v>46</v>
      </c>
      <c r="G199" s="22">
        <f t="shared" si="33"/>
        <v>20</v>
      </c>
      <c r="H199" s="22">
        <f t="shared" si="34"/>
        <v>46</v>
      </c>
      <c r="I199" s="9">
        <f t="shared" si="35"/>
        <v>35.599999999999994</v>
      </c>
      <c r="J199" s="9">
        <f t="shared" si="27"/>
        <v>35.6</v>
      </c>
      <c r="K199" s="10">
        <f t="shared" si="28"/>
        <v>1267.3599999999997</v>
      </c>
      <c r="L199" s="9" t="str" cm="1">
        <f t="array" ref="L199">IF(D199&lt;&gt;"",IF(AND(H199&gt;=40,I199&gt;=30),IF(AND($N$2&gt;=$T$2,$N$2&lt;=$U$2),_xlfn.IFS(P199&gt;=$AD$2,$AD$1,P199&gt;=$AC$2,$AC$1,P199&gt;=$AB$2,$AB$1,P199&gt;=$AA$2,$AA$1,P199&gt;=$Z$2,$Z$1,P199&gt;=$Y$2,$Y$1,P199&gt;=$X$2,$X$1,P199&gt;=$W$2,$W$1,P199&lt;$W$2,$V$1),(IF(AND($N$2&gt;=$T$3,$N$2&lt;$U$3),_xlfn.IFS(P199&gt;=$AD$3,$AD$1,P199&gt;=$AC$3,$AC$1,P199&gt;=$AB$3,$AB$1,P199&gt;=$AA$3,$AA$1,P199&gt;=$Z$3,$Z$1,P199&gt;=$Y$3,$Y$1,P199&gt;=$X$3,$X$1,P199&gt;=$W$3,$W$1,P199&lt;$W$2,$V$1),(IF(AND($N$2&gt;=$T$4,$N$2&lt;$U$4),_xlfn.IFS(P199&gt;=$AD$4,$AD$1,P199&gt;=$AC$4,$AC$1,P199&gt;=$AB$4,$AB$1,P199&gt;=$AA$4,$AA$1,P199&gt;=$Z$4,$Z$1,P199&gt;=$Y$4,$Y$1,P199&gt;=$X$4,$X$1,P199&gt;=$W$4,$W$1,P199&lt;$W$2,$V$1),(IF(AND($N$2&gt;=$T$5,$N$2&lt;$U$5),_xlfn.IFS(P199&gt;=$AD$5,$AD$1,P199&gt;=$AC$5,$AC$1,P199&gt;=$AB$5,$AB$1,P199&gt;=$AA$5,$AA$1,P199&gt;=$Z$5,$Z$1,P199&gt;=$Y$5,$Y$1,P199&gt;=$X$5,$X$1,P199&gt;=$W$5,$W$1,P199&lt;$W$2,$V$1),(IF(AND($N$2&gt;=$T$6,$N$2&lt;$U$6),_xlfn.IFS(P199&gt;=$AD$6,$AD$1,P199&gt;=$AC$6,$AC$1,P199&gt;=$AB$6,$AB$1,P199&gt;=$AA$6,$AA$1,P199&gt;=$Z$6,$Z$1,P199&gt;=$Y$6,$Y$1,P199&gt;=$X$6,$X$1,P199&gt;=$W$6,$W$1,P199&lt;$W$2,$V$1),(IF(AND($N$2&gt;=$T$7,$N$2&lt;$U$7),_xlfn.IFS(P199&gt;=$AD$7,$AD$1,P199&gt;=$AC$7,$AC$1,P199&gt;=$AB$7,$AB$1,P199&gt;=$AA$7,$AA$1,P199&gt;=$Z$7,$Z$1,P199&gt;=$Y$7,$Y$1,P199&gt;=$X$7,$X$1,P199&gt;=$W$7,$W$1,P199&lt;$W$2,$V$1),(IF(AND($N$2&gt;=$T$8,$N$2&lt;$U$8),_xlfn.IFS(P199&gt;=$AD$8,$AD$1,P199&gt;=$AC$8,$AC$1,P199&gt;=$AB$8,$AB$1,P199&gt;=$AA$8,$AA$1,P199&gt;=$Z$8,$Z$1,P199&gt;=$Y$8,$Y$1,P199&gt;=$X$8,$X$1,P199&gt;=$W$8,$W$1,P199&lt;$W$2,$V$1),(IF(AND($N$2&gt;=$T$9,$N$2&lt;$U$9),_xlfn.IFS(P199&gt;=$AD$9,$AD$1,P199&gt;=$AC$9,$AC$1,P199&gt;=$AB$9,$AB$1,P199&gt;=$AA$9,$AA$1,P199&gt;=$Z$9,$Z$1,P199&gt;=$Y$9,$Y$1,P199&gt;=$X$9,$X$1,P199&gt;=$W$9,$W$1),$W$1))))))))))))))),IF(AND($N$2&gt;=$T$2,$N$2&lt;=$U$2),IF(P199&gt;=$W$2,$W$1,$V$1),IF(AND($N$2&gt;=$T$3,$N$2&lt;$U$3),IF(P199&gt;=$W$3,$W$1,$V$1),IF(AND($N$2&gt;=$T$4,$N$2&lt;$U$4),IF(P199&gt;=$W$4,$W$1,$V$1),IF(AND($N$2&gt;=$T$5,$N$2&lt;$U$5),IF(P199&gt;=$W$5,$W$1,$V$1),IF(AND($N$2&gt;=$T$6,$N$2&lt;$U$6),IF(P199&gt;=$W$6,$W$1,$V$1),IF(AND($N$2&gt;=$T$7,$N$2&lt;$U$7),IF(P199&gt;=$W$7,$W$1,$V$1),IF(AND($N$2&gt;=$T$8,$N$2&lt;$U$8),IF(P199&gt;=$W$8,$W$1,$V$1),IF(AND($N$2&gt;=$T$9,$N$2&lt;$U$9),IF(P199&gt;=$W$9,$W$1,$V$1),""))))))))),"")</f>
        <v>DD</v>
      </c>
      <c r="M199" s="9" t="str" cm="1">
        <f t="array" ref="M199">IF(E199&lt;&gt;"",IF(AND(E199&lt;&gt;"GR",E199&gt;=40,J199&gt;=30),_xlfn.IFS(Q199&gt;=$AG$2,$AD$19,Q199&gt;=$AG$3,$AC$19,Q199&gt;=$AG$4,$AB$19,Q199&gt;=$AG$5,$AA$19,Q199&gt;=$AG$6,$Z$19,Q199&gt;=$AG$7,$Y$19,Q199&gt;=$AG$8,$X$19,Q199&gt;=$AG$9,$V$19),L199),"")</f>
        <v>DD</v>
      </c>
      <c r="N199" s="9"/>
      <c r="O199" s="9"/>
      <c r="P199" s="9">
        <f t="shared" si="29"/>
        <v>42</v>
      </c>
      <c r="Q199" s="9">
        <f t="shared" si="30"/>
        <v>42</v>
      </c>
      <c r="R199" s="9">
        <f t="shared" si="31"/>
        <v>-0.76</v>
      </c>
    </row>
    <row r="200" spans="1:18" x14ac:dyDescent="0.2">
      <c r="A200" s="3" t="s">
        <v>8</v>
      </c>
      <c r="B200" s="3">
        <v>199</v>
      </c>
      <c r="C200" s="3">
        <v>21</v>
      </c>
      <c r="D200" s="3">
        <v>45</v>
      </c>
      <c r="E200" s="3" t="s">
        <v>34</v>
      </c>
      <c r="F200" s="22">
        <f t="shared" si="32"/>
        <v>45</v>
      </c>
      <c r="G200" s="22">
        <f t="shared" si="33"/>
        <v>21</v>
      </c>
      <c r="H200" s="22">
        <f t="shared" si="34"/>
        <v>45</v>
      </c>
      <c r="I200" s="9">
        <f t="shared" si="35"/>
        <v>35.4</v>
      </c>
      <c r="J200" s="9">
        <f t="shared" si="27"/>
        <v>35.4</v>
      </c>
      <c r="K200" s="10">
        <f t="shared" si="28"/>
        <v>1253.1599999999999</v>
      </c>
      <c r="L200" s="9" t="str" cm="1">
        <f t="array" ref="L200">IF(D200&lt;&gt;"",IF(AND(H200&gt;=40,I200&gt;=30),IF(AND($N$2&gt;=$T$2,$N$2&lt;=$U$2),_xlfn.IFS(P200&gt;=$AD$2,$AD$1,P200&gt;=$AC$2,$AC$1,P200&gt;=$AB$2,$AB$1,P200&gt;=$AA$2,$AA$1,P200&gt;=$Z$2,$Z$1,P200&gt;=$Y$2,$Y$1,P200&gt;=$X$2,$X$1,P200&gt;=$W$2,$W$1,P200&lt;$W$2,$V$1),(IF(AND($N$2&gt;=$T$3,$N$2&lt;$U$3),_xlfn.IFS(P200&gt;=$AD$3,$AD$1,P200&gt;=$AC$3,$AC$1,P200&gt;=$AB$3,$AB$1,P200&gt;=$AA$3,$AA$1,P200&gt;=$Z$3,$Z$1,P200&gt;=$Y$3,$Y$1,P200&gt;=$X$3,$X$1,P200&gt;=$W$3,$W$1,P200&lt;$W$2,$V$1),(IF(AND($N$2&gt;=$T$4,$N$2&lt;$U$4),_xlfn.IFS(P200&gt;=$AD$4,$AD$1,P200&gt;=$AC$4,$AC$1,P200&gt;=$AB$4,$AB$1,P200&gt;=$AA$4,$AA$1,P200&gt;=$Z$4,$Z$1,P200&gt;=$Y$4,$Y$1,P200&gt;=$X$4,$X$1,P200&gt;=$W$4,$W$1,P200&lt;$W$2,$V$1),(IF(AND($N$2&gt;=$T$5,$N$2&lt;$U$5),_xlfn.IFS(P200&gt;=$AD$5,$AD$1,P200&gt;=$AC$5,$AC$1,P200&gt;=$AB$5,$AB$1,P200&gt;=$AA$5,$AA$1,P200&gt;=$Z$5,$Z$1,P200&gt;=$Y$5,$Y$1,P200&gt;=$X$5,$X$1,P200&gt;=$W$5,$W$1,P200&lt;$W$2,$V$1),(IF(AND($N$2&gt;=$T$6,$N$2&lt;$U$6),_xlfn.IFS(P200&gt;=$AD$6,$AD$1,P200&gt;=$AC$6,$AC$1,P200&gt;=$AB$6,$AB$1,P200&gt;=$AA$6,$AA$1,P200&gt;=$Z$6,$Z$1,P200&gt;=$Y$6,$Y$1,P200&gt;=$X$6,$X$1,P200&gt;=$W$6,$W$1,P200&lt;$W$2,$V$1),(IF(AND($N$2&gt;=$T$7,$N$2&lt;$U$7),_xlfn.IFS(P200&gt;=$AD$7,$AD$1,P200&gt;=$AC$7,$AC$1,P200&gt;=$AB$7,$AB$1,P200&gt;=$AA$7,$AA$1,P200&gt;=$Z$7,$Z$1,P200&gt;=$Y$7,$Y$1,P200&gt;=$X$7,$X$1,P200&gt;=$W$7,$W$1,P200&lt;$W$2,$V$1),(IF(AND($N$2&gt;=$T$8,$N$2&lt;$U$8),_xlfn.IFS(P200&gt;=$AD$8,$AD$1,P200&gt;=$AC$8,$AC$1,P200&gt;=$AB$8,$AB$1,P200&gt;=$AA$8,$AA$1,P200&gt;=$Z$8,$Z$1,P200&gt;=$Y$8,$Y$1,P200&gt;=$X$8,$X$1,P200&gt;=$W$8,$W$1,P200&lt;$W$2,$V$1),(IF(AND($N$2&gt;=$T$9,$N$2&lt;$U$9),_xlfn.IFS(P200&gt;=$AD$9,$AD$1,P200&gt;=$AC$9,$AC$1,P200&gt;=$AB$9,$AB$1,P200&gt;=$AA$9,$AA$1,P200&gt;=$Z$9,$Z$1,P200&gt;=$Y$9,$Y$1,P200&gt;=$X$9,$X$1,P200&gt;=$W$9,$W$1),$W$1))))))))))))))),IF(AND($N$2&gt;=$T$2,$N$2&lt;=$U$2),IF(P200&gt;=$W$2,$W$1,$V$1),IF(AND($N$2&gt;=$T$3,$N$2&lt;$U$3),IF(P200&gt;=$W$3,$W$1,$V$1),IF(AND($N$2&gt;=$T$4,$N$2&lt;$U$4),IF(P200&gt;=$W$4,$W$1,$V$1),IF(AND($N$2&gt;=$T$5,$N$2&lt;$U$5),IF(P200&gt;=$W$5,$W$1,$V$1),IF(AND($N$2&gt;=$T$6,$N$2&lt;$U$6),IF(P200&gt;=$W$6,$W$1,$V$1),IF(AND($N$2&gt;=$T$7,$N$2&lt;$U$7),IF(P200&gt;=$W$7,$W$1,$V$1),IF(AND($N$2&gt;=$T$8,$N$2&lt;$U$8),IF(P200&gt;=$W$8,$W$1,$V$1),IF(AND($N$2&gt;=$T$9,$N$2&lt;$U$9),IF(P200&gt;=$W$9,$W$1,$V$1),""))))))))),"")</f>
        <v>DD</v>
      </c>
      <c r="M200" s="9" t="str" cm="1">
        <f t="array" ref="M200">IF(E200&lt;&gt;"",IF(AND(E200&lt;&gt;"GR",E200&gt;=40,J200&gt;=30),_xlfn.IFS(Q200&gt;=$AG$2,$AD$19,Q200&gt;=$AG$3,$AC$19,Q200&gt;=$AG$4,$AB$19,Q200&gt;=$AG$5,$AA$19,Q200&gt;=$AG$6,$Z$19,Q200&gt;=$AG$7,$Y$19,Q200&gt;=$AG$8,$X$19,Q200&gt;=$AG$9,$V$19),L200),"")</f>
        <v>DD</v>
      </c>
      <c r="N200" s="9"/>
      <c r="O200" s="9"/>
      <c r="P200" s="9">
        <f t="shared" si="29"/>
        <v>42</v>
      </c>
      <c r="Q200" s="9">
        <f t="shared" si="30"/>
        <v>42</v>
      </c>
      <c r="R200" s="9">
        <f t="shared" si="31"/>
        <v>-0.78</v>
      </c>
    </row>
    <row r="201" spans="1:18" x14ac:dyDescent="0.2">
      <c r="A201" s="3" t="s">
        <v>8</v>
      </c>
      <c r="B201" s="3">
        <v>200</v>
      </c>
      <c r="C201" s="3">
        <v>22</v>
      </c>
      <c r="D201" s="3">
        <v>44</v>
      </c>
      <c r="E201" s="3" t="s">
        <v>34</v>
      </c>
      <c r="F201" s="22">
        <f t="shared" si="32"/>
        <v>44</v>
      </c>
      <c r="G201" s="22">
        <f t="shared" si="33"/>
        <v>22</v>
      </c>
      <c r="H201" s="22">
        <f t="shared" si="34"/>
        <v>44</v>
      </c>
      <c r="I201" s="9">
        <f t="shared" si="35"/>
        <v>35.200000000000003</v>
      </c>
      <c r="J201" s="9">
        <f t="shared" si="27"/>
        <v>35.200000000000003</v>
      </c>
      <c r="K201" s="10">
        <f t="shared" si="28"/>
        <v>1239.0400000000002</v>
      </c>
      <c r="L201" s="9" t="str" cm="1">
        <f t="array" ref="L201">IF(D201&lt;&gt;"",IF(AND(H201&gt;=40,I201&gt;=30),IF(AND($N$2&gt;=$T$2,$N$2&lt;=$U$2),_xlfn.IFS(P201&gt;=$AD$2,$AD$1,P201&gt;=$AC$2,$AC$1,P201&gt;=$AB$2,$AB$1,P201&gt;=$AA$2,$AA$1,P201&gt;=$Z$2,$Z$1,P201&gt;=$Y$2,$Y$1,P201&gt;=$X$2,$X$1,P201&gt;=$W$2,$W$1,P201&lt;$W$2,$V$1),(IF(AND($N$2&gt;=$T$3,$N$2&lt;$U$3),_xlfn.IFS(P201&gt;=$AD$3,$AD$1,P201&gt;=$AC$3,$AC$1,P201&gt;=$AB$3,$AB$1,P201&gt;=$AA$3,$AA$1,P201&gt;=$Z$3,$Z$1,P201&gt;=$Y$3,$Y$1,P201&gt;=$X$3,$X$1,P201&gt;=$W$3,$W$1,P201&lt;$W$2,$V$1),(IF(AND($N$2&gt;=$T$4,$N$2&lt;$U$4),_xlfn.IFS(P201&gt;=$AD$4,$AD$1,P201&gt;=$AC$4,$AC$1,P201&gt;=$AB$4,$AB$1,P201&gt;=$AA$4,$AA$1,P201&gt;=$Z$4,$Z$1,P201&gt;=$Y$4,$Y$1,P201&gt;=$X$4,$X$1,P201&gt;=$W$4,$W$1,P201&lt;$W$2,$V$1),(IF(AND($N$2&gt;=$T$5,$N$2&lt;$U$5),_xlfn.IFS(P201&gt;=$AD$5,$AD$1,P201&gt;=$AC$5,$AC$1,P201&gt;=$AB$5,$AB$1,P201&gt;=$AA$5,$AA$1,P201&gt;=$Z$5,$Z$1,P201&gt;=$Y$5,$Y$1,P201&gt;=$X$5,$X$1,P201&gt;=$W$5,$W$1,P201&lt;$W$2,$V$1),(IF(AND($N$2&gt;=$T$6,$N$2&lt;$U$6),_xlfn.IFS(P201&gt;=$AD$6,$AD$1,P201&gt;=$AC$6,$AC$1,P201&gt;=$AB$6,$AB$1,P201&gt;=$AA$6,$AA$1,P201&gt;=$Z$6,$Z$1,P201&gt;=$Y$6,$Y$1,P201&gt;=$X$6,$X$1,P201&gt;=$W$6,$W$1,P201&lt;$W$2,$V$1),(IF(AND($N$2&gt;=$T$7,$N$2&lt;$U$7),_xlfn.IFS(P201&gt;=$AD$7,$AD$1,P201&gt;=$AC$7,$AC$1,P201&gt;=$AB$7,$AB$1,P201&gt;=$AA$7,$AA$1,P201&gt;=$Z$7,$Z$1,P201&gt;=$Y$7,$Y$1,P201&gt;=$X$7,$X$1,P201&gt;=$W$7,$W$1,P201&lt;$W$2,$V$1),(IF(AND($N$2&gt;=$T$8,$N$2&lt;$U$8),_xlfn.IFS(P201&gt;=$AD$8,$AD$1,P201&gt;=$AC$8,$AC$1,P201&gt;=$AB$8,$AB$1,P201&gt;=$AA$8,$AA$1,P201&gt;=$Z$8,$Z$1,P201&gt;=$Y$8,$Y$1,P201&gt;=$X$8,$X$1,P201&gt;=$W$8,$W$1,P201&lt;$W$2,$V$1),(IF(AND($N$2&gt;=$T$9,$N$2&lt;$U$9),_xlfn.IFS(P201&gt;=$AD$9,$AD$1,P201&gt;=$AC$9,$AC$1,P201&gt;=$AB$9,$AB$1,P201&gt;=$AA$9,$AA$1,P201&gt;=$Z$9,$Z$1,P201&gt;=$Y$9,$Y$1,P201&gt;=$X$9,$X$1,P201&gt;=$W$9,$W$1),$W$1))))))))))))))),IF(AND($N$2&gt;=$T$2,$N$2&lt;=$U$2),IF(P201&gt;=$W$2,$W$1,$V$1),IF(AND($N$2&gt;=$T$3,$N$2&lt;$U$3),IF(P201&gt;=$W$3,$W$1,$V$1),IF(AND($N$2&gt;=$T$4,$N$2&lt;$U$4),IF(P201&gt;=$W$4,$W$1,$V$1),IF(AND($N$2&gt;=$T$5,$N$2&lt;$U$5),IF(P201&gt;=$W$5,$W$1,$V$1),IF(AND($N$2&gt;=$T$6,$N$2&lt;$U$6),IF(P201&gt;=$W$6,$W$1,$V$1),IF(AND($N$2&gt;=$T$7,$N$2&lt;$U$7),IF(P201&gt;=$W$7,$W$1,$V$1),IF(AND($N$2&gt;=$T$8,$N$2&lt;$U$8),IF(P201&gt;=$W$8,$W$1,$V$1),IF(AND($N$2&gt;=$T$9,$N$2&lt;$U$9),IF(P201&gt;=$W$9,$W$1,$V$1),""))))))))),"")</f>
        <v>DD</v>
      </c>
      <c r="M201" s="9" t="str" cm="1">
        <f t="array" ref="M201">IF(E201&lt;&gt;"",IF(AND(E201&lt;&gt;"GR",E201&gt;=40,J201&gt;=30),_xlfn.IFS(Q201&gt;=$AG$2,$AD$19,Q201&gt;=$AG$3,$AC$19,Q201&gt;=$AG$4,$AB$19,Q201&gt;=$AG$5,$AA$19,Q201&gt;=$AG$6,$Z$19,Q201&gt;=$AG$7,$Y$19,Q201&gt;=$AG$8,$X$19,Q201&gt;=$AG$9,$V$19),L201),"")</f>
        <v>DD</v>
      </c>
      <c r="N201" s="9"/>
      <c r="O201" s="9"/>
      <c r="P201" s="9">
        <f t="shared" si="29"/>
        <v>42</v>
      </c>
      <c r="Q201" s="9">
        <f t="shared" si="30"/>
        <v>42</v>
      </c>
      <c r="R201" s="9">
        <f t="shared" si="31"/>
        <v>-0.79</v>
      </c>
    </row>
    <row r="202" spans="1:18" x14ac:dyDescent="0.2">
      <c r="A202" s="3" t="s">
        <v>8</v>
      </c>
      <c r="B202" s="3">
        <v>201</v>
      </c>
      <c r="C202" s="3">
        <v>5</v>
      </c>
      <c r="D202" s="3">
        <v>54</v>
      </c>
      <c r="E202" s="3" t="s">
        <v>34</v>
      </c>
      <c r="F202" s="22">
        <f t="shared" si="32"/>
        <v>54</v>
      </c>
      <c r="G202" s="22">
        <f t="shared" si="33"/>
        <v>5</v>
      </c>
      <c r="H202" s="22">
        <f t="shared" si="34"/>
        <v>54</v>
      </c>
      <c r="I202" s="9">
        <f t="shared" si="35"/>
        <v>34.4</v>
      </c>
      <c r="J202" s="9">
        <f t="shared" si="27"/>
        <v>34.4</v>
      </c>
      <c r="K202" s="10">
        <f t="shared" si="28"/>
        <v>1183.3599999999999</v>
      </c>
      <c r="L202" s="9" t="str" cm="1">
        <f t="array" ref="L202">IF(D202&lt;&gt;"",IF(AND(H202&gt;=40,I202&gt;=30),IF(AND($N$2&gt;=$T$2,$N$2&lt;=$U$2),_xlfn.IFS(P202&gt;=$AD$2,$AD$1,P202&gt;=$AC$2,$AC$1,P202&gt;=$AB$2,$AB$1,P202&gt;=$AA$2,$AA$1,P202&gt;=$Z$2,$Z$1,P202&gt;=$Y$2,$Y$1,P202&gt;=$X$2,$X$1,P202&gt;=$W$2,$W$1,P202&lt;$W$2,$V$1),(IF(AND($N$2&gt;=$T$3,$N$2&lt;$U$3),_xlfn.IFS(P202&gt;=$AD$3,$AD$1,P202&gt;=$AC$3,$AC$1,P202&gt;=$AB$3,$AB$1,P202&gt;=$AA$3,$AA$1,P202&gt;=$Z$3,$Z$1,P202&gt;=$Y$3,$Y$1,P202&gt;=$X$3,$X$1,P202&gt;=$W$3,$W$1,P202&lt;$W$2,$V$1),(IF(AND($N$2&gt;=$T$4,$N$2&lt;$U$4),_xlfn.IFS(P202&gt;=$AD$4,$AD$1,P202&gt;=$AC$4,$AC$1,P202&gt;=$AB$4,$AB$1,P202&gt;=$AA$4,$AA$1,P202&gt;=$Z$4,$Z$1,P202&gt;=$Y$4,$Y$1,P202&gt;=$X$4,$X$1,P202&gt;=$W$4,$W$1,P202&lt;$W$2,$V$1),(IF(AND($N$2&gt;=$T$5,$N$2&lt;$U$5),_xlfn.IFS(P202&gt;=$AD$5,$AD$1,P202&gt;=$AC$5,$AC$1,P202&gt;=$AB$5,$AB$1,P202&gt;=$AA$5,$AA$1,P202&gt;=$Z$5,$Z$1,P202&gt;=$Y$5,$Y$1,P202&gt;=$X$5,$X$1,P202&gt;=$W$5,$W$1,P202&lt;$W$2,$V$1),(IF(AND($N$2&gt;=$T$6,$N$2&lt;$U$6),_xlfn.IFS(P202&gt;=$AD$6,$AD$1,P202&gt;=$AC$6,$AC$1,P202&gt;=$AB$6,$AB$1,P202&gt;=$AA$6,$AA$1,P202&gt;=$Z$6,$Z$1,P202&gt;=$Y$6,$Y$1,P202&gt;=$X$6,$X$1,P202&gt;=$W$6,$W$1,P202&lt;$W$2,$V$1),(IF(AND($N$2&gt;=$T$7,$N$2&lt;$U$7),_xlfn.IFS(P202&gt;=$AD$7,$AD$1,P202&gt;=$AC$7,$AC$1,P202&gt;=$AB$7,$AB$1,P202&gt;=$AA$7,$AA$1,P202&gt;=$Z$7,$Z$1,P202&gt;=$Y$7,$Y$1,P202&gt;=$X$7,$X$1,P202&gt;=$W$7,$W$1,P202&lt;$W$2,$V$1),(IF(AND($N$2&gt;=$T$8,$N$2&lt;$U$8),_xlfn.IFS(P202&gt;=$AD$8,$AD$1,P202&gt;=$AC$8,$AC$1,P202&gt;=$AB$8,$AB$1,P202&gt;=$AA$8,$AA$1,P202&gt;=$Z$8,$Z$1,P202&gt;=$Y$8,$Y$1,P202&gt;=$X$8,$X$1,P202&gt;=$W$8,$W$1,P202&lt;$W$2,$V$1),(IF(AND($N$2&gt;=$T$9,$N$2&lt;$U$9),_xlfn.IFS(P202&gt;=$AD$9,$AD$1,P202&gt;=$AC$9,$AC$1,P202&gt;=$AB$9,$AB$1,P202&gt;=$AA$9,$AA$1,P202&gt;=$Z$9,$Z$1,P202&gt;=$Y$9,$Y$1,P202&gt;=$X$9,$X$1,P202&gt;=$W$9,$W$1),$W$1))))))))))))))),IF(AND($N$2&gt;=$T$2,$N$2&lt;=$U$2),IF(P202&gt;=$W$2,$W$1,$V$1),IF(AND($N$2&gt;=$T$3,$N$2&lt;$U$3),IF(P202&gt;=$W$3,$W$1,$V$1),IF(AND($N$2&gt;=$T$4,$N$2&lt;$U$4),IF(P202&gt;=$W$4,$W$1,$V$1),IF(AND($N$2&gt;=$T$5,$N$2&lt;$U$5),IF(P202&gt;=$W$5,$W$1,$V$1),IF(AND($N$2&gt;=$T$6,$N$2&lt;$U$6),IF(P202&gt;=$W$6,$W$1,$V$1),IF(AND($N$2&gt;=$T$7,$N$2&lt;$U$7),IF(P202&gt;=$W$7,$W$1,$V$1),IF(AND($N$2&gt;=$T$8,$N$2&lt;$U$8),IF(P202&gt;=$W$8,$W$1,$V$1),IF(AND($N$2&gt;=$T$9,$N$2&lt;$U$9),IF(P202&gt;=$W$9,$W$1,$V$1),""))))))))),"")</f>
        <v>DD</v>
      </c>
      <c r="M202" s="9" t="str" cm="1">
        <f t="array" ref="M202">IF(E202&lt;&gt;"",IF(AND(E202&lt;&gt;"GR",E202&gt;=40,J202&gt;=30),_xlfn.IFS(Q202&gt;=$AG$2,$AD$19,Q202&gt;=$AG$3,$AC$19,Q202&gt;=$AG$4,$AB$19,Q202&gt;=$AG$5,$AA$19,Q202&gt;=$AG$6,$Z$19,Q202&gt;=$AG$7,$Y$19,Q202&gt;=$AG$8,$X$19,Q202&gt;=$AG$9,$V$19),L202),"")</f>
        <v>DD</v>
      </c>
      <c r="N202" s="9"/>
      <c r="O202" s="9"/>
      <c r="P202" s="9">
        <f t="shared" si="29"/>
        <v>42</v>
      </c>
      <c r="Q202" s="9">
        <f t="shared" si="30"/>
        <v>42</v>
      </c>
      <c r="R202" s="9">
        <f t="shared" si="31"/>
        <v>-0.84</v>
      </c>
    </row>
    <row r="203" spans="1:18" x14ac:dyDescent="0.2">
      <c r="A203" s="3" t="s">
        <v>8</v>
      </c>
      <c r="B203" s="3">
        <v>202</v>
      </c>
      <c r="C203" s="3">
        <v>23</v>
      </c>
      <c r="D203" s="3">
        <v>42</v>
      </c>
      <c r="E203" s="3" t="s">
        <v>34</v>
      </c>
      <c r="F203" s="22">
        <f t="shared" si="32"/>
        <v>42</v>
      </c>
      <c r="G203" s="22">
        <f t="shared" si="33"/>
        <v>23</v>
      </c>
      <c r="H203" s="22">
        <f t="shared" si="34"/>
        <v>42</v>
      </c>
      <c r="I203" s="9">
        <f t="shared" si="35"/>
        <v>34.4</v>
      </c>
      <c r="J203" s="9">
        <f t="shared" si="27"/>
        <v>34.4</v>
      </c>
      <c r="K203" s="10">
        <f t="shared" si="28"/>
        <v>1183.3599999999999</v>
      </c>
      <c r="L203" s="9" t="str" cm="1">
        <f t="array" ref="L203">IF(D203&lt;&gt;"",IF(AND(H203&gt;=40,I203&gt;=30),IF(AND($N$2&gt;=$T$2,$N$2&lt;=$U$2),_xlfn.IFS(P203&gt;=$AD$2,$AD$1,P203&gt;=$AC$2,$AC$1,P203&gt;=$AB$2,$AB$1,P203&gt;=$AA$2,$AA$1,P203&gt;=$Z$2,$Z$1,P203&gt;=$Y$2,$Y$1,P203&gt;=$X$2,$X$1,P203&gt;=$W$2,$W$1,P203&lt;$W$2,$V$1),(IF(AND($N$2&gt;=$T$3,$N$2&lt;$U$3),_xlfn.IFS(P203&gt;=$AD$3,$AD$1,P203&gt;=$AC$3,$AC$1,P203&gt;=$AB$3,$AB$1,P203&gt;=$AA$3,$AA$1,P203&gt;=$Z$3,$Z$1,P203&gt;=$Y$3,$Y$1,P203&gt;=$X$3,$X$1,P203&gt;=$W$3,$W$1,P203&lt;$W$2,$V$1),(IF(AND($N$2&gt;=$T$4,$N$2&lt;$U$4),_xlfn.IFS(P203&gt;=$AD$4,$AD$1,P203&gt;=$AC$4,$AC$1,P203&gt;=$AB$4,$AB$1,P203&gt;=$AA$4,$AA$1,P203&gt;=$Z$4,$Z$1,P203&gt;=$Y$4,$Y$1,P203&gt;=$X$4,$X$1,P203&gt;=$W$4,$W$1,P203&lt;$W$2,$V$1),(IF(AND($N$2&gt;=$T$5,$N$2&lt;$U$5),_xlfn.IFS(P203&gt;=$AD$5,$AD$1,P203&gt;=$AC$5,$AC$1,P203&gt;=$AB$5,$AB$1,P203&gt;=$AA$5,$AA$1,P203&gt;=$Z$5,$Z$1,P203&gt;=$Y$5,$Y$1,P203&gt;=$X$5,$X$1,P203&gt;=$W$5,$W$1,P203&lt;$W$2,$V$1),(IF(AND($N$2&gt;=$T$6,$N$2&lt;$U$6),_xlfn.IFS(P203&gt;=$AD$6,$AD$1,P203&gt;=$AC$6,$AC$1,P203&gt;=$AB$6,$AB$1,P203&gt;=$AA$6,$AA$1,P203&gt;=$Z$6,$Z$1,P203&gt;=$Y$6,$Y$1,P203&gt;=$X$6,$X$1,P203&gt;=$W$6,$W$1,P203&lt;$W$2,$V$1),(IF(AND($N$2&gt;=$T$7,$N$2&lt;$U$7),_xlfn.IFS(P203&gt;=$AD$7,$AD$1,P203&gt;=$AC$7,$AC$1,P203&gt;=$AB$7,$AB$1,P203&gt;=$AA$7,$AA$1,P203&gt;=$Z$7,$Z$1,P203&gt;=$Y$7,$Y$1,P203&gt;=$X$7,$X$1,P203&gt;=$W$7,$W$1,P203&lt;$W$2,$V$1),(IF(AND($N$2&gt;=$T$8,$N$2&lt;$U$8),_xlfn.IFS(P203&gt;=$AD$8,$AD$1,P203&gt;=$AC$8,$AC$1,P203&gt;=$AB$8,$AB$1,P203&gt;=$AA$8,$AA$1,P203&gt;=$Z$8,$Z$1,P203&gt;=$Y$8,$Y$1,P203&gt;=$X$8,$X$1,P203&gt;=$W$8,$W$1,P203&lt;$W$2,$V$1),(IF(AND($N$2&gt;=$T$9,$N$2&lt;$U$9),_xlfn.IFS(P203&gt;=$AD$9,$AD$1,P203&gt;=$AC$9,$AC$1,P203&gt;=$AB$9,$AB$1,P203&gt;=$AA$9,$AA$1,P203&gt;=$Z$9,$Z$1,P203&gt;=$Y$9,$Y$1,P203&gt;=$X$9,$X$1,P203&gt;=$W$9,$W$1),$W$1))))))))))))))),IF(AND($N$2&gt;=$T$2,$N$2&lt;=$U$2),IF(P203&gt;=$W$2,$W$1,$V$1),IF(AND($N$2&gt;=$T$3,$N$2&lt;$U$3),IF(P203&gt;=$W$3,$W$1,$V$1),IF(AND($N$2&gt;=$T$4,$N$2&lt;$U$4),IF(P203&gt;=$W$4,$W$1,$V$1),IF(AND($N$2&gt;=$T$5,$N$2&lt;$U$5),IF(P203&gt;=$W$5,$W$1,$V$1),IF(AND($N$2&gt;=$T$6,$N$2&lt;$U$6),IF(P203&gt;=$W$6,$W$1,$V$1),IF(AND($N$2&gt;=$T$7,$N$2&lt;$U$7),IF(P203&gt;=$W$7,$W$1,$V$1),IF(AND($N$2&gt;=$T$8,$N$2&lt;$U$8),IF(P203&gt;=$W$8,$W$1,$V$1),IF(AND($N$2&gt;=$T$9,$N$2&lt;$U$9),IF(P203&gt;=$W$9,$W$1,$V$1),""))))))))),"")</f>
        <v>DD</v>
      </c>
      <c r="M203" s="9" t="str" cm="1">
        <f t="array" ref="M203">IF(E203&lt;&gt;"",IF(AND(E203&lt;&gt;"GR",E203&gt;=40,J203&gt;=30),_xlfn.IFS(Q203&gt;=$AG$2,$AD$19,Q203&gt;=$AG$3,$AC$19,Q203&gt;=$AG$4,$AB$19,Q203&gt;=$AG$5,$AA$19,Q203&gt;=$AG$6,$Z$19,Q203&gt;=$AG$7,$Y$19,Q203&gt;=$AG$8,$X$19,Q203&gt;=$AG$9,$V$19),L203),"")</f>
        <v>DD</v>
      </c>
      <c r="N203" s="9"/>
      <c r="O203" s="9"/>
      <c r="P203" s="9">
        <f t="shared" si="29"/>
        <v>42</v>
      </c>
      <c r="Q203" s="9">
        <f t="shared" si="30"/>
        <v>42</v>
      </c>
      <c r="R203" s="9">
        <f t="shared" si="31"/>
        <v>-0.84</v>
      </c>
    </row>
    <row r="204" spans="1:18" x14ac:dyDescent="0.2">
      <c r="A204" s="3" t="s">
        <v>8</v>
      </c>
      <c r="B204" s="3">
        <v>203</v>
      </c>
      <c r="C204" s="3">
        <v>17</v>
      </c>
      <c r="D204" s="3">
        <v>33</v>
      </c>
      <c r="E204" s="3">
        <v>46</v>
      </c>
      <c r="F204" s="22">
        <f t="shared" si="32"/>
        <v>46</v>
      </c>
      <c r="G204" s="22">
        <f t="shared" si="33"/>
        <v>17</v>
      </c>
      <c r="H204" s="22">
        <f t="shared" si="34"/>
        <v>33</v>
      </c>
      <c r="I204" s="9">
        <f t="shared" si="35"/>
        <v>26.6</v>
      </c>
      <c r="J204" s="9">
        <f t="shared" si="27"/>
        <v>34.4</v>
      </c>
      <c r="K204" s="10">
        <f t="shared" si="28"/>
        <v>707.56000000000006</v>
      </c>
      <c r="L204" s="9" t="str" cm="1">
        <f t="array" ref="L204">IF(D204&lt;&gt;"",IF(AND(H204&gt;=40,I204&gt;=30),IF(AND($N$2&gt;=$T$2,$N$2&lt;=$U$2),_xlfn.IFS(P204&gt;=$AD$2,$AD$1,P204&gt;=$AC$2,$AC$1,P204&gt;=$AB$2,$AB$1,P204&gt;=$AA$2,$AA$1,P204&gt;=$Z$2,$Z$1,P204&gt;=$Y$2,$Y$1,P204&gt;=$X$2,$X$1,P204&gt;=$W$2,$W$1,P204&lt;$W$2,$V$1),(IF(AND($N$2&gt;=$T$3,$N$2&lt;$U$3),_xlfn.IFS(P204&gt;=$AD$3,$AD$1,P204&gt;=$AC$3,$AC$1,P204&gt;=$AB$3,$AB$1,P204&gt;=$AA$3,$AA$1,P204&gt;=$Z$3,$Z$1,P204&gt;=$Y$3,$Y$1,P204&gt;=$X$3,$X$1,P204&gt;=$W$3,$W$1,P204&lt;$W$2,$V$1),(IF(AND($N$2&gt;=$T$4,$N$2&lt;$U$4),_xlfn.IFS(P204&gt;=$AD$4,$AD$1,P204&gt;=$AC$4,$AC$1,P204&gt;=$AB$4,$AB$1,P204&gt;=$AA$4,$AA$1,P204&gt;=$Z$4,$Z$1,P204&gt;=$Y$4,$Y$1,P204&gt;=$X$4,$X$1,P204&gt;=$W$4,$W$1,P204&lt;$W$2,$V$1),(IF(AND($N$2&gt;=$T$5,$N$2&lt;$U$5),_xlfn.IFS(P204&gt;=$AD$5,$AD$1,P204&gt;=$AC$5,$AC$1,P204&gt;=$AB$5,$AB$1,P204&gt;=$AA$5,$AA$1,P204&gt;=$Z$5,$Z$1,P204&gt;=$Y$5,$Y$1,P204&gt;=$X$5,$X$1,P204&gt;=$W$5,$W$1,P204&lt;$W$2,$V$1),(IF(AND($N$2&gt;=$T$6,$N$2&lt;$U$6),_xlfn.IFS(P204&gt;=$AD$6,$AD$1,P204&gt;=$AC$6,$AC$1,P204&gt;=$AB$6,$AB$1,P204&gt;=$AA$6,$AA$1,P204&gt;=$Z$6,$Z$1,P204&gt;=$Y$6,$Y$1,P204&gt;=$X$6,$X$1,P204&gt;=$W$6,$W$1,P204&lt;$W$2,$V$1),(IF(AND($N$2&gt;=$T$7,$N$2&lt;$U$7),_xlfn.IFS(P204&gt;=$AD$7,$AD$1,P204&gt;=$AC$7,$AC$1,P204&gt;=$AB$7,$AB$1,P204&gt;=$AA$7,$AA$1,P204&gt;=$Z$7,$Z$1,P204&gt;=$Y$7,$Y$1,P204&gt;=$X$7,$X$1,P204&gt;=$W$7,$W$1,P204&lt;$W$2,$V$1),(IF(AND($N$2&gt;=$T$8,$N$2&lt;$U$8),_xlfn.IFS(P204&gt;=$AD$8,$AD$1,P204&gt;=$AC$8,$AC$1,P204&gt;=$AB$8,$AB$1,P204&gt;=$AA$8,$AA$1,P204&gt;=$Z$8,$Z$1,P204&gt;=$Y$8,$Y$1,P204&gt;=$X$8,$X$1,P204&gt;=$W$8,$W$1,P204&lt;$W$2,$V$1),(IF(AND($N$2&gt;=$T$9,$N$2&lt;$U$9),_xlfn.IFS(P204&gt;=$AD$9,$AD$1,P204&gt;=$AC$9,$AC$1,P204&gt;=$AB$9,$AB$1,P204&gt;=$AA$9,$AA$1,P204&gt;=$Z$9,$Z$1,P204&gt;=$Y$9,$Y$1,P204&gt;=$X$9,$X$1,P204&gt;=$W$9,$W$1),$W$1))))))))))))))),IF(AND($N$2&gt;=$T$2,$N$2&lt;=$U$2),IF(P204&gt;=$W$2,$W$1,$V$1),IF(AND($N$2&gt;=$T$3,$N$2&lt;$U$3),IF(P204&gt;=$W$3,$W$1,$V$1),IF(AND($N$2&gt;=$T$4,$N$2&lt;$U$4),IF(P204&gt;=$W$4,$W$1,$V$1),IF(AND($N$2&gt;=$T$5,$N$2&lt;$U$5),IF(P204&gt;=$W$5,$W$1,$V$1),IF(AND($N$2&gt;=$T$6,$N$2&lt;$U$6),IF(P204&gt;=$W$6,$W$1,$V$1),IF(AND($N$2&gt;=$T$7,$N$2&lt;$U$7),IF(P204&gt;=$W$7,$W$1,$V$1),IF(AND($N$2&gt;=$T$8,$N$2&lt;$U$8),IF(P204&gt;=$W$8,$W$1,$V$1),IF(AND($N$2&gt;=$T$9,$N$2&lt;$U$9),IF(P204&gt;=$W$9,$W$1,$V$1),""))))))))),"")</f>
        <v>FD</v>
      </c>
      <c r="M204" s="9" t="str" cm="1">
        <f t="array" ref="M204">IF(E204&lt;&gt;"",IF(AND(E204&lt;&gt;"GR",E204&gt;=40,J204&gt;=30),_xlfn.IFS(Q204&gt;=$AG$2,$AD$19,Q204&gt;=$AG$3,$AC$19,Q204&gt;=$AG$4,$AB$19,Q204&gt;=$AG$5,$AA$19,Q204&gt;=$AG$6,$Z$19,Q204&gt;=$AG$7,$Y$19,Q204&gt;=$AG$8,$X$19,Q204&gt;=$AG$9,$V$19),L204),"")</f>
        <v>DD</v>
      </c>
      <c r="N204" s="9"/>
      <c r="O204" s="9"/>
      <c r="P204" s="9">
        <f t="shared" si="29"/>
        <v>36</v>
      </c>
      <c r="Q204" s="9">
        <f t="shared" si="30"/>
        <v>42</v>
      </c>
      <c r="R204" s="9">
        <f t="shared" si="31"/>
        <v>-1.38</v>
      </c>
    </row>
    <row r="205" spans="1:18" x14ac:dyDescent="0.2">
      <c r="A205" s="3" t="s">
        <v>8</v>
      </c>
      <c r="B205" s="3">
        <v>204</v>
      </c>
      <c r="C205" s="3">
        <v>18</v>
      </c>
      <c r="D205" s="3">
        <v>26</v>
      </c>
      <c r="E205" s="3">
        <v>45</v>
      </c>
      <c r="F205" s="22">
        <f t="shared" si="32"/>
        <v>45</v>
      </c>
      <c r="G205" s="22">
        <f t="shared" si="33"/>
        <v>18</v>
      </c>
      <c r="H205" s="22">
        <f t="shared" si="34"/>
        <v>26</v>
      </c>
      <c r="I205" s="9">
        <f t="shared" si="35"/>
        <v>22.8</v>
      </c>
      <c r="J205" s="9">
        <f t="shared" si="27"/>
        <v>34.200000000000003</v>
      </c>
      <c r="K205" s="10">
        <f t="shared" si="28"/>
        <v>519.84</v>
      </c>
      <c r="L205" s="9" t="str" cm="1">
        <f t="array" ref="L205">IF(D205&lt;&gt;"",IF(AND(H205&gt;=40,I205&gt;=30),IF(AND($N$2&gt;=$T$2,$N$2&lt;=$U$2),_xlfn.IFS(P205&gt;=$AD$2,$AD$1,P205&gt;=$AC$2,$AC$1,P205&gt;=$AB$2,$AB$1,P205&gt;=$AA$2,$AA$1,P205&gt;=$Z$2,$Z$1,P205&gt;=$Y$2,$Y$1,P205&gt;=$X$2,$X$1,P205&gt;=$W$2,$W$1,P205&lt;$W$2,$V$1),(IF(AND($N$2&gt;=$T$3,$N$2&lt;$U$3),_xlfn.IFS(P205&gt;=$AD$3,$AD$1,P205&gt;=$AC$3,$AC$1,P205&gt;=$AB$3,$AB$1,P205&gt;=$AA$3,$AA$1,P205&gt;=$Z$3,$Z$1,P205&gt;=$Y$3,$Y$1,P205&gt;=$X$3,$X$1,P205&gt;=$W$3,$W$1,P205&lt;$W$2,$V$1),(IF(AND($N$2&gt;=$T$4,$N$2&lt;$U$4),_xlfn.IFS(P205&gt;=$AD$4,$AD$1,P205&gt;=$AC$4,$AC$1,P205&gt;=$AB$4,$AB$1,P205&gt;=$AA$4,$AA$1,P205&gt;=$Z$4,$Z$1,P205&gt;=$Y$4,$Y$1,P205&gt;=$X$4,$X$1,P205&gt;=$W$4,$W$1,P205&lt;$W$2,$V$1),(IF(AND($N$2&gt;=$T$5,$N$2&lt;$U$5),_xlfn.IFS(P205&gt;=$AD$5,$AD$1,P205&gt;=$AC$5,$AC$1,P205&gt;=$AB$5,$AB$1,P205&gt;=$AA$5,$AA$1,P205&gt;=$Z$5,$Z$1,P205&gt;=$Y$5,$Y$1,P205&gt;=$X$5,$X$1,P205&gt;=$W$5,$W$1,P205&lt;$W$2,$V$1),(IF(AND($N$2&gt;=$T$6,$N$2&lt;$U$6),_xlfn.IFS(P205&gt;=$AD$6,$AD$1,P205&gt;=$AC$6,$AC$1,P205&gt;=$AB$6,$AB$1,P205&gt;=$AA$6,$AA$1,P205&gt;=$Z$6,$Z$1,P205&gt;=$Y$6,$Y$1,P205&gt;=$X$6,$X$1,P205&gt;=$W$6,$W$1,P205&lt;$W$2,$V$1),(IF(AND($N$2&gt;=$T$7,$N$2&lt;$U$7),_xlfn.IFS(P205&gt;=$AD$7,$AD$1,P205&gt;=$AC$7,$AC$1,P205&gt;=$AB$7,$AB$1,P205&gt;=$AA$7,$AA$1,P205&gt;=$Z$7,$Z$1,P205&gt;=$Y$7,$Y$1,P205&gt;=$X$7,$X$1,P205&gt;=$W$7,$W$1,P205&lt;$W$2,$V$1),(IF(AND($N$2&gt;=$T$8,$N$2&lt;$U$8),_xlfn.IFS(P205&gt;=$AD$8,$AD$1,P205&gt;=$AC$8,$AC$1,P205&gt;=$AB$8,$AB$1,P205&gt;=$AA$8,$AA$1,P205&gt;=$Z$8,$Z$1,P205&gt;=$Y$8,$Y$1,P205&gt;=$X$8,$X$1,P205&gt;=$W$8,$W$1,P205&lt;$W$2,$V$1),(IF(AND($N$2&gt;=$T$9,$N$2&lt;$U$9),_xlfn.IFS(P205&gt;=$AD$9,$AD$1,P205&gt;=$AC$9,$AC$1,P205&gt;=$AB$9,$AB$1,P205&gt;=$AA$9,$AA$1,P205&gt;=$Z$9,$Z$1,P205&gt;=$Y$9,$Y$1,P205&gt;=$X$9,$X$1,P205&gt;=$W$9,$W$1),$W$1))))))))))))))),IF(AND($N$2&gt;=$T$2,$N$2&lt;=$U$2),IF(P205&gt;=$W$2,$W$1,$V$1),IF(AND($N$2&gt;=$T$3,$N$2&lt;$U$3),IF(P205&gt;=$W$3,$W$1,$V$1),IF(AND($N$2&gt;=$T$4,$N$2&lt;$U$4),IF(P205&gt;=$W$4,$W$1,$V$1),IF(AND($N$2&gt;=$T$5,$N$2&lt;$U$5),IF(P205&gt;=$W$5,$W$1,$V$1),IF(AND($N$2&gt;=$T$6,$N$2&lt;$U$6),IF(P205&gt;=$W$6,$W$1,$V$1),IF(AND($N$2&gt;=$T$7,$N$2&lt;$U$7),IF(P205&gt;=$W$7,$W$1,$V$1),IF(AND($N$2&gt;=$T$8,$N$2&lt;$U$8),IF(P205&gt;=$W$8,$W$1,$V$1),IF(AND($N$2&gt;=$T$9,$N$2&lt;$U$9),IF(P205&gt;=$W$9,$W$1,$V$1),""))))))))),"")</f>
        <v>FD</v>
      </c>
      <c r="M205" s="9" t="str" cm="1">
        <f t="array" ref="M205">IF(E205&lt;&gt;"",IF(AND(E205&lt;&gt;"GR",E205&gt;=40,J205&gt;=30),_xlfn.IFS(Q205&gt;=$AG$2,$AD$19,Q205&gt;=$AG$3,$AC$19,Q205&gt;=$AG$4,$AB$19,Q205&gt;=$AG$5,$AA$19,Q205&gt;=$AG$6,$Z$19,Q205&gt;=$AG$7,$Y$19,Q205&gt;=$AG$8,$X$19,Q205&gt;=$AG$9,$V$19),L205),"")</f>
        <v>DD</v>
      </c>
      <c r="N205" s="9"/>
      <c r="O205" s="9"/>
      <c r="P205" s="9">
        <f t="shared" si="29"/>
        <v>34</v>
      </c>
      <c r="Q205" s="9">
        <f t="shared" si="30"/>
        <v>41</v>
      </c>
      <c r="R205" s="9">
        <f t="shared" si="31"/>
        <v>-1.64</v>
      </c>
    </row>
    <row r="206" spans="1:18" x14ac:dyDescent="0.2">
      <c r="A206" s="3" t="s">
        <v>8</v>
      </c>
      <c r="B206" s="3">
        <v>205</v>
      </c>
      <c r="C206" s="3">
        <v>18</v>
      </c>
      <c r="D206" s="3">
        <v>45</v>
      </c>
      <c r="E206" s="3" t="s">
        <v>34</v>
      </c>
      <c r="F206" s="22">
        <f t="shared" si="32"/>
        <v>45</v>
      </c>
      <c r="G206" s="22">
        <f t="shared" si="33"/>
        <v>18</v>
      </c>
      <c r="H206" s="22">
        <f t="shared" si="34"/>
        <v>45</v>
      </c>
      <c r="I206" s="9">
        <f t="shared" si="35"/>
        <v>34.200000000000003</v>
      </c>
      <c r="J206" s="9">
        <f t="shared" si="27"/>
        <v>34.200000000000003</v>
      </c>
      <c r="K206" s="10">
        <f t="shared" si="28"/>
        <v>1169.6400000000001</v>
      </c>
      <c r="L206" s="9" t="str" cm="1">
        <f t="array" ref="L206">IF(D206&lt;&gt;"",IF(AND(H206&gt;=40,I206&gt;=30),IF(AND($N$2&gt;=$T$2,$N$2&lt;=$U$2),_xlfn.IFS(P206&gt;=$AD$2,$AD$1,P206&gt;=$AC$2,$AC$1,P206&gt;=$AB$2,$AB$1,P206&gt;=$AA$2,$AA$1,P206&gt;=$Z$2,$Z$1,P206&gt;=$Y$2,$Y$1,P206&gt;=$X$2,$X$1,P206&gt;=$W$2,$W$1,P206&lt;$W$2,$V$1),(IF(AND($N$2&gt;=$T$3,$N$2&lt;$U$3),_xlfn.IFS(P206&gt;=$AD$3,$AD$1,P206&gt;=$AC$3,$AC$1,P206&gt;=$AB$3,$AB$1,P206&gt;=$AA$3,$AA$1,P206&gt;=$Z$3,$Z$1,P206&gt;=$Y$3,$Y$1,P206&gt;=$X$3,$X$1,P206&gt;=$W$3,$W$1,P206&lt;$W$2,$V$1),(IF(AND($N$2&gt;=$T$4,$N$2&lt;$U$4),_xlfn.IFS(P206&gt;=$AD$4,$AD$1,P206&gt;=$AC$4,$AC$1,P206&gt;=$AB$4,$AB$1,P206&gt;=$AA$4,$AA$1,P206&gt;=$Z$4,$Z$1,P206&gt;=$Y$4,$Y$1,P206&gt;=$X$4,$X$1,P206&gt;=$W$4,$W$1,P206&lt;$W$2,$V$1),(IF(AND($N$2&gt;=$T$5,$N$2&lt;$U$5),_xlfn.IFS(P206&gt;=$AD$5,$AD$1,P206&gt;=$AC$5,$AC$1,P206&gt;=$AB$5,$AB$1,P206&gt;=$AA$5,$AA$1,P206&gt;=$Z$5,$Z$1,P206&gt;=$Y$5,$Y$1,P206&gt;=$X$5,$X$1,P206&gt;=$W$5,$W$1,P206&lt;$W$2,$V$1),(IF(AND($N$2&gt;=$T$6,$N$2&lt;$U$6),_xlfn.IFS(P206&gt;=$AD$6,$AD$1,P206&gt;=$AC$6,$AC$1,P206&gt;=$AB$6,$AB$1,P206&gt;=$AA$6,$AA$1,P206&gt;=$Z$6,$Z$1,P206&gt;=$Y$6,$Y$1,P206&gt;=$X$6,$X$1,P206&gt;=$W$6,$W$1,P206&lt;$W$2,$V$1),(IF(AND($N$2&gt;=$T$7,$N$2&lt;$U$7),_xlfn.IFS(P206&gt;=$AD$7,$AD$1,P206&gt;=$AC$7,$AC$1,P206&gt;=$AB$7,$AB$1,P206&gt;=$AA$7,$AA$1,P206&gt;=$Z$7,$Z$1,P206&gt;=$Y$7,$Y$1,P206&gt;=$X$7,$X$1,P206&gt;=$W$7,$W$1,P206&lt;$W$2,$V$1),(IF(AND($N$2&gt;=$T$8,$N$2&lt;$U$8),_xlfn.IFS(P206&gt;=$AD$8,$AD$1,P206&gt;=$AC$8,$AC$1,P206&gt;=$AB$8,$AB$1,P206&gt;=$AA$8,$AA$1,P206&gt;=$Z$8,$Z$1,P206&gt;=$Y$8,$Y$1,P206&gt;=$X$8,$X$1,P206&gt;=$W$8,$W$1,P206&lt;$W$2,$V$1),(IF(AND($N$2&gt;=$T$9,$N$2&lt;$U$9),_xlfn.IFS(P206&gt;=$AD$9,$AD$1,P206&gt;=$AC$9,$AC$1,P206&gt;=$AB$9,$AB$1,P206&gt;=$AA$9,$AA$1,P206&gt;=$Z$9,$Z$1,P206&gt;=$Y$9,$Y$1,P206&gt;=$X$9,$X$1,P206&gt;=$W$9,$W$1),$W$1))))))))))))))),IF(AND($N$2&gt;=$T$2,$N$2&lt;=$U$2),IF(P206&gt;=$W$2,$W$1,$V$1),IF(AND($N$2&gt;=$T$3,$N$2&lt;$U$3),IF(P206&gt;=$W$3,$W$1,$V$1),IF(AND($N$2&gt;=$T$4,$N$2&lt;$U$4),IF(P206&gt;=$W$4,$W$1,$V$1),IF(AND($N$2&gt;=$T$5,$N$2&lt;$U$5),IF(P206&gt;=$W$5,$W$1,$V$1),IF(AND($N$2&gt;=$T$6,$N$2&lt;$U$6),IF(P206&gt;=$W$6,$W$1,$V$1),IF(AND($N$2&gt;=$T$7,$N$2&lt;$U$7),IF(P206&gt;=$W$7,$W$1,$V$1),IF(AND($N$2&gt;=$T$8,$N$2&lt;$U$8),IF(P206&gt;=$W$8,$W$1,$V$1),IF(AND($N$2&gt;=$T$9,$N$2&lt;$U$9),IF(P206&gt;=$W$9,$W$1,$V$1),""))))))))),"")</f>
        <v>DD</v>
      </c>
      <c r="M206" s="9" t="str" cm="1">
        <f t="array" ref="M206">IF(E206&lt;&gt;"",IF(AND(E206&lt;&gt;"GR",E206&gt;=40,J206&gt;=30),_xlfn.IFS(Q206&gt;=$AG$2,$AD$19,Q206&gt;=$AG$3,$AC$19,Q206&gt;=$AG$4,$AB$19,Q206&gt;=$AG$5,$AA$19,Q206&gt;=$AG$6,$Z$19,Q206&gt;=$AG$7,$Y$19,Q206&gt;=$AG$8,$X$19,Q206&gt;=$AG$9,$V$19),L206),"")</f>
        <v>DD</v>
      </c>
      <c r="N206" s="9"/>
      <c r="O206" s="9"/>
      <c r="P206" s="9">
        <f t="shared" si="29"/>
        <v>41</v>
      </c>
      <c r="Q206" s="9">
        <f t="shared" si="30"/>
        <v>41</v>
      </c>
      <c r="R206" s="9">
        <f t="shared" si="31"/>
        <v>-0.86</v>
      </c>
    </row>
    <row r="207" spans="1:18" x14ac:dyDescent="0.2">
      <c r="A207" s="3" t="s">
        <v>8</v>
      </c>
      <c r="B207" s="3">
        <v>206</v>
      </c>
      <c r="C207" s="3">
        <v>17</v>
      </c>
      <c r="D207" s="3">
        <v>45</v>
      </c>
      <c r="E207" s="3" t="s">
        <v>34</v>
      </c>
      <c r="F207" s="22">
        <f t="shared" si="32"/>
        <v>45</v>
      </c>
      <c r="G207" s="22">
        <f t="shared" si="33"/>
        <v>17</v>
      </c>
      <c r="H207" s="22">
        <f t="shared" si="34"/>
        <v>45</v>
      </c>
      <c r="I207" s="9">
        <f t="shared" si="35"/>
        <v>33.799999999999997</v>
      </c>
      <c r="J207" s="9">
        <f t="shared" si="27"/>
        <v>33.799999999999997</v>
      </c>
      <c r="K207" s="10">
        <f t="shared" si="28"/>
        <v>1142.4399999999998</v>
      </c>
      <c r="L207" s="9" t="str" cm="1">
        <f t="array" ref="L207">IF(D207&lt;&gt;"",IF(AND(H207&gt;=40,I207&gt;=30),IF(AND($N$2&gt;=$T$2,$N$2&lt;=$U$2),_xlfn.IFS(P207&gt;=$AD$2,$AD$1,P207&gt;=$AC$2,$AC$1,P207&gt;=$AB$2,$AB$1,P207&gt;=$AA$2,$AA$1,P207&gt;=$Z$2,$Z$1,P207&gt;=$Y$2,$Y$1,P207&gt;=$X$2,$X$1,P207&gt;=$W$2,$W$1,P207&lt;$W$2,$V$1),(IF(AND($N$2&gt;=$T$3,$N$2&lt;$U$3),_xlfn.IFS(P207&gt;=$AD$3,$AD$1,P207&gt;=$AC$3,$AC$1,P207&gt;=$AB$3,$AB$1,P207&gt;=$AA$3,$AA$1,P207&gt;=$Z$3,$Z$1,P207&gt;=$Y$3,$Y$1,P207&gt;=$X$3,$X$1,P207&gt;=$W$3,$W$1,P207&lt;$W$2,$V$1),(IF(AND($N$2&gt;=$T$4,$N$2&lt;$U$4),_xlfn.IFS(P207&gt;=$AD$4,$AD$1,P207&gt;=$AC$4,$AC$1,P207&gt;=$AB$4,$AB$1,P207&gt;=$AA$4,$AA$1,P207&gt;=$Z$4,$Z$1,P207&gt;=$Y$4,$Y$1,P207&gt;=$X$4,$X$1,P207&gt;=$W$4,$W$1,P207&lt;$W$2,$V$1),(IF(AND($N$2&gt;=$T$5,$N$2&lt;$U$5),_xlfn.IFS(P207&gt;=$AD$5,$AD$1,P207&gt;=$AC$5,$AC$1,P207&gt;=$AB$5,$AB$1,P207&gt;=$AA$5,$AA$1,P207&gt;=$Z$5,$Z$1,P207&gt;=$Y$5,$Y$1,P207&gt;=$X$5,$X$1,P207&gt;=$W$5,$W$1,P207&lt;$W$2,$V$1),(IF(AND($N$2&gt;=$T$6,$N$2&lt;$U$6),_xlfn.IFS(P207&gt;=$AD$6,$AD$1,P207&gt;=$AC$6,$AC$1,P207&gt;=$AB$6,$AB$1,P207&gt;=$AA$6,$AA$1,P207&gt;=$Z$6,$Z$1,P207&gt;=$Y$6,$Y$1,P207&gt;=$X$6,$X$1,P207&gt;=$W$6,$W$1,P207&lt;$W$2,$V$1),(IF(AND($N$2&gt;=$T$7,$N$2&lt;$U$7),_xlfn.IFS(P207&gt;=$AD$7,$AD$1,P207&gt;=$AC$7,$AC$1,P207&gt;=$AB$7,$AB$1,P207&gt;=$AA$7,$AA$1,P207&gt;=$Z$7,$Z$1,P207&gt;=$Y$7,$Y$1,P207&gt;=$X$7,$X$1,P207&gt;=$W$7,$W$1,P207&lt;$W$2,$V$1),(IF(AND($N$2&gt;=$T$8,$N$2&lt;$U$8),_xlfn.IFS(P207&gt;=$AD$8,$AD$1,P207&gt;=$AC$8,$AC$1,P207&gt;=$AB$8,$AB$1,P207&gt;=$AA$8,$AA$1,P207&gt;=$Z$8,$Z$1,P207&gt;=$Y$8,$Y$1,P207&gt;=$X$8,$X$1,P207&gt;=$W$8,$W$1,P207&lt;$W$2,$V$1),(IF(AND($N$2&gt;=$T$9,$N$2&lt;$U$9),_xlfn.IFS(P207&gt;=$AD$9,$AD$1,P207&gt;=$AC$9,$AC$1,P207&gt;=$AB$9,$AB$1,P207&gt;=$AA$9,$AA$1,P207&gt;=$Z$9,$Z$1,P207&gt;=$Y$9,$Y$1,P207&gt;=$X$9,$X$1,P207&gt;=$W$9,$W$1),$W$1))))))))))))))),IF(AND($N$2&gt;=$T$2,$N$2&lt;=$U$2),IF(P207&gt;=$W$2,$W$1,$V$1),IF(AND($N$2&gt;=$T$3,$N$2&lt;$U$3),IF(P207&gt;=$W$3,$W$1,$V$1),IF(AND($N$2&gt;=$T$4,$N$2&lt;$U$4),IF(P207&gt;=$W$4,$W$1,$V$1),IF(AND($N$2&gt;=$T$5,$N$2&lt;$U$5),IF(P207&gt;=$W$5,$W$1,$V$1),IF(AND($N$2&gt;=$T$6,$N$2&lt;$U$6),IF(P207&gt;=$W$6,$W$1,$V$1),IF(AND($N$2&gt;=$T$7,$N$2&lt;$U$7),IF(P207&gt;=$W$7,$W$1,$V$1),IF(AND($N$2&gt;=$T$8,$N$2&lt;$U$8),IF(P207&gt;=$W$8,$W$1,$V$1),IF(AND($N$2&gt;=$T$9,$N$2&lt;$U$9),IF(P207&gt;=$W$9,$W$1,$V$1),""))))))))),"")</f>
        <v>DD</v>
      </c>
      <c r="M207" s="9" t="str" cm="1">
        <f t="array" ref="M207">IF(E207&lt;&gt;"",IF(AND(E207&lt;&gt;"GR",E207&gt;=40,J207&gt;=30),_xlfn.IFS(Q207&gt;=$AG$2,$AD$19,Q207&gt;=$AG$3,$AC$19,Q207&gt;=$AG$4,$AB$19,Q207&gt;=$AG$5,$AA$19,Q207&gt;=$AG$6,$Z$19,Q207&gt;=$AG$7,$Y$19,Q207&gt;=$AG$8,$X$19,Q207&gt;=$AG$9,$V$19),L207),"")</f>
        <v>DD</v>
      </c>
      <c r="N207" s="9"/>
      <c r="O207" s="9"/>
      <c r="P207" s="9">
        <f t="shared" si="29"/>
        <v>41</v>
      </c>
      <c r="Q207" s="9">
        <f t="shared" si="30"/>
        <v>41</v>
      </c>
      <c r="R207" s="9">
        <f t="shared" si="31"/>
        <v>-0.89</v>
      </c>
    </row>
    <row r="208" spans="1:18" x14ac:dyDescent="0.2">
      <c r="A208" s="3" t="s">
        <v>8</v>
      </c>
      <c r="B208" s="3">
        <v>207</v>
      </c>
      <c r="C208" s="3">
        <v>23</v>
      </c>
      <c r="D208" s="3">
        <v>40</v>
      </c>
      <c r="E208" s="3" t="s">
        <v>34</v>
      </c>
      <c r="F208" s="22">
        <f t="shared" si="32"/>
        <v>40</v>
      </c>
      <c r="G208" s="22">
        <f t="shared" si="33"/>
        <v>23</v>
      </c>
      <c r="H208" s="22">
        <f t="shared" si="34"/>
        <v>40</v>
      </c>
      <c r="I208" s="9">
        <f t="shared" si="35"/>
        <v>33.200000000000003</v>
      </c>
      <c r="J208" s="9">
        <f t="shared" si="27"/>
        <v>33.200000000000003</v>
      </c>
      <c r="K208" s="10">
        <f t="shared" si="28"/>
        <v>1102.2400000000002</v>
      </c>
      <c r="L208" s="9" t="str" cm="1">
        <f t="array" ref="L208">IF(D208&lt;&gt;"",IF(AND(H208&gt;=40,I208&gt;=30),IF(AND($N$2&gt;=$T$2,$N$2&lt;=$U$2),_xlfn.IFS(P208&gt;=$AD$2,$AD$1,P208&gt;=$AC$2,$AC$1,P208&gt;=$AB$2,$AB$1,P208&gt;=$AA$2,$AA$1,P208&gt;=$Z$2,$Z$1,P208&gt;=$Y$2,$Y$1,P208&gt;=$X$2,$X$1,P208&gt;=$W$2,$W$1,P208&lt;$W$2,$V$1),(IF(AND($N$2&gt;=$T$3,$N$2&lt;$U$3),_xlfn.IFS(P208&gt;=$AD$3,$AD$1,P208&gt;=$AC$3,$AC$1,P208&gt;=$AB$3,$AB$1,P208&gt;=$AA$3,$AA$1,P208&gt;=$Z$3,$Z$1,P208&gt;=$Y$3,$Y$1,P208&gt;=$X$3,$X$1,P208&gt;=$W$3,$W$1,P208&lt;$W$2,$V$1),(IF(AND($N$2&gt;=$T$4,$N$2&lt;$U$4),_xlfn.IFS(P208&gt;=$AD$4,$AD$1,P208&gt;=$AC$4,$AC$1,P208&gt;=$AB$4,$AB$1,P208&gt;=$AA$4,$AA$1,P208&gt;=$Z$4,$Z$1,P208&gt;=$Y$4,$Y$1,P208&gt;=$X$4,$X$1,P208&gt;=$W$4,$W$1,P208&lt;$W$2,$V$1),(IF(AND($N$2&gt;=$T$5,$N$2&lt;$U$5),_xlfn.IFS(P208&gt;=$AD$5,$AD$1,P208&gt;=$AC$5,$AC$1,P208&gt;=$AB$5,$AB$1,P208&gt;=$AA$5,$AA$1,P208&gt;=$Z$5,$Z$1,P208&gt;=$Y$5,$Y$1,P208&gt;=$X$5,$X$1,P208&gt;=$W$5,$W$1,P208&lt;$W$2,$V$1),(IF(AND($N$2&gt;=$T$6,$N$2&lt;$U$6),_xlfn.IFS(P208&gt;=$AD$6,$AD$1,P208&gt;=$AC$6,$AC$1,P208&gt;=$AB$6,$AB$1,P208&gt;=$AA$6,$AA$1,P208&gt;=$Z$6,$Z$1,P208&gt;=$Y$6,$Y$1,P208&gt;=$X$6,$X$1,P208&gt;=$W$6,$W$1,P208&lt;$W$2,$V$1),(IF(AND($N$2&gt;=$T$7,$N$2&lt;$U$7),_xlfn.IFS(P208&gt;=$AD$7,$AD$1,P208&gt;=$AC$7,$AC$1,P208&gt;=$AB$7,$AB$1,P208&gt;=$AA$7,$AA$1,P208&gt;=$Z$7,$Z$1,P208&gt;=$Y$7,$Y$1,P208&gt;=$X$7,$X$1,P208&gt;=$W$7,$W$1,P208&lt;$W$2,$V$1),(IF(AND($N$2&gt;=$T$8,$N$2&lt;$U$8),_xlfn.IFS(P208&gt;=$AD$8,$AD$1,P208&gt;=$AC$8,$AC$1,P208&gt;=$AB$8,$AB$1,P208&gt;=$AA$8,$AA$1,P208&gt;=$Z$8,$Z$1,P208&gt;=$Y$8,$Y$1,P208&gt;=$X$8,$X$1,P208&gt;=$W$8,$W$1,P208&lt;$W$2,$V$1),(IF(AND($N$2&gt;=$T$9,$N$2&lt;$U$9),_xlfn.IFS(P208&gt;=$AD$9,$AD$1,P208&gt;=$AC$9,$AC$1,P208&gt;=$AB$9,$AB$1,P208&gt;=$AA$9,$AA$1,P208&gt;=$Z$9,$Z$1,P208&gt;=$Y$9,$Y$1,P208&gt;=$X$9,$X$1,P208&gt;=$W$9,$W$1),$W$1))))))))))))))),IF(AND($N$2&gt;=$T$2,$N$2&lt;=$U$2),IF(P208&gt;=$W$2,$W$1,$V$1),IF(AND($N$2&gt;=$T$3,$N$2&lt;$U$3),IF(P208&gt;=$W$3,$W$1,$V$1),IF(AND($N$2&gt;=$T$4,$N$2&lt;$U$4),IF(P208&gt;=$W$4,$W$1,$V$1),IF(AND($N$2&gt;=$T$5,$N$2&lt;$U$5),IF(P208&gt;=$W$5,$W$1,$V$1),IF(AND($N$2&gt;=$T$6,$N$2&lt;$U$6),IF(P208&gt;=$W$6,$W$1,$V$1),IF(AND($N$2&gt;=$T$7,$N$2&lt;$U$7),IF(P208&gt;=$W$7,$W$1,$V$1),IF(AND($N$2&gt;=$T$8,$N$2&lt;$U$8),IF(P208&gt;=$W$8,$W$1,$V$1),IF(AND($N$2&gt;=$T$9,$N$2&lt;$U$9),IF(P208&gt;=$W$9,$W$1,$V$1),""))))))))),"")</f>
        <v>DD</v>
      </c>
      <c r="M208" s="9" t="str" cm="1">
        <f t="array" ref="M208">IF(E208&lt;&gt;"",IF(AND(E208&lt;&gt;"GR",E208&gt;=40,J208&gt;=30),_xlfn.IFS(Q208&gt;=$AG$2,$AD$19,Q208&gt;=$AG$3,$AC$19,Q208&gt;=$AG$4,$AB$19,Q208&gt;=$AG$5,$AA$19,Q208&gt;=$AG$6,$Z$19,Q208&gt;=$AG$7,$Y$19,Q208&gt;=$AG$8,$X$19,Q208&gt;=$AG$9,$V$19),L208),"")</f>
        <v>DD</v>
      </c>
      <c r="N208" s="9"/>
      <c r="O208" s="9"/>
      <c r="P208" s="9">
        <f t="shared" si="29"/>
        <v>41</v>
      </c>
      <c r="Q208" s="9">
        <f t="shared" si="30"/>
        <v>41</v>
      </c>
      <c r="R208" s="9">
        <f t="shared" si="31"/>
        <v>-0.93</v>
      </c>
    </row>
    <row r="209" spans="1:18" x14ac:dyDescent="0.2">
      <c r="A209" s="3" t="s">
        <v>8</v>
      </c>
      <c r="B209" s="3">
        <v>208</v>
      </c>
      <c r="C209" s="3">
        <v>8</v>
      </c>
      <c r="D209" s="3">
        <v>22</v>
      </c>
      <c r="E209" s="3">
        <v>50</v>
      </c>
      <c r="F209" s="22">
        <f t="shared" si="32"/>
        <v>50</v>
      </c>
      <c r="G209" s="22">
        <f t="shared" si="33"/>
        <v>8</v>
      </c>
      <c r="H209" s="22">
        <f t="shared" si="34"/>
        <v>22</v>
      </c>
      <c r="I209" s="9">
        <f t="shared" si="35"/>
        <v>16.399999999999999</v>
      </c>
      <c r="J209" s="9">
        <f t="shared" si="27"/>
        <v>33.200000000000003</v>
      </c>
      <c r="K209" s="10">
        <f t="shared" si="28"/>
        <v>268.95999999999998</v>
      </c>
      <c r="L209" s="9" t="str" cm="1">
        <f t="array" ref="L209">IF(D209&lt;&gt;"",IF(AND(H209&gt;=40,I209&gt;=30),IF(AND($N$2&gt;=$T$2,$N$2&lt;=$U$2),_xlfn.IFS(P209&gt;=$AD$2,$AD$1,P209&gt;=$AC$2,$AC$1,P209&gt;=$AB$2,$AB$1,P209&gt;=$AA$2,$AA$1,P209&gt;=$Z$2,$Z$1,P209&gt;=$Y$2,$Y$1,P209&gt;=$X$2,$X$1,P209&gt;=$W$2,$W$1,P209&lt;$W$2,$V$1),(IF(AND($N$2&gt;=$T$3,$N$2&lt;$U$3),_xlfn.IFS(P209&gt;=$AD$3,$AD$1,P209&gt;=$AC$3,$AC$1,P209&gt;=$AB$3,$AB$1,P209&gt;=$AA$3,$AA$1,P209&gt;=$Z$3,$Z$1,P209&gt;=$Y$3,$Y$1,P209&gt;=$X$3,$X$1,P209&gt;=$W$3,$W$1,P209&lt;$W$2,$V$1),(IF(AND($N$2&gt;=$T$4,$N$2&lt;$U$4),_xlfn.IFS(P209&gt;=$AD$4,$AD$1,P209&gt;=$AC$4,$AC$1,P209&gt;=$AB$4,$AB$1,P209&gt;=$AA$4,$AA$1,P209&gt;=$Z$4,$Z$1,P209&gt;=$Y$4,$Y$1,P209&gt;=$X$4,$X$1,P209&gt;=$W$4,$W$1,P209&lt;$W$2,$V$1),(IF(AND($N$2&gt;=$T$5,$N$2&lt;$U$5),_xlfn.IFS(P209&gt;=$AD$5,$AD$1,P209&gt;=$AC$5,$AC$1,P209&gt;=$AB$5,$AB$1,P209&gt;=$AA$5,$AA$1,P209&gt;=$Z$5,$Z$1,P209&gt;=$Y$5,$Y$1,P209&gt;=$X$5,$X$1,P209&gt;=$W$5,$W$1,P209&lt;$W$2,$V$1),(IF(AND($N$2&gt;=$T$6,$N$2&lt;$U$6),_xlfn.IFS(P209&gt;=$AD$6,$AD$1,P209&gt;=$AC$6,$AC$1,P209&gt;=$AB$6,$AB$1,P209&gt;=$AA$6,$AA$1,P209&gt;=$Z$6,$Z$1,P209&gt;=$Y$6,$Y$1,P209&gt;=$X$6,$X$1,P209&gt;=$W$6,$W$1,P209&lt;$W$2,$V$1),(IF(AND($N$2&gt;=$T$7,$N$2&lt;$U$7),_xlfn.IFS(P209&gt;=$AD$7,$AD$1,P209&gt;=$AC$7,$AC$1,P209&gt;=$AB$7,$AB$1,P209&gt;=$AA$7,$AA$1,P209&gt;=$Z$7,$Z$1,P209&gt;=$Y$7,$Y$1,P209&gt;=$X$7,$X$1,P209&gt;=$W$7,$W$1,P209&lt;$W$2,$V$1),(IF(AND($N$2&gt;=$T$8,$N$2&lt;$U$8),_xlfn.IFS(P209&gt;=$AD$8,$AD$1,P209&gt;=$AC$8,$AC$1,P209&gt;=$AB$8,$AB$1,P209&gt;=$AA$8,$AA$1,P209&gt;=$Z$8,$Z$1,P209&gt;=$Y$8,$Y$1,P209&gt;=$X$8,$X$1,P209&gt;=$W$8,$W$1,P209&lt;$W$2,$V$1),(IF(AND($N$2&gt;=$T$9,$N$2&lt;$U$9),_xlfn.IFS(P209&gt;=$AD$9,$AD$1,P209&gt;=$AC$9,$AC$1,P209&gt;=$AB$9,$AB$1,P209&gt;=$AA$9,$AA$1,P209&gt;=$Z$9,$Z$1,P209&gt;=$Y$9,$Y$1,P209&gt;=$X$9,$X$1,P209&gt;=$W$9,$W$1),$W$1))))))))))))))),IF(AND($N$2&gt;=$T$2,$N$2&lt;=$U$2),IF(P209&gt;=$W$2,$W$1,$V$1),IF(AND($N$2&gt;=$T$3,$N$2&lt;$U$3),IF(P209&gt;=$W$3,$W$1,$V$1),IF(AND($N$2&gt;=$T$4,$N$2&lt;$U$4),IF(P209&gt;=$W$4,$W$1,$V$1),IF(AND($N$2&gt;=$T$5,$N$2&lt;$U$5),IF(P209&gt;=$W$5,$W$1,$V$1),IF(AND($N$2&gt;=$T$6,$N$2&lt;$U$6),IF(P209&gt;=$W$6,$W$1,$V$1),IF(AND($N$2&gt;=$T$7,$N$2&lt;$U$7),IF(P209&gt;=$W$7,$W$1,$V$1),IF(AND($N$2&gt;=$T$8,$N$2&lt;$U$8),IF(P209&gt;=$W$8,$W$1,$V$1),IF(AND($N$2&gt;=$T$9,$N$2&lt;$U$9),IF(P209&gt;=$W$9,$W$1,$V$1),""))))))))),"")</f>
        <v>FF</v>
      </c>
      <c r="M209" s="9" t="str" cm="1">
        <f t="array" ref="M209">IF(E209&lt;&gt;"",IF(AND(E209&lt;&gt;"GR",E209&gt;=40,J209&gt;=30),_xlfn.IFS(Q209&gt;=$AG$2,$AD$19,Q209&gt;=$AG$3,$AC$19,Q209&gt;=$AG$4,$AB$19,Q209&gt;=$AG$5,$AA$19,Q209&gt;=$AG$6,$Z$19,Q209&gt;=$AG$7,$Y$19,Q209&gt;=$AG$8,$X$19,Q209&gt;=$AG$9,$V$19),L209),"")</f>
        <v>DD</v>
      </c>
      <c r="N209" s="9"/>
      <c r="O209" s="9"/>
      <c r="P209" s="9">
        <f t="shared" si="29"/>
        <v>29</v>
      </c>
      <c r="Q209" s="9">
        <f t="shared" si="30"/>
        <v>41</v>
      </c>
      <c r="R209" s="9">
        <f t="shared" si="31"/>
        <v>-2.08</v>
      </c>
    </row>
    <row r="210" spans="1:18" x14ac:dyDescent="0.2">
      <c r="A210" s="3" t="s">
        <v>8</v>
      </c>
      <c r="B210" s="3">
        <v>209</v>
      </c>
      <c r="C210" s="3">
        <v>8</v>
      </c>
      <c r="D210" s="3">
        <v>24</v>
      </c>
      <c r="E210" s="3">
        <v>50</v>
      </c>
      <c r="F210" s="22">
        <f t="shared" si="32"/>
        <v>50</v>
      </c>
      <c r="G210" s="22">
        <f t="shared" si="33"/>
        <v>8</v>
      </c>
      <c r="H210" s="22">
        <f t="shared" si="34"/>
        <v>24</v>
      </c>
      <c r="I210" s="9">
        <f t="shared" si="35"/>
        <v>17.599999999999998</v>
      </c>
      <c r="J210" s="9">
        <f t="shared" si="27"/>
        <v>33.200000000000003</v>
      </c>
      <c r="K210" s="10">
        <f t="shared" si="28"/>
        <v>309.75999999999993</v>
      </c>
      <c r="L210" s="9" t="str" cm="1">
        <f t="array" ref="L210">IF(D210&lt;&gt;"",IF(AND(H210&gt;=40,I210&gt;=30),IF(AND($N$2&gt;=$T$2,$N$2&lt;=$U$2),_xlfn.IFS(P210&gt;=$AD$2,$AD$1,P210&gt;=$AC$2,$AC$1,P210&gt;=$AB$2,$AB$1,P210&gt;=$AA$2,$AA$1,P210&gt;=$Z$2,$Z$1,P210&gt;=$Y$2,$Y$1,P210&gt;=$X$2,$X$1,P210&gt;=$W$2,$W$1,P210&lt;$W$2,$V$1),(IF(AND($N$2&gt;=$T$3,$N$2&lt;$U$3),_xlfn.IFS(P210&gt;=$AD$3,$AD$1,P210&gt;=$AC$3,$AC$1,P210&gt;=$AB$3,$AB$1,P210&gt;=$AA$3,$AA$1,P210&gt;=$Z$3,$Z$1,P210&gt;=$Y$3,$Y$1,P210&gt;=$X$3,$X$1,P210&gt;=$W$3,$W$1,P210&lt;$W$2,$V$1),(IF(AND($N$2&gt;=$T$4,$N$2&lt;$U$4),_xlfn.IFS(P210&gt;=$AD$4,$AD$1,P210&gt;=$AC$4,$AC$1,P210&gt;=$AB$4,$AB$1,P210&gt;=$AA$4,$AA$1,P210&gt;=$Z$4,$Z$1,P210&gt;=$Y$4,$Y$1,P210&gt;=$X$4,$X$1,P210&gt;=$W$4,$W$1,P210&lt;$W$2,$V$1),(IF(AND($N$2&gt;=$T$5,$N$2&lt;$U$5),_xlfn.IFS(P210&gt;=$AD$5,$AD$1,P210&gt;=$AC$5,$AC$1,P210&gt;=$AB$5,$AB$1,P210&gt;=$AA$5,$AA$1,P210&gt;=$Z$5,$Z$1,P210&gt;=$Y$5,$Y$1,P210&gt;=$X$5,$X$1,P210&gt;=$W$5,$W$1,P210&lt;$W$2,$V$1),(IF(AND($N$2&gt;=$T$6,$N$2&lt;$U$6),_xlfn.IFS(P210&gt;=$AD$6,$AD$1,P210&gt;=$AC$6,$AC$1,P210&gt;=$AB$6,$AB$1,P210&gt;=$AA$6,$AA$1,P210&gt;=$Z$6,$Z$1,P210&gt;=$Y$6,$Y$1,P210&gt;=$X$6,$X$1,P210&gt;=$W$6,$W$1,P210&lt;$W$2,$V$1),(IF(AND($N$2&gt;=$T$7,$N$2&lt;$U$7),_xlfn.IFS(P210&gt;=$AD$7,$AD$1,P210&gt;=$AC$7,$AC$1,P210&gt;=$AB$7,$AB$1,P210&gt;=$AA$7,$AA$1,P210&gt;=$Z$7,$Z$1,P210&gt;=$Y$7,$Y$1,P210&gt;=$X$7,$X$1,P210&gt;=$W$7,$W$1,P210&lt;$W$2,$V$1),(IF(AND($N$2&gt;=$T$8,$N$2&lt;$U$8),_xlfn.IFS(P210&gt;=$AD$8,$AD$1,P210&gt;=$AC$8,$AC$1,P210&gt;=$AB$8,$AB$1,P210&gt;=$AA$8,$AA$1,P210&gt;=$Z$8,$Z$1,P210&gt;=$Y$8,$Y$1,P210&gt;=$X$8,$X$1,P210&gt;=$W$8,$W$1,P210&lt;$W$2,$V$1),(IF(AND($N$2&gt;=$T$9,$N$2&lt;$U$9),_xlfn.IFS(P210&gt;=$AD$9,$AD$1,P210&gt;=$AC$9,$AC$1,P210&gt;=$AB$9,$AB$1,P210&gt;=$AA$9,$AA$1,P210&gt;=$Z$9,$Z$1,P210&gt;=$Y$9,$Y$1,P210&gt;=$X$9,$X$1,P210&gt;=$W$9,$W$1),$W$1))))))))))))))),IF(AND($N$2&gt;=$T$2,$N$2&lt;=$U$2),IF(P210&gt;=$W$2,$W$1,$V$1),IF(AND($N$2&gt;=$T$3,$N$2&lt;$U$3),IF(P210&gt;=$W$3,$W$1,$V$1),IF(AND($N$2&gt;=$T$4,$N$2&lt;$U$4),IF(P210&gt;=$W$4,$W$1,$V$1),IF(AND($N$2&gt;=$T$5,$N$2&lt;$U$5),IF(P210&gt;=$W$5,$W$1,$V$1),IF(AND($N$2&gt;=$T$6,$N$2&lt;$U$6),IF(P210&gt;=$W$6,$W$1,$V$1),IF(AND($N$2&gt;=$T$7,$N$2&lt;$U$7),IF(P210&gt;=$W$7,$W$1,$V$1),IF(AND($N$2&gt;=$T$8,$N$2&lt;$U$8),IF(P210&gt;=$W$8,$W$1,$V$1),IF(AND($N$2&gt;=$T$9,$N$2&lt;$U$9),IF(P210&gt;=$W$9,$W$1,$V$1),""))))))))),"")</f>
        <v>FF</v>
      </c>
      <c r="M210" s="9" t="str" cm="1">
        <f t="array" ref="M210">IF(E210&lt;&gt;"",IF(AND(E210&lt;&gt;"GR",E210&gt;=40,J210&gt;=30),_xlfn.IFS(Q210&gt;=$AG$2,$AD$19,Q210&gt;=$AG$3,$AC$19,Q210&gt;=$AG$4,$AB$19,Q210&gt;=$AG$5,$AA$19,Q210&gt;=$AG$6,$Z$19,Q210&gt;=$AG$7,$Y$19,Q210&gt;=$AG$8,$X$19,Q210&gt;=$AG$9,$V$19),L210),"")</f>
        <v>DD</v>
      </c>
      <c r="N210" s="9"/>
      <c r="O210" s="9"/>
      <c r="P210" s="9">
        <f t="shared" si="29"/>
        <v>30</v>
      </c>
      <c r="Q210" s="9">
        <f t="shared" si="30"/>
        <v>41</v>
      </c>
      <c r="R210" s="9">
        <f t="shared" si="31"/>
        <v>-2</v>
      </c>
    </row>
    <row r="211" spans="1:18" x14ac:dyDescent="0.2">
      <c r="A211" s="3" t="s">
        <v>8</v>
      </c>
      <c r="B211" s="3">
        <v>210</v>
      </c>
      <c r="C211" s="3">
        <v>15</v>
      </c>
      <c r="D211" s="3">
        <v>19</v>
      </c>
      <c r="E211" s="3">
        <v>45</v>
      </c>
      <c r="F211" s="22">
        <f t="shared" si="32"/>
        <v>45</v>
      </c>
      <c r="G211" s="22">
        <f t="shared" si="33"/>
        <v>15</v>
      </c>
      <c r="H211" s="22">
        <f t="shared" si="34"/>
        <v>19</v>
      </c>
      <c r="I211" s="9">
        <f t="shared" si="35"/>
        <v>17.399999999999999</v>
      </c>
      <c r="J211" s="9">
        <f t="shared" si="27"/>
        <v>33</v>
      </c>
      <c r="K211" s="10">
        <f t="shared" si="28"/>
        <v>302.75999999999993</v>
      </c>
      <c r="L211" s="9" t="str" cm="1">
        <f t="array" ref="L211">IF(D211&lt;&gt;"",IF(AND(H211&gt;=40,I211&gt;=30),IF(AND($N$2&gt;=$T$2,$N$2&lt;=$U$2),_xlfn.IFS(P211&gt;=$AD$2,$AD$1,P211&gt;=$AC$2,$AC$1,P211&gt;=$AB$2,$AB$1,P211&gt;=$AA$2,$AA$1,P211&gt;=$Z$2,$Z$1,P211&gt;=$Y$2,$Y$1,P211&gt;=$X$2,$X$1,P211&gt;=$W$2,$W$1,P211&lt;$W$2,$V$1),(IF(AND($N$2&gt;=$T$3,$N$2&lt;$U$3),_xlfn.IFS(P211&gt;=$AD$3,$AD$1,P211&gt;=$AC$3,$AC$1,P211&gt;=$AB$3,$AB$1,P211&gt;=$AA$3,$AA$1,P211&gt;=$Z$3,$Z$1,P211&gt;=$Y$3,$Y$1,P211&gt;=$X$3,$X$1,P211&gt;=$W$3,$W$1,P211&lt;$W$2,$V$1),(IF(AND($N$2&gt;=$T$4,$N$2&lt;$U$4),_xlfn.IFS(P211&gt;=$AD$4,$AD$1,P211&gt;=$AC$4,$AC$1,P211&gt;=$AB$4,$AB$1,P211&gt;=$AA$4,$AA$1,P211&gt;=$Z$4,$Z$1,P211&gt;=$Y$4,$Y$1,P211&gt;=$X$4,$X$1,P211&gt;=$W$4,$W$1,P211&lt;$W$2,$V$1),(IF(AND($N$2&gt;=$T$5,$N$2&lt;$U$5),_xlfn.IFS(P211&gt;=$AD$5,$AD$1,P211&gt;=$AC$5,$AC$1,P211&gt;=$AB$5,$AB$1,P211&gt;=$AA$5,$AA$1,P211&gt;=$Z$5,$Z$1,P211&gt;=$Y$5,$Y$1,P211&gt;=$X$5,$X$1,P211&gt;=$W$5,$W$1,P211&lt;$W$2,$V$1),(IF(AND($N$2&gt;=$T$6,$N$2&lt;$U$6),_xlfn.IFS(P211&gt;=$AD$6,$AD$1,P211&gt;=$AC$6,$AC$1,P211&gt;=$AB$6,$AB$1,P211&gt;=$AA$6,$AA$1,P211&gt;=$Z$6,$Z$1,P211&gt;=$Y$6,$Y$1,P211&gt;=$X$6,$X$1,P211&gt;=$W$6,$W$1,P211&lt;$W$2,$V$1),(IF(AND($N$2&gt;=$T$7,$N$2&lt;$U$7),_xlfn.IFS(P211&gt;=$AD$7,$AD$1,P211&gt;=$AC$7,$AC$1,P211&gt;=$AB$7,$AB$1,P211&gt;=$AA$7,$AA$1,P211&gt;=$Z$7,$Z$1,P211&gt;=$Y$7,$Y$1,P211&gt;=$X$7,$X$1,P211&gt;=$W$7,$W$1,P211&lt;$W$2,$V$1),(IF(AND($N$2&gt;=$T$8,$N$2&lt;$U$8),_xlfn.IFS(P211&gt;=$AD$8,$AD$1,P211&gt;=$AC$8,$AC$1,P211&gt;=$AB$8,$AB$1,P211&gt;=$AA$8,$AA$1,P211&gt;=$Z$8,$Z$1,P211&gt;=$Y$8,$Y$1,P211&gt;=$X$8,$X$1,P211&gt;=$W$8,$W$1,P211&lt;$W$2,$V$1),(IF(AND($N$2&gt;=$T$9,$N$2&lt;$U$9),_xlfn.IFS(P211&gt;=$AD$9,$AD$1,P211&gt;=$AC$9,$AC$1,P211&gt;=$AB$9,$AB$1,P211&gt;=$AA$9,$AA$1,P211&gt;=$Z$9,$Z$1,P211&gt;=$Y$9,$Y$1,P211&gt;=$X$9,$X$1,P211&gt;=$W$9,$W$1),$W$1))))))))))))))),IF(AND($N$2&gt;=$T$2,$N$2&lt;=$U$2),IF(P211&gt;=$W$2,$W$1,$V$1),IF(AND($N$2&gt;=$T$3,$N$2&lt;$U$3),IF(P211&gt;=$W$3,$W$1,$V$1),IF(AND($N$2&gt;=$T$4,$N$2&lt;$U$4),IF(P211&gt;=$W$4,$W$1,$V$1),IF(AND($N$2&gt;=$T$5,$N$2&lt;$U$5),IF(P211&gt;=$W$5,$W$1,$V$1),IF(AND($N$2&gt;=$T$6,$N$2&lt;$U$6),IF(P211&gt;=$W$6,$W$1,$V$1),IF(AND($N$2&gt;=$T$7,$N$2&lt;$U$7),IF(P211&gt;=$W$7,$W$1,$V$1),IF(AND($N$2&gt;=$T$8,$N$2&lt;$U$8),IF(P211&gt;=$W$8,$W$1,$V$1),IF(AND($N$2&gt;=$T$9,$N$2&lt;$U$9),IF(P211&gt;=$W$9,$W$1,$V$1),""))))))))),"")</f>
        <v>FF</v>
      </c>
      <c r="M211" s="9" t="str" cm="1">
        <f t="array" ref="M211">IF(E211&lt;&gt;"",IF(AND(E211&lt;&gt;"GR",E211&gt;=40,J211&gt;=30),_xlfn.IFS(Q211&gt;=$AG$2,$AD$19,Q211&gt;=$AG$3,$AC$19,Q211&gt;=$AG$4,$AB$19,Q211&gt;=$AG$5,$AA$19,Q211&gt;=$AG$6,$Z$19,Q211&gt;=$AG$7,$Y$19,Q211&gt;=$AG$8,$X$19,Q211&gt;=$AG$9,$V$19),L211),"")</f>
        <v>DD</v>
      </c>
      <c r="N211" s="9"/>
      <c r="O211" s="9"/>
      <c r="P211" s="9">
        <f t="shared" si="29"/>
        <v>30</v>
      </c>
      <c r="Q211" s="9">
        <f t="shared" si="30"/>
        <v>41</v>
      </c>
      <c r="R211" s="9">
        <f t="shared" si="31"/>
        <v>-2.0099999999999998</v>
      </c>
    </row>
    <row r="212" spans="1:18" x14ac:dyDescent="0.2">
      <c r="A212" s="3" t="s">
        <v>8</v>
      </c>
      <c r="B212" s="3">
        <v>211</v>
      </c>
      <c r="C212" s="3">
        <v>15</v>
      </c>
      <c r="D212" s="3">
        <v>45</v>
      </c>
      <c r="E212" s="3" t="s">
        <v>34</v>
      </c>
      <c r="F212" s="22">
        <f t="shared" si="32"/>
        <v>45</v>
      </c>
      <c r="G212" s="22">
        <f t="shared" si="33"/>
        <v>15</v>
      </c>
      <c r="H212" s="22">
        <f t="shared" si="34"/>
        <v>45</v>
      </c>
      <c r="I212" s="9">
        <f t="shared" si="35"/>
        <v>33</v>
      </c>
      <c r="J212" s="9">
        <f t="shared" si="27"/>
        <v>33</v>
      </c>
      <c r="K212" s="10">
        <f t="shared" si="28"/>
        <v>1089</v>
      </c>
      <c r="L212" s="9" t="str" cm="1">
        <f t="array" ref="L212">IF(D212&lt;&gt;"",IF(AND(H212&gt;=40,I212&gt;=30),IF(AND($N$2&gt;=$T$2,$N$2&lt;=$U$2),_xlfn.IFS(P212&gt;=$AD$2,$AD$1,P212&gt;=$AC$2,$AC$1,P212&gt;=$AB$2,$AB$1,P212&gt;=$AA$2,$AA$1,P212&gt;=$Z$2,$Z$1,P212&gt;=$Y$2,$Y$1,P212&gt;=$X$2,$X$1,P212&gt;=$W$2,$W$1,P212&lt;$W$2,$V$1),(IF(AND($N$2&gt;=$T$3,$N$2&lt;$U$3),_xlfn.IFS(P212&gt;=$AD$3,$AD$1,P212&gt;=$AC$3,$AC$1,P212&gt;=$AB$3,$AB$1,P212&gt;=$AA$3,$AA$1,P212&gt;=$Z$3,$Z$1,P212&gt;=$Y$3,$Y$1,P212&gt;=$X$3,$X$1,P212&gt;=$W$3,$W$1,P212&lt;$W$2,$V$1),(IF(AND($N$2&gt;=$T$4,$N$2&lt;$U$4),_xlfn.IFS(P212&gt;=$AD$4,$AD$1,P212&gt;=$AC$4,$AC$1,P212&gt;=$AB$4,$AB$1,P212&gt;=$AA$4,$AA$1,P212&gt;=$Z$4,$Z$1,P212&gt;=$Y$4,$Y$1,P212&gt;=$X$4,$X$1,P212&gt;=$W$4,$W$1,P212&lt;$W$2,$V$1),(IF(AND($N$2&gt;=$T$5,$N$2&lt;$U$5),_xlfn.IFS(P212&gt;=$AD$5,$AD$1,P212&gt;=$AC$5,$AC$1,P212&gt;=$AB$5,$AB$1,P212&gt;=$AA$5,$AA$1,P212&gt;=$Z$5,$Z$1,P212&gt;=$Y$5,$Y$1,P212&gt;=$X$5,$X$1,P212&gt;=$W$5,$W$1,P212&lt;$W$2,$V$1),(IF(AND($N$2&gt;=$T$6,$N$2&lt;$U$6),_xlfn.IFS(P212&gt;=$AD$6,$AD$1,P212&gt;=$AC$6,$AC$1,P212&gt;=$AB$6,$AB$1,P212&gt;=$AA$6,$AA$1,P212&gt;=$Z$6,$Z$1,P212&gt;=$Y$6,$Y$1,P212&gt;=$X$6,$X$1,P212&gt;=$W$6,$W$1,P212&lt;$W$2,$V$1),(IF(AND($N$2&gt;=$T$7,$N$2&lt;$U$7),_xlfn.IFS(P212&gt;=$AD$7,$AD$1,P212&gt;=$AC$7,$AC$1,P212&gt;=$AB$7,$AB$1,P212&gt;=$AA$7,$AA$1,P212&gt;=$Z$7,$Z$1,P212&gt;=$Y$7,$Y$1,P212&gt;=$X$7,$X$1,P212&gt;=$W$7,$W$1,P212&lt;$W$2,$V$1),(IF(AND($N$2&gt;=$T$8,$N$2&lt;$U$8),_xlfn.IFS(P212&gt;=$AD$8,$AD$1,P212&gt;=$AC$8,$AC$1,P212&gt;=$AB$8,$AB$1,P212&gt;=$AA$8,$AA$1,P212&gt;=$Z$8,$Z$1,P212&gt;=$Y$8,$Y$1,P212&gt;=$X$8,$X$1,P212&gt;=$W$8,$W$1,P212&lt;$W$2,$V$1),(IF(AND($N$2&gt;=$T$9,$N$2&lt;$U$9),_xlfn.IFS(P212&gt;=$AD$9,$AD$1,P212&gt;=$AC$9,$AC$1,P212&gt;=$AB$9,$AB$1,P212&gt;=$AA$9,$AA$1,P212&gt;=$Z$9,$Z$1,P212&gt;=$Y$9,$Y$1,P212&gt;=$X$9,$X$1,P212&gt;=$W$9,$W$1),$W$1))))))))))))))),IF(AND($N$2&gt;=$T$2,$N$2&lt;=$U$2),IF(P212&gt;=$W$2,$W$1,$V$1),IF(AND($N$2&gt;=$T$3,$N$2&lt;$U$3),IF(P212&gt;=$W$3,$W$1,$V$1),IF(AND($N$2&gt;=$T$4,$N$2&lt;$U$4),IF(P212&gt;=$W$4,$W$1,$V$1),IF(AND($N$2&gt;=$T$5,$N$2&lt;$U$5),IF(P212&gt;=$W$5,$W$1,$V$1),IF(AND($N$2&gt;=$T$6,$N$2&lt;$U$6),IF(P212&gt;=$W$6,$W$1,$V$1),IF(AND($N$2&gt;=$T$7,$N$2&lt;$U$7),IF(P212&gt;=$W$7,$W$1,$V$1),IF(AND($N$2&gt;=$T$8,$N$2&lt;$U$8),IF(P212&gt;=$W$8,$W$1,$V$1),IF(AND($N$2&gt;=$T$9,$N$2&lt;$U$9),IF(P212&gt;=$W$9,$W$1,$V$1),""))))))))),"")</f>
        <v>DD</v>
      </c>
      <c r="M212" s="9" t="str" cm="1">
        <f t="array" ref="M212">IF(E212&lt;&gt;"",IF(AND(E212&lt;&gt;"GR",E212&gt;=40,J212&gt;=30),_xlfn.IFS(Q212&gt;=$AG$2,$AD$19,Q212&gt;=$AG$3,$AC$19,Q212&gt;=$AG$4,$AB$19,Q212&gt;=$AG$5,$AA$19,Q212&gt;=$AG$6,$Z$19,Q212&gt;=$AG$7,$Y$19,Q212&gt;=$AG$8,$X$19,Q212&gt;=$AG$9,$V$19),L212),"")</f>
        <v>DD</v>
      </c>
      <c r="N212" s="9"/>
      <c r="O212" s="9"/>
      <c r="P212" s="9">
        <f t="shared" si="29"/>
        <v>41</v>
      </c>
      <c r="Q212" s="9">
        <f t="shared" si="30"/>
        <v>41</v>
      </c>
      <c r="R212" s="9">
        <f t="shared" si="31"/>
        <v>-0.94</v>
      </c>
    </row>
    <row r="213" spans="1:18" x14ac:dyDescent="0.2">
      <c r="A213" s="3" t="s">
        <v>8</v>
      </c>
      <c r="B213" s="3">
        <v>212</v>
      </c>
      <c r="C213" s="3">
        <v>7</v>
      </c>
      <c r="D213" s="3">
        <v>33</v>
      </c>
      <c r="E213" s="3">
        <v>50</v>
      </c>
      <c r="F213" s="22">
        <f t="shared" si="32"/>
        <v>50</v>
      </c>
      <c r="G213" s="22">
        <f t="shared" si="33"/>
        <v>7</v>
      </c>
      <c r="H213" s="22">
        <f t="shared" si="34"/>
        <v>33</v>
      </c>
      <c r="I213" s="9">
        <f t="shared" si="35"/>
        <v>22.6</v>
      </c>
      <c r="J213" s="9">
        <f t="shared" si="27"/>
        <v>32.799999999999997</v>
      </c>
      <c r="K213" s="10">
        <f t="shared" si="28"/>
        <v>510.76000000000005</v>
      </c>
      <c r="L213" s="9" t="str" cm="1">
        <f t="array" ref="L213">IF(D213&lt;&gt;"",IF(AND(H213&gt;=40,I213&gt;=30),IF(AND($N$2&gt;=$T$2,$N$2&lt;=$U$2),_xlfn.IFS(P213&gt;=$AD$2,$AD$1,P213&gt;=$AC$2,$AC$1,P213&gt;=$AB$2,$AB$1,P213&gt;=$AA$2,$AA$1,P213&gt;=$Z$2,$Z$1,P213&gt;=$Y$2,$Y$1,P213&gt;=$X$2,$X$1,P213&gt;=$W$2,$W$1,P213&lt;$W$2,$V$1),(IF(AND($N$2&gt;=$T$3,$N$2&lt;$U$3),_xlfn.IFS(P213&gt;=$AD$3,$AD$1,P213&gt;=$AC$3,$AC$1,P213&gt;=$AB$3,$AB$1,P213&gt;=$AA$3,$AA$1,P213&gt;=$Z$3,$Z$1,P213&gt;=$Y$3,$Y$1,P213&gt;=$X$3,$X$1,P213&gt;=$W$3,$W$1,P213&lt;$W$2,$V$1),(IF(AND($N$2&gt;=$T$4,$N$2&lt;$U$4),_xlfn.IFS(P213&gt;=$AD$4,$AD$1,P213&gt;=$AC$4,$AC$1,P213&gt;=$AB$4,$AB$1,P213&gt;=$AA$4,$AA$1,P213&gt;=$Z$4,$Z$1,P213&gt;=$Y$4,$Y$1,P213&gt;=$X$4,$X$1,P213&gt;=$W$4,$W$1,P213&lt;$W$2,$V$1),(IF(AND($N$2&gt;=$T$5,$N$2&lt;$U$5),_xlfn.IFS(P213&gt;=$AD$5,$AD$1,P213&gt;=$AC$5,$AC$1,P213&gt;=$AB$5,$AB$1,P213&gt;=$AA$5,$AA$1,P213&gt;=$Z$5,$Z$1,P213&gt;=$Y$5,$Y$1,P213&gt;=$X$5,$X$1,P213&gt;=$W$5,$W$1,P213&lt;$W$2,$V$1),(IF(AND($N$2&gt;=$T$6,$N$2&lt;$U$6),_xlfn.IFS(P213&gt;=$AD$6,$AD$1,P213&gt;=$AC$6,$AC$1,P213&gt;=$AB$6,$AB$1,P213&gt;=$AA$6,$AA$1,P213&gt;=$Z$6,$Z$1,P213&gt;=$Y$6,$Y$1,P213&gt;=$X$6,$X$1,P213&gt;=$W$6,$W$1,P213&lt;$W$2,$V$1),(IF(AND($N$2&gt;=$T$7,$N$2&lt;$U$7),_xlfn.IFS(P213&gt;=$AD$7,$AD$1,P213&gt;=$AC$7,$AC$1,P213&gt;=$AB$7,$AB$1,P213&gt;=$AA$7,$AA$1,P213&gt;=$Z$7,$Z$1,P213&gt;=$Y$7,$Y$1,P213&gt;=$X$7,$X$1,P213&gt;=$W$7,$W$1,P213&lt;$W$2,$V$1),(IF(AND($N$2&gt;=$T$8,$N$2&lt;$U$8),_xlfn.IFS(P213&gt;=$AD$8,$AD$1,P213&gt;=$AC$8,$AC$1,P213&gt;=$AB$8,$AB$1,P213&gt;=$AA$8,$AA$1,P213&gt;=$Z$8,$Z$1,P213&gt;=$Y$8,$Y$1,P213&gt;=$X$8,$X$1,P213&gt;=$W$8,$W$1,P213&lt;$W$2,$V$1),(IF(AND($N$2&gt;=$T$9,$N$2&lt;$U$9),_xlfn.IFS(P213&gt;=$AD$9,$AD$1,P213&gt;=$AC$9,$AC$1,P213&gt;=$AB$9,$AB$1,P213&gt;=$AA$9,$AA$1,P213&gt;=$Z$9,$Z$1,P213&gt;=$Y$9,$Y$1,P213&gt;=$X$9,$X$1,P213&gt;=$W$9,$W$1),$W$1))))))))))))))),IF(AND($N$2&gt;=$T$2,$N$2&lt;=$U$2),IF(P213&gt;=$W$2,$W$1,$V$1),IF(AND($N$2&gt;=$T$3,$N$2&lt;$U$3),IF(P213&gt;=$W$3,$W$1,$V$1),IF(AND($N$2&gt;=$T$4,$N$2&lt;$U$4),IF(P213&gt;=$W$4,$W$1,$V$1),IF(AND($N$2&gt;=$T$5,$N$2&lt;$U$5),IF(P213&gt;=$W$5,$W$1,$V$1),IF(AND($N$2&gt;=$T$6,$N$2&lt;$U$6),IF(P213&gt;=$W$6,$W$1,$V$1),IF(AND($N$2&gt;=$T$7,$N$2&lt;$U$7),IF(P213&gt;=$W$7,$W$1,$V$1),IF(AND($N$2&gt;=$T$8,$N$2&lt;$U$8),IF(P213&gt;=$W$8,$W$1,$V$1),IF(AND($N$2&gt;=$T$9,$N$2&lt;$U$9),IF(P213&gt;=$W$9,$W$1,$V$1),""))))))))),"")</f>
        <v>FF</v>
      </c>
      <c r="M213" s="9" t="str" cm="1">
        <f t="array" ref="M213">IF(E213&lt;&gt;"",IF(AND(E213&lt;&gt;"GR",E213&gt;=40,J213&gt;=30),_xlfn.IFS(Q213&gt;=$AG$2,$AD$19,Q213&gt;=$AG$3,$AC$19,Q213&gt;=$AG$4,$AB$19,Q213&gt;=$AG$5,$AA$19,Q213&gt;=$AG$6,$Z$19,Q213&gt;=$AG$7,$Y$19,Q213&gt;=$AG$8,$X$19,Q213&gt;=$AG$9,$V$19),L213),"")</f>
        <v>DD</v>
      </c>
      <c r="N213" s="9"/>
      <c r="O213" s="9"/>
      <c r="P213" s="9">
        <f t="shared" si="29"/>
        <v>33</v>
      </c>
      <c r="Q213" s="9">
        <f t="shared" si="30"/>
        <v>40</v>
      </c>
      <c r="R213" s="9">
        <f t="shared" si="31"/>
        <v>-1.65</v>
      </c>
    </row>
    <row r="214" spans="1:18" x14ac:dyDescent="0.2">
      <c r="A214" s="3" t="s">
        <v>8</v>
      </c>
      <c r="B214" s="3">
        <v>213</v>
      </c>
      <c r="C214" s="3">
        <v>32</v>
      </c>
      <c r="D214" s="3">
        <v>29</v>
      </c>
      <c r="E214" s="3">
        <v>33</v>
      </c>
      <c r="F214" s="22">
        <f t="shared" si="32"/>
        <v>33</v>
      </c>
      <c r="G214" s="22">
        <f t="shared" si="33"/>
        <v>32</v>
      </c>
      <c r="H214" s="22">
        <f t="shared" si="34"/>
        <v>29</v>
      </c>
      <c r="I214" s="9">
        <f t="shared" si="35"/>
        <v>30.2</v>
      </c>
      <c r="J214" s="9">
        <f t="shared" si="27"/>
        <v>32.6</v>
      </c>
      <c r="K214" s="10">
        <f t="shared" si="28"/>
        <v>912.04</v>
      </c>
      <c r="L214" s="9" t="str" cm="1">
        <f t="array" ref="L214">IF(D214&lt;&gt;"",IF(AND(H214&gt;=40,I214&gt;=30),IF(AND($N$2&gt;=$T$2,$N$2&lt;=$U$2),_xlfn.IFS(P214&gt;=$AD$2,$AD$1,P214&gt;=$AC$2,$AC$1,P214&gt;=$AB$2,$AB$1,P214&gt;=$AA$2,$AA$1,P214&gt;=$Z$2,$Z$1,P214&gt;=$Y$2,$Y$1,P214&gt;=$X$2,$X$1,P214&gt;=$W$2,$W$1,P214&lt;$W$2,$V$1),(IF(AND($N$2&gt;=$T$3,$N$2&lt;$U$3),_xlfn.IFS(P214&gt;=$AD$3,$AD$1,P214&gt;=$AC$3,$AC$1,P214&gt;=$AB$3,$AB$1,P214&gt;=$AA$3,$AA$1,P214&gt;=$Z$3,$Z$1,P214&gt;=$Y$3,$Y$1,P214&gt;=$X$3,$X$1,P214&gt;=$W$3,$W$1,P214&lt;$W$2,$V$1),(IF(AND($N$2&gt;=$T$4,$N$2&lt;$U$4),_xlfn.IFS(P214&gt;=$AD$4,$AD$1,P214&gt;=$AC$4,$AC$1,P214&gt;=$AB$4,$AB$1,P214&gt;=$AA$4,$AA$1,P214&gt;=$Z$4,$Z$1,P214&gt;=$Y$4,$Y$1,P214&gt;=$X$4,$X$1,P214&gt;=$W$4,$W$1,P214&lt;$W$2,$V$1),(IF(AND($N$2&gt;=$T$5,$N$2&lt;$U$5),_xlfn.IFS(P214&gt;=$AD$5,$AD$1,P214&gt;=$AC$5,$AC$1,P214&gt;=$AB$5,$AB$1,P214&gt;=$AA$5,$AA$1,P214&gt;=$Z$5,$Z$1,P214&gt;=$Y$5,$Y$1,P214&gt;=$X$5,$X$1,P214&gt;=$W$5,$W$1,P214&lt;$W$2,$V$1),(IF(AND($N$2&gt;=$T$6,$N$2&lt;$U$6),_xlfn.IFS(P214&gt;=$AD$6,$AD$1,P214&gt;=$AC$6,$AC$1,P214&gt;=$AB$6,$AB$1,P214&gt;=$AA$6,$AA$1,P214&gt;=$Z$6,$Z$1,P214&gt;=$Y$6,$Y$1,P214&gt;=$X$6,$X$1,P214&gt;=$W$6,$W$1,P214&lt;$W$2,$V$1),(IF(AND($N$2&gt;=$T$7,$N$2&lt;$U$7),_xlfn.IFS(P214&gt;=$AD$7,$AD$1,P214&gt;=$AC$7,$AC$1,P214&gt;=$AB$7,$AB$1,P214&gt;=$AA$7,$AA$1,P214&gt;=$Z$7,$Z$1,P214&gt;=$Y$7,$Y$1,P214&gt;=$X$7,$X$1,P214&gt;=$W$7,$W$1,P214&lt;$W$2,$V$1),(IF(AND($N$2&gt;=$T$8,$N$2&lt;$U$8),_xlfn.IFS(P214&gt;=$AD$8,$AD$1,P214&gt;=$AC$8,$AC$1,P214&gt;=$AB$8,$AB$1,P214&gt;=$AA$8,$AA$1,P214&gt;=$Z$8,$Z$1,P214&gt;=$Y$8,$Y$1,P214&gt;=$X$8,$X$1,P214&gt;=$W$8,$W$1,P214&lt;$W$2,$V$1),(IF(AND($N$2&gt;=$T$9,$N$2&lt;$U$9),_xlfn.IFS(P214&gt;=$AD$9,$AD$1,P214&gt;=$AC$9,$AC$1,P214&gt;=$AB$9,$AB$1,P214&gt;=$AA$9,$AA$1,P214&gt;=$Z$9,$Z$1,P214&gt;=$Y$9,$Y$1,P214&gt;=$X$9,$X$1,P214&gt;=$W$9,$W$1),$W$1))))))))))))))),IF(AND($N$2&gt;=$T$2,$N$2&lt;=$U$2),IF(P214&gt;=$W$2,$W$1,$V$1),IF(AND($N$2&gt;=$T$3,$N$2&lt;$U$3),IF(P214&gt;=$W$3,$W$1,$V$1),IF(AND($N$2&gt;=$T$4,$N$2&lt;$U$4),IF(P214&gt;=$W$4,$W$1,$V$1),IF(AND($N$2&gt;=$T$5,$N$2&lt;$U$5),IF(P214&gt;=$W$5,$W$1,$V$1),IF(AND($N$2&gt;=$T$6,$N$2&lt;$U$6),IF(P214&gt;=$W$6,$W$1,$V$1),IF(AND($N$2&gt;=$T$7,$N$2&lt;$U$7),IF(P214&gt;=$W$7,$W$1,$V$1),IF(AND($N$2&gt;=$T$8,$N$2&lt;$U$8),IF(P214&gt;=$W$8,$W$1,$V$1),IF(AND($N$2&gt;=$T$9,$N$2&lt;$U$9),IF(P214&gt;=$W$9,$W$1,$V$1),""))))))))),"")</f>
        <v>FD</v>
      </c>
      <c r="M214" s="9" t="str" cm="1">
        <f t="array" ref="M214">IF(E214&lt;&gt;"",IF(AND(E214&lt;&gt;"GR",E214&gt;=40,J214&gt;=30),_xlfn.IFS(Q214&gt;=$AG$2,$AD$19,Q214&gt;=$AG$3,$AC$19,Q214&gt;=$AG$4,$AB$19,Q214&gt;=$AG$5,$AA$19,Q214&gt;=$AG$6,$Z$19,Q214&gt;=$AG$7,$Y$19,Q214&gt;=$AG$8,$X$19,Q214&gt;=$AG$9,$V$19),L214),"")</f>
        <v>FD</v>
      </c>
      <c r="N214" s="9"/>
      <c r="O214" s="9"/>
      <c r="P214" s="9">
        <f t="shared" si="29"/>
        <v>39</v>
      </c>
      <c r="Q214" s="9">
        <f t="shared" si="30"/>
        <v>40</v>
      </c>
      <c r="R214" s="9">
        <f t="shared" si="31"/>
        <v>-1.1299999999999999</v>
      </c>
    </row>
    <row r="215" spans="1:18" x14ac:dyDescent="0.2">
      <c r="A215" s="3" t="s">
        <v>8</v>
      </c>
      <c r="B215" s="3">
        <v>214</v>
      </c>
      <c r="C215" s="3">
        <v>5</v>
      </c>
      <c r="D215" s="3">
        <v>50</v>
      </c>
      <c r="E215" s="3" t="s">
        <v>34</v>
      </c>
      <c r="F215" s="22">
        <f t="shared" si="32"/>
        <v>50</v>
      </c>
      <c r="G215" s="22">
        <f t="shared" si="33"/>
        <v>5</v>
      </c>
      <c r="H215" s="22">
        <f t="shared" si="34"/>
        <v>50</v>
      </c>
      <c r="I215" s="9">
        <f t="shared" si="35"/>
        <v>32</v>
      </c>
      <c r="J215" s="9">
        <f t="shared" si="27"/>
        <v>32</v>
      </c>
      <c r="K215" s="10">
        <f t="shared" si="28"/>
        <v>1024</v>
      </c>
      <c r="L215" s="9" t="str" cm="1">
        <f t="array" ref="L215">IF(D215&lt;&gt;"",IF(AND(H215&gt;=40,I215&gt;=30),IF(AND($N$2&gt;=$T$2,$N$2&lt;=$U$2),_xlfn.IFS(P215&gt;=$AD$2,$AD$1,P215&gt;=$AC$2,$AC$1,P215&gt;=$AB$2,$AB$1,P215&gt;=$AA$2,$AA$1,P215&gt;=$Z$2,$Z$1,P215&gt;=$Y$2,$Y$1,P215&gt;=$X$2,$X$1,P215&gt;=$W$2,$W$1,P215&lt;$W$2,$V$1),(IF(AND($N$2&gt;=$T$3,$N$2&lt;$U$3),_xlfn.IFS(P215&gt;=$AD$3,$AD$1,P215&gt;=$AC$3,$AC$1,P215&gt;=$AB$3,$AB$1,P215&gt;=$AA$3,$AA$1,P215&gt;=$Z$3,$Z$1,P215&gt;=$Y$3,$Y$1,P215&gt;=$X$3,$X$1,P215&gt;=$W$3,$W$1,P215&lt;$W$2,$V$1),(IF(AND($N$2&gt;=$T$4,$N$2&lt;$U$4),_xlfn.IFS(P215&gt;=$AD$4,$AD$1,P215&gt;=$AC$4,$AC$1,P215&gt;=$AB$4,$AB$1,P215&gt;=$AA$4,$AA$1,P215&gt;=$Z$4,$Z$1,P215&gt;=$Y$4,$Y$1,P215&gt;=$X$4,$X$1,P215&gt;=$W$4,$W$1,P215&lt;$W$2,$V$1),(IF(AND($N$2&gt;=$T$5,$N$2&lt;$U$5),_xlfn.IFS(P215&gt;=$AD$5,$AD$1,P215&gt;=$AC$5,$AC$1,P215&gt;=$AB$5,$AB$1,P215&gt;=$AA$5,$AA$1,P215&gt;=$Z$5,$Z$1,P215&gt;=$Y$5,$Y$1,P215&gt;=$X$5,$X$1,P215&gt;=$W$5,$W$1,P215&lt;$W$2,$V$1),(IF(AND($N$2&gt;=$T$6,$N$2&lt;$U$6),_xlfn.IFS(P215&gt;=$AD$6,$AD$1,P215&gt;=$AC$6,$AC$1,P215&gt;=$AB$6,$AB$1,P215&gt;=$AA$6,$AA$1,P215&gt;=$Z$6,$Z$1,P215&gt;=$Y$6,$Y$1,P215&gt;=$X$6,$X$1,P215&gt;=$W$6,$W$1,P215&lt;$W$2,$V$1),(IF(AND($N$2&gt;=$T$7,$N$2&lt;$U$7),_xlfn.IFS(P215&gt;=$AD$7,$AD$1,P215&gt;=$AC$7,$AC$1,P215&gt;=$AB$7,$AB$1,P215&gt;=$AA$7,$AA$1,P215&gt;=$Z$7,$Z$1,P215&gt;=$Y$7,$Y$1,P215&gt;=$X$7,$X$1,P215&gt;=$W$7,$W$1,P215&lt;$W$2,$V$1),(IF(AND($N$2&gt;=$T$8,$N$2&lt;$U$8),_xlfn.IFS(P215&gt;=$AD$8,$AD$1,P215&gt;=$AC$8,$AC$1,P215&gt;=$AB$8,$AB$1,P215&gt;=$AA$8,$AA$1,P215&gt;=$Z$8,$Z$1,P215&gt;=$Y$8,$Y$1,P215&gt;=$X$8,$X$1,P215&gt;=$W$8,$W$1,P215&lt;$W$2,$V$1),(IF(AND($N$2&gt;=$T$9,$N$2&lt;$U$9),_xlfn.IFS(P215&gt;=$AD$9,$AD$1,P215&gt;=$AC$9,$AC$1,P215&gt;=$AB$9,$AB$1,P215&gt;=$AA$9,$AA$1,P215&gt;=$Z$9,$Z$1,P215&gt;=$Y$9,$Y$1,P215&gt;=$X$9,$X$1,P215&gt;=$W$9,$W$1),$W$1))))))))))))))),IF(AND($N$2&gt;=$T$2,$N$2&lt;=$U$2),IF(P215&gt;=$W$2,$W$1,$V$1),IF(AND($N$2&gt;=$T$3,$N$2&lt;$U$3),IF(P215&gt;=$W$3,$W$1,$V$1),IF(AND($N$2&gt;=$T$4,$N$2&lt;$U$4),IF(P215&gt;=$W$4,$W$1,$V$1),IF(AND($N$2&gt;=$T$5,$N$2&lt;$U$5),IF(P215&gt;=$W$5,$W$1,$V$1),IF(AND($N$2&gt;=$T$6,$N$2&lt;$U$6),IF(P215&gt;=$W$6,$W$1,$V$1),IF(AND($N$2&gt;=$T$7,$N$2&lt;$U$7),IF(P215&gt;=$W$7,$W$1,$V$1),IF(AND($N$2&gt;=$T$8,$N$2&lt;$U$8),IF(P215&gt;=$W$8,$W$1,$V$1),IF(AND($N$2&gt;=$T$9,$N$2&lt;$U$9),IF(P215&gt;=$W$9,$W$1,$V$1),""))))))))),"")</f>
        <v>DD</v>
      </c>
      <c r="M215" s="9" t="str" cm="1">
        <f t="array" ref="M215">IF(E215&lt;&gt;"",IF(AND(E215&lt;&gt;"GR",E215&gt;=40,J215&gt;=30),_xlfn.IFS(Q215&gt;=$AG$2,$AD$19,Q215&gt;=$AG$3,$AC$19,Q215&gt;=$AG$4,$AB$19,Q215&gt;=$AG$5,$AA$19,Q215&gt;=$AG$6,$Z$19,Q215&gt;=$AG$7,$Y$19,Q215&gt;=$AG$8,$X$19,Q215&gt;=$AG$9,$V$19),L215),"")</f>
        <v>DD</v>
      </c>
      <c r="N215" s="9"/>
      <c r="O215" s="9"/>
      <c r="P215" s="9">
        <f t="shared" si="29"/>
        <v>40</v>
      </c>
      <c r="Q215" s="9">
        <f t="shared" si="30"/>
        <v>40</v>
      </c>
      <c r="R215" s="9">
        <f t="shared" si="31"/>
        <v>-1.01</v>
      </c>
    </row>
    <row r="216" spans="1:18" x14ac:dyDescent="0.2">
      <c r="A216" s="3" t="s">
        <v>8</v>
      </c>
      <c r="B216" s="3">
        <v>215</v>
      </c>
      <c r="C216" s="3">
        <v>12</v>
      </c>
      <c r="D216" s="3">
        <v>23</v>
      </c>
      <c r="E216" s="3">
        <v>45</v>
      </c>
      <c r="F216" s="22">
        <f t="shared" si="32"/>
        <v>45</v>
      </c>
      <c r="G216" s="22">
        <f t="shared" si="33"/>
        <v>12</v>
      </c>
      <c r="H216" s="22">
        <f t="shared" si="34"/>
        <v>23</v>
      </c>
      <c r="I216" s="9">
        <f t="shared" si="35"/>
        <v>18.600000000000001</v>
      </c>
      <c r="J216" s="9">
        <f t="shared" si="27"/>
        <v>31.8</v>
      </c>
      <c r="K216" s="10">
        <f t="shared" si="28"/>
        <v>345.96000000000004</v>
      </c>
      <c r="L216" s="9" t="str" cm="1">
        <f t="array" ref="L216">IF(D216&lt;&gt;"",IF(AND(H216&gt;=40,I216&gt;=30),IF(AND($N$2&gt;=$T$2,$N$2&lt;=$U$2),_xlfn.IFS(P216&gt;=$AD$2,$AD$1,P216&gt;=$AC$2,$AC$1,P216&gt;=$AB$2,$AB$1,P216&gt;=$AA$2,$AA$1,P216&gt;=$Z$2,$Z$1,P216&gt;=$Y$2,$Y$1,P216&gt;=$X$2,$X$1,P216&gt;=$W$2,$W$1,P216&lt;$W$2,$V$1),(IF(AND($N$2&gt;=$T$3,$N$2&lt;$U$3),_xlfn.IFS(P216&gt;=$AD$3,$AD$1,P216&gt;=$AC$3,$AC$1,P216&gt;=$AB$3,$AB$1,P216&gt;=$AA$3,$AA$1,P216&gt;=$Z$3,$Z$1,P216&gt;=$Y$3,$Y$1,P216&gt;=$X$3,$X$1,P216&gt;=$W$3,$W$1,P216&lt;$W$2,$V$1),(IF(AND($N$2&gt;=$T$4,$N$2&lt;$U$4),_xlfn.IFS(P216&gt;=$AD$4,$AD$1,P216&gt;=$AC$4,$AC$1,P216&gt;=$AB$4,$AB$1,P216&gt;=$AA$4,$AA$1,P216&gt;=$Z$4,$Z$1,P216&gt;=$Y$4,$Y$1,P216&gt;=$X$4,$X$1,P216&gt;=$W$4,$W$1,P216&lt;$W$2,$V$1),(IF(AND($N$2&gt;=$T$5,$N$2&lt;$U$5),_xlfn.IFS(P216&gt;=$AD$5,$AD$1,P216&gt;=$AC$5,$AC$1,P216&gt;=$AB$5,$AB$1,P216&gt;=$AA$5,$AA$1,P216&gt;=$Z$5,$Z$1,P216&gt;=$Y$5,$Y$1,P216&gt;=$X$5,$X$1,P216&gt;=$W$5,$W$1,P216&lt;$W$2,$V$1),(IF(AND($N$2&gt;=$T$6,$N$2&lt;$U$6),_xlfn.IFS(P216&gt;=$AD$6,$AD$1,P216&gt;=$AC$6,$AC$1,P216&gt;=$AB$6,$AB$1,P216&gt;=$AA$6,$AA$1,P216&gt;=$Z$6,$Z$1,P216&gt;=$Y$6,$Y$1,P216&gt;=$X$6,$X$1,P216&gt;=$W$6,$W$1,P216&lt;$W$2,$V$1),(IF(AND($N$2&gt;=$T$7,$N$2&lt;$U$7),_xlfn.IFS(P216&gt;=$AD$7,$AD$1,P216&gt;=$AC$7,$AC$1,P216&gt;=$AB$7,$AB$1,P216&gt;=$AA$7,$AA$1,P216&gt;=$Z$7,$Z$1,P216&gt;=$Y$7,$Y$1,P216&gt;=$X$7,$X$1,P216&gt;=$W$7,$W$1,P216&lt;$W$2,$V$1),(IF(AND($N$2&gt;=$T$8,$N$2&lt;$U$8),_xlfn.IFS(P216&gt;=$AD$8,$AD$1,P216&gt;=$AC$8,$AC$1,P216&gt;=$AB$8,$AB$1,P216&gt;=$AA$8,$AA$1,P216&gt;=$Z$8,$Z$1,P216&gt;=$Y$8,$Y$1,P216&gt;=$X$8,$X$1,P216&gt;=$W$8,$W$1,P216&lt;$W$2,$V$1),(IF(AND($N$2&gt;=$T$9,$N$2&lt;$U$9),_xlfn.IFS(P216&gt;=$AD$9,$AD$1,P216&gt;=$AC$9,$AC$1,P216&gt;=$AB$9,$AB$1,P216&gt;=$AA$9,$AA$1,P216&gt;=$Z$9,$Z$1,P216&gt;=$Y$9,$Y$1,P216&gt;=$X$9,$X$1,P216&gt;=$W$9,$W$1),$W$1))))))))))))))),IF(AND($N$2&gt;=$T$2,$N$2&lt;=$U$2),IF(P216&gt;=$W$2,$W$1,$V$1),IF(AND($N$2&gt;=$T$3,$N$2&lt;$U$3),IF(P216&gt;=$W$3,$W$1,$V$1),IF(AND($N$2&gt;=$T$4,$N$2&lt;$U$4),IF(P216&gt;=$W$4,$W$1,$V$1),IF(AND($N$2&gt;=$T$5,$N$2&lt;$U$5),IF(P216&gt;=$W$5,$W$1,$V$1),IF(AND($N$2&gt;=$T$6,$N$2&lt;$U$6),IF(P216&gt;=$W$6,$W$1,$V$1),IF(AND($N$2&gt;=$T$7,$N$2&lt;$U$7),IF(P216&gt;=$W$7,$W$1,$V$1),IF(AND($N$2&gt;=$T$8,$N$2&lt;$U$8),IF(P216&gt;=$W$8,$W$1,$V$1),IF(AND($N$2&gt;=$T$9,$N$2&lt;$U$9),IF(P216&gt;=$W$9,$W$1,$V$1),""))))))))),"")</f>
        <v>FF</v>
      </c>
      <c r="M216" s="9" t="str" cm="1">
        <f t="array" ref="M216">IF(E216&lt;&gt;"",IF(AND(E216&lt;&gt;"GR",E216&gt;=40,J216&gt;=30),_xlfn.IFS(Q216&gt;=$AG$2,$AD$19,Q216&gt;=$AG$3,$AC$19,Q216&gt;=$AG$4,$AB$19,Q216&gt;=$AG$5,$AA$19,Q216&gt;=$AG$6,$Z$19,Q216&gt;=$AG$7,$Y$19,Q216&gt;=$AG$8,$X$19,Q216&gt;=$AG$9,$V$19),L216),"")</f>
        <v>DD</v>
      </c>
      <c r="N216" s="9"/>
      <c r="O216" s="9"/>
      <c r="P216" s="9">
        <f t="shared" si="29"/>
        <v>31</v>
      </c>
      <c r="Q216" s="9">
        <f t="shared" si="30"/>
        <v>40</v>
      </c>
      <c r="R216" s="9">
        <f t="shared" si="31"/>
        <v>-1.93</v>
      </c>
    </row>
    <row r="217" spans="1:18" x14ac:dyDescent="0.2">
      <c r="A217" s="3" t="s">
        <v>8</v>
      </c>
      <c r="B217" s="3">
        <v>216</v>
      </c>
      <c r="C217" s="3">
        <v>12</v>
      </c>
      <c r="D217" s="3">
        <v>45</v>
      </c>
      <c r="E217" s="3" t="s">
        <v>34</v>
      </c>
      <c r="F217" s="22">
        <f t="shared" si="32"/>
        <v>45</v>
      </c>
      <c r="G217" s="22">
        <f t="shared" si="33"/>
        <v>12</v>
      </c>
      <c r="H217" s="22">
        <f t="shared" si="34"/>
        <v>45</v>
      </c>
      <c r="I217" s="9">
        <f t="shared" si="35"/>
        <v>31.8</v>
      </c>
      <c r="J217" s="9">
        <f t="shared" si="27"/>
        <v>31.8</v>
      </c>
      <c r="K217" s="10">
        <f t="shared" si="28"/>
        <v>1011.24</v>
      </c>
      <c r="L217" s="9" t="str" cm="1">
        <f t="array" ref="L217">IF(D217&lt;&gt;"",IF(AND(H217&gt;=40,I217&gt;=30),IF(AND($N$2&gt;=$T$2,$N$2&lt;=$U$2),_xlfn.IFS(P217&gt;=$AD$2,$AD$1,P217&gt;=$AC$2,$AC$1,P217&gt;=$AB$2,$AB$1,P217&gt;=$AA$2,$AA$1,P217&gt;=$Z$2,$Z$1,P217&gt;=$Y$2,$Y$1,P217&gt;=$X$2,$X$1,P217&gt;=$W$2,$W$1,P217&lt;$W$2,$V$1),(IF(AND($N$2&gt;=$T$3,$N$2&lt;$U$3),_xlfn.IFS(P217&gt;=$AD$3,$AD$1,P217&gt;=$AC$3,$AC$1,P217&gt;=$AB$3,$AB$1,P217&gt;=$AA$3,$AA$1,P217&gt;=$Z$3,$Z$1,P217&gt;=$Y$3,$Y$1,P217&gt;=$X$3,$X$1,P217&gt;=$W$3,$W$1,P217&lt;$W$2,$V$1),(IF(AND($N$2&gt;=$T$4,$N$2&lt;$U$4),_xlfn.IFS(P217&gt;=$AD$4,$AD$1,P217&gt;=$AC$4,$AC$1,P217&gt;=$AB$4,$AB$1,P217&gt;=$AA$4,$AA$1,P217&gt;=$Z$4,$Z$1,P217&gt;=$Y$4,$Y$1,P217&gt;=$X$4,$X$1,P217&gt;=$W$4,$W$1,P217&lt;$W$2,$V$1),(IF(AND($N$2&gt;=$T$5,$N$2&lt;$U$5),_xlfn.IFS(P217&gt;=$AD$5,$AD$1,P217&gt;=$AC$5,$AC$1,P217&gt;=$AB$5,$AB$1,P217&gt;=$AA$5,$AA$1,P217&gt;=$Z$5,$Z$1,P217&gt;=$Y$5,$Y$1,P217&gt;=$X$5,$X$1,P217&gt;=$W$5,$W$1,P217&lt;$W$2,$V$1),(IF(AND($N$2&gt;=$T$6,$N$2&lt;$U$6),_xlfn.IFS(P217&gt;=$AD$6,$AD$1,P217&gt;=$AC$6,$AC$1,P217&gt;=$AB$6,$AB$1,P217&gt;=$AA$6,$AA$1,P217&gt;=$Z$6,$Z$1,P217&gt;=$Y$6,$Y$1,P217&gt;=$X$6,$X$1,P217&gt;=$W$6,$W$1,P217&lt;$W$2,$V$1),(IF(AND($N$2&gt;=$T$7,$N$2&lt;$U$7),_xlfn.IFS(P217&gt;=$AD$7,$AD$1,P217&gt;=$AC$7,$AC$1,P217&gt;=$AB$7,$AB$1,P217&gt;=$AA$7,$AA$1,P217&gt;=$Z$7,$Z$1,P217&gt;=$Y$7,$Y$1,P217&gt;=$X$7,$X$1,P217&gt;=$W$7,$W$1,P217&lt;$W$2,$V$1),(IF(AND($N$2&gt;=$T$8,$N$2&lt;$U$8),_xlfn.IFS(P217&gt;=$AD$8,$AD$1,P217&gt;=$AC$8,$AC$1,P217&gt;=$AB$8,$AB$1,P217&gt;=$AA$8,$AA$1,P217&gt;=$Z$8,$Z$1,P217&gt;=$Y$8,$Y$1,P217&gt;=$X$8,$X$1,P217&gt;=$W$8,$W$1,P217&lt;$W$2,$V$1),(IF(AND($N$2&gt;=$T$9,$N$2&lt;$U$9),_xlfn.IFS(P217&gt;=$AD$9,$AD$1,P217&gt;=$AC$9,$AC$1,P217&gt;=$AB$9,$AB$1,P217&gt;=$AA$9,$AA$1,P217&gt;=$Z$9,$Z$1,P217&gt;=$Y$9,$Y$1,P217&gt;=$X$9,$X$1,P217&gt;=$W$9,$W$1),$W$1))))))))))))))),IF(AND($N$2&gt;=$T$2,$N$2&lt;=$U$2),IF(P217&gt;=$W$2,$W$1,$V$1),IF(AND($N$2&gt;=$T$3,$N$2&lt;$U$3),IF(P217&gt;=$W$3,$W$1,$V$1),IF(AND($N$2&gt;=$T$4,$N$2&lt;$U$4),IF(P217&gt;=$W$4,$W$1,$V$1),IF(AND($N$2&gt;=$T$5,$N$2&lt;$U$5),IF(P217&gt;=$W$5,$W$1,$V$1),IF(AND($N$2&gt;=$T$6,$N$2&lt;$U$6),IF(P217&gt;=$W$6,$W$1,$V$1),IF(AND($N$2&gt;=$T$7,$N$2&lt;$U$7),IF(P217&gt;=$W$7,$W$1,$V$1),IF(AND($N$2&gt;=$T$8,$N$2&lt;$U$8),IF(P217&gt;=$W$8,$W$1,$V$1),IF(AND($N$2&gt;=$T$9,$N$2&lt;$U$9),IF(P217&gt;=$W$9,$W$1,$V$1),""))))))))),"")</f>
        <v>DD</v>
      </c>
      <c r="M217" s="9" t="str" cm="1">
        <f t="array" ref="M217">IF(E217&lt;&gt;"",IF(AND(E217&lt;&gt;"GR",E217&gt;=40,J217&gt;=30),_xlfn.IFS(Q217&gt;=$AG$2,$AD$19,Q217&gt;=$AG$3,$AC$19,Q217&gt;=$AG$4,$AB$19,Q217&gt;=$AG$5,$AA$19,Q217&gt;=$AG$6,$Z$19,Q217&gt;=$AG$7,$Y$19,Q217&gt;=$AG$8,$X$19,Q217&gt;=$AG$9,$V$19),L217),"")</f>
        <v>DD</v>
      </c>
      <c r="N217" s="9"/>
      <c r="O217" s="9"/>
      <c r="P217" s="9">
        <f t="shared" si="29"/>
        <v>40</v>
      </c>
      <c r="Q217" s="9">
        <f t="shared" si="30"/>
        <v>40</v>
      </c>
      <c r="R217" s="9">
        <f t="shared" si="31"/>
        <v>-1.02</v>
      </c>
    </row>
    <row r="218" spans="1:18" x14ac:dyDescent="0.2">
      <c r="A218" s="3" t="s">
        <v>8</v>
      </c>
      <c r="B218" s="3">
        <v>217</v>
      </c>
      <c r="C218" s="3">
        <v>7</v>
      </c>
      <c r="D218" s="3">
        <v>48</v>
      </c>
      <c r="E218" s="3" t="s">
        <v>34</v>
      </c>
      <c r="F218" s="22">
        <f t="shared" si="32"/>
        <v>48</v>
      </c>
      <c r="G218" s="22">
        <f t="shared" si="33"/>
        <v>7</v>
      </c>
      <c r="H218" s="22">
        <f t="shared" si="34"/>
        <v>48</v>
      </c>
      <c r="I218" s="9">
        <f t="shared" si="35"/>
        <v>31.599999999999998</v>
      </c>
      <c r="J218" s="9">
        <f t="shared" si="27"/>
        <v>31.6</v>
      </c>
      <c r="K218" s="10">
        <f t="shared" si="28"/>
        <v>998.55999999999983</v>
      </c>
      <c r="L218" s="9" t="str" cm="1">
        <f t="array" ref="L218">IF(D218&lt;&gt;"",IF(AND(H218&gt;=40,I218&gt;=30),IF(AND($N$2&gt;=$T$2,$N$2&lt;=$U$2),_xlfn.IFS(P218&gt;=$AD$2,$AD$1,P218&gt;=$AC$2,$AC$1,P218&gt;=$AB$2,$AB$1,P218&gt;=$AA$2,$AA$1,P218&gt;=$Z$2,$Z$1,P218&gt;=$Y$2,$Y$1,P218&gt;=$X$2,$X$1,P218&gt;=$W$2,$W$1,P218&lt;$W$2,$V$1),(IF(AND($N$2&gt;=$T$3,$N$2&lt;$U$3),_xlfn.IFS(P218&gt;=$AD$3,$AD$1,P218&gt;=$AC$3,$AC$1,P218&gt;=$AB$3,$AB$1,P218&gt;=$AA$3,$AA$1,P218&gt;=$Z$3,$Z$1,P218&gt;=$Y$3,$Y$1,P218&gt;=$X$3,$X$1,P218&gt;=$W$3,$W$1,P218&lt;$W$2,$V$1),(IF(AND($N$2&gt;=$T$4,$N$2&lt;$U$4),_xlfn.IFS(P218&gt;=$AD$4,$AD$1,P218&gt;=$AC$4,$AC$1,P218&gt;=$AB$4,$AB$1,P218&gt;=$AA$4,$AA$1,P218&gt;=$Z$4,$Z$1,P218&gt;=$Y$4,$Y$1,P218&gt;=$X$4,$X$1,P218&gt;=$W$4,$W$1,P218&lt;$W$2,$V$1),(IF(AND($N$2&gt;=$T$5,$N$2&lt;$U$5),_xlfn.IFS(P218&gt;=$AD$5,$AD$1,P218&gt;=$AC$5,$AC$1,P218&gt;=$AB$5,$AB$1,P218&gt;=$AA$5,$AA$1,P218&gt;=$Z$5,$Z$1,P218&gt;=$Y$5,$Y$1,P218&gt;=$X$5,$X$1,P218&gt;=$W$5,$W$1,P218&lt;$W$2,$V$1),(IF(AND($N$2&gt;=$T$6,$N$2&lt;$U$6),_xlfn.IFS(P218&gt;=$AD$6,$AD$1,P218&gt;=$AC$6,$AC$1,P218&gt;=$AB$6,$AB$1,P218&gt;=$AA$6,$AA$1,P218&gt;=$Z$6,$Z$1,P218&gt;=$Y$6,$Y$1,P218&gt;=$X$6,$X$1,P218&gt;=$W$6,$W$1,P218&lt;$W$2,$V$1),(IF(AND($N$2&gt;=$T$7,$N$2&lt;$U$7),_xlfn.IFS(P218&gt;=$AD$7,$AD$1,P218&gt;=$AC$7,$AC$1,P218&gt;=$AB$7,$AB$1,P218&gt;=$AA$7,$AA$1,P218&gt;=$Z$7,$Z$1,P218&gt;=$Y$7,$Y$1,P218&gt;=$X$7,$X$1,P218&gt;=$W$7,$W$1,P218&lt;$W$2,$V$1),(IF(AND($N$2&gt;=$T$8,$N$2&lt;$U$8),_xlfn.IFS(P218&gt;=$AD$8,$AD$1,P218&gt;=$AC$8,$AC$1,P218&gt;=$AB$8,$AB$1,P218&gt;=$AA$8,$AA$1,P218&gt;=$Z$8,$Z$1,P218&gt;=$Y$8,$Y$1,P218&gt;=$X$8,$X$1,P218&gt;=$W$8,$W$1,P218&lt;$W$2,$V$1),(IF(AND($N$2&gt;=$T$9,$N$2&lt;$U$9),_xlfn.IFS(P218&gt;=$AD$9,$AD$1,P218&gt;=$AC$9,$AC$1,P218&gt;=$AB$9,$AB$1,P218&gt;=$AA$9,$AA$1,P218&gt;=$Z$9,$Z$1,P218&gt;=$Y$9,$Y$1,P218&gt;=$X$9,$X$1,P218&gt;=$W$9,$W$1),$W$1))))))))))))))),IF(AND($N$2&gt;=$T$2,$N$2&lt;=$U$2),IF(P218&gt;=$W$2,$W$1,$V$1),IF(AND($N$2&gt;=$T$3,$N$2&lt;$U$3),IF(P218&gt;=$W$3,$W$1,$V$1),IF(AND($N$2&gt;=$T$4,$N$2&lt;$U$4),IF(P218&gt;=$W$4,$W$1,$V$1),IF(AND($N$2&gt;=$T$5,$N$2&lt;$U$5),IF(P218&gt;=$W$5,$W$1,$V$1),IF(AND($N$2&gt;=$T$6,$N$2&lt;$U$6),IF(P218&gt;=$W$6,$W$1,$V$1),IF(AND($N$2&gt;=$T$7,$N$2&lt;$U$7),IF(P218&gt;=$W$7,$W$1,$V$1),IF(AND($N$2&gt;=$T$8,$N$2&lt;$U$8),IF(P218&gt;=$W$8,$W$1,$V$1),IF(AND($N$2&gt;=$T$9,$N$2&lt;$U$9),IF(P218&gt;=$W$9,$W$1,$V$1),""))))))))),"")</f>
        <v>DD</v>
      </c>
      <c r="M218" s="9" t="str" cm="1">
        <f t="array" ref="M218">IF(E218&lt;&gt;"",IF(AND(E218&lt;&gt;"GR",E218&gt;=40,J218&gt;=30),_xlfn.IFS(Q218&gt;=$AG$2,$AD$19,Q218&gt;=$AG$3,$AC$19,Q218&gt;=$AG$4,$AB$19,Q218&gt;=$AG$5,$AA$19,Q218&gt;=$AG$6,$Z$19,Q218&gt;=$AG$7,$Y$19,Q218&gt;=$AG$8,$X$19,Q218&gt;=$AG$9,$V$19),L218),"")</f>
        <v>DD</v>
      </c>
      <c r="N218" s="9"/>
      <c r="O218" s="9"/>
      <c r="P218" s="9">
        <f t="shared" si="29"/>
        <v>40</v>
      </c>
      <c r="Q218" s="9">
        <f t="shared" si="30"/>
        <v>40</v>
      </c>
      <c r="R218" s="9">
        <f t="shared" si="31"/>
        <v>-1.04</v>
      </c>
    </row>
    <row r="219" spans="1:18" x14ac:dyDescent="0.2">
      <c r="A219" s="3" t="s">
        <v>8</v>
      </c>
      <c r="B219" s="3">
        <v>218</v>
      </c>
      <c r="C219" s="3">
        <v>11</v>
      </c>
      <c r="D219" s="3">
        <v>45</v>
      </c>
      <c r="E219" s="3" t="s">
        <v>34</v>
      </c>
      <c r="F219" s="22">
        <f t="shared" si="32"/>
        <v>45</v>
      </c>
      <c r="G219" s="22">
        <f t="shared" si="33"/>
        <v>11</v>
      </c>
      <c r="H219" s="22">
        <f t="shared" si="34"/>
        <v>45</v>
      </c>
      <c r="I219" s="9">
        <f t="shared" si="35"/>
        <v>31.4</v>
      </c>
      <c r="J219" s="9">
        <f t="shared" si="27"/>
        <v>31.4</v>
      </c>
      <c r="K219" s="10">
        <f t="shared" si="28"/>
        <v>985.95999999999992</v>
      </c>
      <c r="L219" s="9" t="str" cm="1">
        <f t="array" ref="L219">IF(D219&lt;&gt;"",IF(AND(H219&gt;=40,I219&gt;=30),IF(AND($N$2&gt;=$T$2,$N$2&lt;=$U$2),_xlfn.IFS(P219&gt;=$AD$2,$AD$1,P219&gt;=$AC$2,$AC$1,P219&gt;=$AB$2,$AB$1,P219&gt;=$AA$2,$AA$1,P219&gt;=$Z$2,$Z$1,P219&gt;=$Y$2,$Y$1,P219&gt;=$X$2,$X$1,P219&gt;=$W$2,$W$1,P219&lt;$W$2,$V$1),(IF(AND($N$2&gt;=$T$3,$N$2&lt;$U$3),_xlfn.IFS(P219&gt;=$AD$3,$AD$1,P219&gt;=$AC$3,$AC$1,P219&gt;=$AB$3,$AB$1,P219&gt;=$AA$3,$AA$1,P219&gt;=$Z$3,$Z$1,P219&gt;=$Y$3,$Y$1,P219&gt;=$X$3,$X$1,P219&gt;=$W$3,$W$1,P219&lt;$W$2,$V$1),(IF(AND($N$2&gt;=$T$4,$N$2&lt;$U$4),_xlfn.IFS(P219&gt;=$AD$4,$AD$1,P219&gt;=$AC$4,$AC$1,P219&gt;=$AB$4,$AB$1,P219&gt;=$AA$4,$AA$1,P219&gt;=$Z$4,$Z$1,P219&gt;=$Y$4,$Y$1,P219&gt;=$X$4,$X$1,P219&gt;=$W$4,$W$1,P219&lt;$W$2,$V$1),(IF(AND($N$2&gt;=$T$5,$N$2&lt;$U$5),_xlfn.IFS(P219&gt;=$AD$5,$AD$1,P219&gt;=$AC$5,$AC$1,P219&gt;=$AB$5,$AB$1,P219&gt;=$AA$5,$AA$1,P219&gt;=$Z$5,$Z$1,P219&gt;=$Y$5,$Y$1,P219&gt;=$X$5,$X$1,P219&gt;=$W$5,$W$1,P219&lt;$W$2,$V$1),(IF(AND($N$2&gt;=$T$6,$N$2&lt;$U$6),_xlfn.IFS(P219&gt;=$AD$6,$AD$1,P219&gt;=$AC$6,$AC$1,P219&gt;=$AB$6,$AB$1,P219&gt;=$AA$6,$AA$1,P219&gt;=$Z$6,$Z$1,P219&gt;=$Y$6,$Y$1,P219&gt;=$X$6,$X$1,P219&gt;=$W$6,$W$1,P219&lt;$W$2,$V$1),(IF(AND($N$2&gt;=$T$7,$N$2&lt;$U$7),_xlfn.IFS(P219&gt;=$AD$7,$AD$1,P219&gt;=$AC$7,$AC$1,P219&gt;=$AB$7,$AB$1,P219&gt;=$AA$7,$AA$1,P219&gt;=$Z$7,$Z$1,P219&gt;=$Y$7,$Y$1,P219&gt;=$X$7,$X$1,P219&gt;=$W$7,$W$1,P219&lt;$W$2,$V$1),(IF(AND($N$2&gt;=$T$8,$N$2&lt;$U$8),_xlfn.IFS(P219&gt;=$AD$8,$AD$1,P219&gt;=$AC$8,$AC$1,P219&gt;=$AB$8,$AB$1,P219&gt;=$AA$8,$AA$1,P219&gt;=$Z$8,$Z$1,P219&gt;=$Y$8,$Y$1,P219&gt;=$X$8,$X$1,P219&gt;=$W$8,$W$1,P219&lt;$W$2,$V$1),(IF(AND($N$2&gt;=$T$9,$N$2&lt;$U$9),_xlfn.IFS(P219&gt;=$AD$9,$AD$1,P219&gt;=$AC$9,$AC$1,P219&gt;=$AB$9,$AB$1,P219&gt;=$AA$9,$AA$1,P219&gt;=$Z$9,$Z$1,P219&gt;=$Y$9,$Y$1,P219&gt;=$X$9,$X$1,P219&gt;=$W$9,$W$1),$W$1))))))))))))))),IF(AND($N$2&gt;=$T$2,$N$2&lt;=$U$2),IF(P219&gt;=$W$2,$W$1,$V$1),IF(AND($N$2&gt;=$T$3,$N$2&lt;$U$3),IF(P219&gt;=$W$3,$W$1,$V$1),IF(AND($N$2&gt;=$T$4,$N$2&lt;$U$4),IF(P219&gt;=$W$4,$W$1,$V$1),IF(AND($N$2&gt;=$T$5,$N$2&lt;$U$5),IF(P219&gt;=$W$5,$W$1,$V$1),IF(AND($N$2&gt;=$T$6,$N$2&lt;$U$6),IF(P219&gt;=$W$6,$W$1,$V$1),IF(AND($N$2&gt;=$T$7,$N$2&lt;$U$7),IF(P219&gt;=$W$7,$W$1,$V$1),IF(AND($N$2&gt;=$T$8,$N$2&lt;$U$8),IF(P219&gt;=$W$8,$W$1,$V$1),IF(AND($N$2&gt;=$T$9,$N$2&lt;$U$9),IF(P219&gt;=$W$9,$W$1,$V$1),""))))))))),"")</f>
        <v>DD</v>
      </c>
      <c r="M219" s="9" t="str" cm="1">
        <f t="array" ref="M219">IF(E219&lt;&gt;"",IF(AND(E219&lt;&gt;"GR",E219&gt;=40,J219&gt;=30),_xlfn.IFS(Q219&gt;=$AG$2,$AD$19,Q219&gt;=$AG$3,$AC$19,Q219&gt;=$AG$4,$AB$19,Q219&gt;=$AG$5,$AA$19,Q219&gt;=$AG$6,$Z$19,Q219&gt;=$AG$7,$Y$19,Q219&gt;=$AG$8,$X$19,Q219&gt;=$AG$9,$V$19),L219),"")</f>
        <v>DD</v>
      </c>
      <c r="N219" s="9"/>
      <c r="O219" s="9"/>
      <c r="P219" s="9">
        <f t="shared" si="29"/>
        <v>39</v>
      </c>
      <c r="Q219" s="9">
        <f t="shared" si="30"/>
        <v>39</v>
      </c>
      <c r="R219" s="9">
        <f t="shared" si="31"/>
        <v>-1.05</v>
      </c>
    </row>
    <row r="220" spans="1:18" x14ac:dyDescent="0.2">
      <c r="A220" s="3" t="s">
        <v>8</v>
      </c>
      <c r="B220" s="3">
        <v>219</v>
      </c>
      <c r="C220" s="3">
        <v>10</v>
      </c>
      <c r="D220" s="3">
        <v>45</v>
      </c>
      <c r="E220" s="3" t="s">
        <v>34</v>
      </c>
      <c r="F220" s="22">
        <f t="shared" si="32"/>
        <v>45</v>
      </c>
      <c r="G220" s="22">
        <f t="shared" si="33"/>
        <v>10</v>
      </c>
      <c r="H220" s="22">
        <f t="shared" si="34"/>
        <v>45</v>
      </c>
      <c r="I220" s="9">
        <f t="shared" si="35"/>
        <v>31</v>
      </c>
      <c r="J220" s="9">
        <f t="shared" si="27"/>
        <v>31</v>
      </c>
      <c r="K220" s="10">
        <f t="shared" si="28"/>
        <v>961</v>
      </c>
      <c r="L220" s="9" t="str" cm="1">
        <f t="array" ref="L220">IF(D220&lt;&gt;"",IF(AND(H220&gt;=40,I220&gt;=30),IF(AND($N$2&gt;=$T$2,$N$2&lt;=$U$2),_xlfn.IFS(P220&gt;=$AD$2,$AD$1,P220&gt;=$AC$2,$AC$1,P220&gt;=$AB$2,$AB$1,P220&gt;=$AA$2,$AA$1,P220&gt;=$Z$2,$Z$1,P220&gt;=$Y$2,$Y$1,P220&gt;=$X$2,$X$1,P220&gt;=$W$2,$W$1,P220&lt;$W$2,$V$1),(IF(AND($N$2&gt;=$T$3,$N$2&lt;$U$3),_xlfn.IFS(P220&gt;=$AD$3,$AD$1,P220&gt;=$AC$3,$AC$1,P220&gt;=$AB$3,$AB$1,P220&gt;=$AA$3,$AA$1,P220&gt;=$Z$3,$Z$1,P220&gt;=$Y$3,$Y$1,P220&gt;=$X$3,$X$1,P220&gt;=$W$3,$W$1,P220&lt;$W$2,$V$1),(IF(AND($N$2&gt;=$T$4,$N$2&lt;$U$4),_xlfn.IFS(P220&gt;=$AD$4,$AD$1,P220&gt;=$AC$4,$AC$1,P220&gt;=$AB$4,$AB$1,P220&gt;=$AA$4,$AA$1,P220&gt;=$Z$4,$Z$1,P220&gt;=$Y$4,$Y$1,P220&gt;=$X$4,$X$1,P220&gt;=$W$4,$W$1,P220&lt;$W$2,$V$1),(IF(AND($N$2&gt;=$T$5,$N$2&lt;$U$5),_xlfn.IFS(P220&gt;=$AD$5,$AD$1,P220&gt;=$AC$5,$AC$1,P220&gt;=$AB$5,$AB$1,P220&gt;=$AA$5,$AA$1,P220&gt;=$Z$5,$Z$1,P220&gt;=$Y$5,$Y$1,P220&gt;=$X$5,$X$1,P220&gt;=$W$5,$W$1,P220&lt;$W$2,$V$1),(IF(AND($N$2&gt;=$T$6,$N$2&lt;$U$6),_xlfn.IFS(P220&gt;=$AD$6,$AD$1,P220&gt;=$AC$6,$AC$1,P220&gt;=$AB$6,$AB$1,P220&gt;=$AA$6,$AA$1,P220&gt;=$Z$6,$Z$1,P220&gt;=$Y$6,$Y$1,P220&gt;=$X$6,$X$1,P220&gt;=$W$6,$W$1,P220&lt;$W$2,$V$1),(IF(AND($N$2&gt;=$T$7,$N$2&lt;$U$7),_xlfn.IFS(P220&gt;=$AD$7,$AD$1,P220&gt;=$AC$7,$AC$1,P220&gt;=$AB$7,$AB$1,P220&gt;=$AA$7,$AA$1,P220&gt;=$Z$7,$Z$1,P220&gt;=$Y$7,$Y$1,P220&gt;=$X$7,$X$1,P220&gt;=$W$7,$W$1,P220&lt;$W$2,$V$1),(IF(AND($N$2&gt;=$T$8,$N$2&lt;$U$8),_xlfn.IFS(P220&gt;=$AD$8,$AD$1,P220&gt;=$AC$8,$AC$1,P220&gt;=$AB$8,$AB$1,P220&gt;=$AA$8,$AA$1,P220&gt;=$Z$8,$Z$1,P220&gt;=$Y$8,$Y$1,P220&gt;=$X$8,$X$1,P220&gt;=$W$8,$W$1,P220&lt;$W$2,$V$1),(IF(AND($N$2&gt;=$T$9,$N$2&lt;$U$9),_xlfn.IFS(P220&gt;=$AD$9,$AD$1,P220&gt;=$AC$9,$AC$1,P220&gt;=$AB$9,$AB$1,P220&gt;=$AA$9,$AA$1,P220&gt;=$Z$9,$Z$1,P220&gt;=$Y$9,$Y$1,P220&gt;=$X$9,$X$1,P220&gt;=$W$9,$W$1),$W$1))))))))))))))),IF(AND($N$2&gt;=$T$2,$N$2&lt;=$U$2),IF(P220&gt;=$W$2,$W$1,$V$1),IF(AND($N$2&gt;=$T$3,$N$2&lt;$U$3),IF(P220&gt;=$W$3,$W$1,$V$1),IF(AND($N$2&gt;=$T$4,$N$2&lt;$U$4),IF(P220&gt;=$W$4,$W$1,$V$1),IF(AND($N$2&gt;=$T$5,$N$2&lt;$U$5),IF(P220&gt;=$W$5,$W$1,$V$1),IF(AND($N$2&gt;=$T$6,$N$2&lt;$U$6),IF(P220&gt;=$W$6,$W$1,$V$1),IF(AND($N$2&gt;=$T$7,$N$2&lt;$U$7),IF(P220&gt;=$W$7,$W$1,$V$1),IF(AND($N$2&gt;=$T$8,$N$2&lt;$U$8),IF(P220&gt;=$W$8,$W$1,$V$1),IF(AND($N$2&gt;=$T$9,$N$2&lt;$U$9),IF(P220&gt;=$W$9,$W$1,$V$1),""))))))))),"")</f>
        <v>DD</v>
      </c>
      <c r="M220" s="9" t="str" cm="1">
        <f t="array" ref="M220">IF(E220&lt;&gt;"",IF(AND(E220&lt;&gt;"GR",E220&gt;=40,J220&gt;=30),_xlfn.IFS(Q220&gt;=$AG$2,$AD$19,Q220&gt;=$AG$3,$AC$19,Q220&gt;=$AG$4,$AB$19,Q220&gt;=$AG$5,$AA$19,Q220&gt;=$AG$6,$Z$19,Q220&gt;=$AG$7,$Y$19,Q220&gt;=$AG$8,$X$19,Q220&gt;=$AG$9,$V$19),L220),"")</f>
        <v>DD</v>
      </c>
      <c r="N220" s="9"/>
      <c r="O220" s="9"/>
      <c r="P220" s="9">
        <f t="shared" si="29"/>
        <v>39</v>
      </c>
      <c r="Q220" s="9">
        <f t="shared" si="30"/>
        <v>39</v>
      </c>
      <c r="R220" s="9">
        <f t="shared" si="31"/>
        <v>-1.08</v>
      </c>
    </row>
    <row r="221" spans="1:18" x14ac:dyDescent="0.2">
      <c r="A221" s="3" t="s">
        <v>8</v>
      </c>
      <c r="B221" s="3">
        <v>220</v>
      </c>
      <c r="C221" s="3">
        <v>9</v>
      </c>
      <c r="D221" s="3">
        <v>45</v>
      </c>
      <c r="E221" s="3" t="s">
        <v>34</v>
      </c>
      <c r="F221" s="22">
        <f t="shared" si="32"/>
        <v>45</v>
      </c>
      <c r="G221" s="22">
        <f t="shared" si="33"/>
        <v>9</v>
      </c>
      <c r="H221" s="22">
        <f t="shared" si="34"/>
        <v>45</v>
      </c>
      <c r="I221" s="9">
        <f t="shared" si="35"/>
        <v>30.6</v>
      </c>
      <c r="J221" s="9">
        <f t="shared" si="27"/>
        <v>30.6</v>
      </c>
      <c r="K221" s="10">
        <f t="shared" si="28"/>
        <v>936.36000000000013</v>
      </c>
      <c r="L221" s="9" t="str" cm="1">
        <f t="array" ref="L221">IF(D221&lt;&gt;"",IF(AND(H221&gt;=40,I221&gt;=30),IF(AND($N$2&gt;=$T$2,$N$2&lt;=$U$2),_xlfn.IFS(P221&gt;=$AD$2,$AD$1,P221&gt;=$AC$2,$AC$1,P221&gt;=$AB$2,$AB$1,P221&gt;=$AA$2,$AA$1,P221&gt;=$Z$2,$Z$1,P221&gt;=$Y$2,$Y$1,P221&gt;=$X$2,$X$1,P221&gt;=$W$2,$W$1,P221&lt;$W$2,$V$1),(IF(AND($N$2&gt;=$T$3,$N$2&lt;$U$3),_xlfn.IFS(P221&gt;=$AD$3,$AD$1,P221&gt;=$AC$3,$AC$1,P221&gt;=$AB$3,$AB$1,P221&gt;=$AA$3,$AA$1,P221&gt;=$Z$3,$Z$1,P221&gt;=$Y$3,$Y$1,P221&gt;=$X$3,$X$1,P221&gt;=$W$3,$W$1,P221&lt;$W$2,$V$1),(IF(AND($N$2&gt;=$T$4,$N$2&lt;$U$4),_xlfn.IFS(P221&gt;=$AD$4,$AD$1,P221&gt;=$AC$4,$AC$1,P221&gt;=$AB$4,$AB$1,P221&gt;=$AA$4,$AA$1,P221&gt;=$Z$4,$Z$1,P221&gt;=$Y$4,$Y$1,P221&gt;=$X$4,$X$1,P221&gt;=$W$4,$W$1,P221&lt;$W$2,$V$1),(IF(AND($N$2&gt;=$T$5,$N$2&lt;$U$5),_xlfn.IFS(P221&gt;=$AD$5,$AD$1,P221&gt;=$AC$5,$AC$1,P221&gt;=$AB$5,$AB$1,P221&gt;=$AA$5,$AA$1,P221&gt;=$Z$5,$Z$1,P221&gt;=$Y$5,$Y$1,P221&gt;=$X$5,$X$1,P221&gt;=$W$5,$W$1,P221&lt;$W$2,$V$1),(IF(AND($N$2&gt;=$T$6,$N$2&lt;$U$6),_xlfn.IFS(P221&gt;=$AD$6,$AD$1,P221&gt;=$AC$6,$AC$1,P221&gt;=$AB$6,$AB$1,P221&gt;=$AA$6,$AA$1,P221&gt;=$Z$6,$Z$1,P221&gt;=$Y$6,$Y$1,P221&gt;=$X$6,$X$1,P221&gt;=$W$6,$W$1,P221&lt;$W$2,$V$1),(IF(AND($N$2&gt;=$T$7,$N$2&lt;$U$7),_xlfn.IFS(P221&gt;=$AD$7,$AD$1,P221&gt;=$AC$7,$AC$1,P221&gt;=$AB$7,$AB$1,P221&gt;=$AA$7,$AA$1,P221&gt;=$Z$7,$Z$1,P221&gt;=$Y$7,$Y$1,P221&gt;=$X$7,$X$1,P221&gt;=$W$7,$W$1,P221&lt;$W$2,$V$1),(IF(AND($N$2&gt;=$T$8,$N$2&lt;$U$8),_xlfn.IFS(P221&gt;=$AD$8,$AD$1,P221&gt;=$AC$8,$AC$1,P221&gt;=$AB$8,$AB$1,P221&gt;=$AA$8,$AA$1,P221&gt;=$Z$8,$Z$1,P221&gt;=$Y$8,$Y$1,P221&gt;=$X$8,$X$1,P221&gt;=$W$8,$W$1,P221&lt;$W$2,$V$1),(IF(AND($N$2&gt;=$T$9,$N$2&lt;$U$9),_xlfn.IFS(P221&gt;=$AD$9,$AD$1,P221&gt;=$AC$9,$AC$1,P221&gt;=$AB$9,$AB$1,P221&gt;=$AA$9,$AA$1,P221&gt;=$Z$9,$Z$1,P221&gt;=$Y$9,$Y$1,P221&gt;=$X$9,$X$1,P221&gt;=$W$9,$W$1),$W$1))))))))))))))),IF(AND($N$2&gt;=$T$2,$N$2&lt;=$U$2),IF(P221&gt;=$W$2,$W$1,$V$1),IF(AND($N$2&gt;=$T$3,$N$2&lt;$U$3),IF(P221&gt;=$W$3,$W$1,$V$1),IF(AND($N$2&gt;=$T$4,$N$2&lt;$U$4),IF(P221&gt;=$W$4,$W$1,$V$1),IF(AND($N$2&gt;=$T$5,$N$2&lt;$U$5),IF(P221&gt;=$W$5,$W$1,$V$1),IF(AND($N$2&gt;=$T$6,$N$2&lt;$U$6),IF(P221&gt;=$W$6,$W$1,$V$1),IF(AND($N$2&gt;=$T$7,$N$2&lt;$U$7),IF(P221&gt;=$W$7,$W$1,$V$1),IF(AND($N$2&gt;=$T$8,$N$2&lt;$U$8),IF(P221&gt;=$W$8,$W$1,$V$1),IF(AND($N$2&gt;=$T$9,$N$2&lt;$U$9),IF(P221&gt;=$W$9,$W$1,$V$1),""))))))))),"")</f>
        <v>DD</v>
      </c>
      <c r="M221" s="9" t="str" cm="1">
        <f t="array" ref="M221">IF(E221&lt;&gt;"",IF(AND(E221&lt;&gt;"GR",E221&gt;=40,J221&gt;=30),_xlfn.IFS(Q221&gt;=$AG$2,$AD$19,Q221&gt;=$AG$3,$AC$19,Q221&gt;=$AG$4,$AB$19,Q221&gt;=$AG$5,$AA$19,Q221&gt;=$AG$6,$Z$19,Q221&gt;=$AG$7,$Y$19,Q221&gt;=$AG$8,$X$19,Q221&gt;=$AG$9,$V$19),L221),"")</f>
        <v>DD</v>
      </c>
      <c r="N221" s="9"/>
      <c r="O221" s="9"/>
      <c r="P221" s="9">
        <f t="shared" si="29"/>
        <v>39</v>
      </c>
      <c r="Q221" s="9">
        <f t="shared" si="30"/>
        <v>39</v>
      </c>
      <c r="R221" s="9">
        <f t="shared" si="31"/>
        <v>-1.1100000000000001</v>
      </c>
    </row>
    <row r="222" spans="1:18" x14ac:dyDescent="0.2">
      <c r="A222" s="3" t="s">
        <v>8</v>
      </c>
      <c r="B222" s="3">
        <v>221</v>
      </c>
      <c r="C222" s="3">
        <v>12</v>
      </c>
      <c r="D222" s="3">
        <v>31</v>
      </c>
      <c r="E222" s="3">
        <v>40</v>
      </c>
      <c r="F222" s="22">
        <f t="shared" si="32"/>
        <v>40</v>
      </c>
      <c r="G222" s="22">
        <f t="shared" si="33"/>
        <v>12</v>
      </c>
      <c r="H222" s="22">
        <f t="shared" si="34"/>
        <v>31</v>
      </c>
      <c r="I222" s="9">
        <f t="shared" si="35"/>
        <v>23.4</v>
      </c>
      <c r="J222" s="9">
        <f t="shared" si="27"/>
        <v>28.8</v>
      </c>
      <c r="K222" s="10">
        <f t="shared" si="28"/>
        <v>547.55999999999995</v>
      </c>
      <c r="L222" s="9" t="str" cm="1">
        <f t="array" ref="L222">IF(D222&lt;&gt;"",IF(AND(H222&gt;=40,I222&gt;=30),IF(AND($N$2&gt;=$T$2,$N$2&lt;=$U$2),_xlfn.IFS(P222&gt;=$AD$2,$AD$1,P222&gt;=$AC$2,$AC$1,P222&gt;=$AB$2,$AB$1,P222&gt;=$AA$2,$AA$1,P222&gt;=$Z$2,$Z$1,P222&gt;=$Y$2,$Y$1,P222&gt;=$X$2,$X$1,P222&gt;=$W$2,$W$1,P222&lt;$W$2,$V$1),(IF(AND($N$2&gt;=$T$3,$N$2&lt;$U$3),_xlfn.IFS(P222&gt;=$AD$3,$AD$1,P222&gt;=$AC$3,$AC$1,P222&gt;=$AB$3,$AB$1,P222&gt;=$AA$3,$AA$1,P222&gt;=$Z$3,$Z$1,P222&gt;=$Y$3,$Y$1,P222&gt;=$X$3,$X$1,P222&gt;=$W$3,$W$1,P222&lt;$W$2,$V$1),(IF(AND($N$2&gt;=$T$4,$N$2&lt;$U$4),_xlfn.IFS(P222&gt;=$AD$4,$AD$1,P222&gt;=$AC$4,$AC$1,P222&gt;=$AB$4,$AB$1,P222&gt;=$AA$4,$AA$1,P222&gt;=$Z$4,$Z$1,P222&gt;=$Y$4,$Y$1,P222&gt;=$X$4,$X$1,P222&gt;=$W$4,$W$1,P222&lt;$W$2,$V$1),(IF(AND($N$2&gt;=$T$5,$N$2&lt;$U$5),_xlfn.IFS(P222&gt;=$AD$5,$AD$1,P222&gt;=$AC$5,$AC$1,P222&gt;=$AB$5,$AB$1,P222&gt;=$AA$5,$AA$1,P222&gt;=$Z$5,$Z$1,P222&gt;=$Y$5,$Y$1,P222&gt;=$X$5,$X$1,P222&gt;=$W$5,$W$1,P222&lt;$W$2,$V$1),(IF(AND($N$2&gt;=$T$6,$N$2&lt;$U$6),_xlfn.IFS(P222&gt;=$AD$6,$AD$1,P222&gt;=$AC$6,$AC$1,P222&gt;=$AB$6,$AB$1,P222&gt;=$AA$6,$AA$1,P222&gt;=$Z$6,$Z$1,P222&gt;=$Y$6,$Y$1,P222&gt;=$X$6,$X$1,P222&gt;=$W$6,$W$1,P222&lt;$W$2,$V$1),(IF(AND($N$2&gt;=$T$7,$N$2&lt;$U$7),_xlfn.IFS(P222&gt;=$AD$7,$AD$1,P222&gt;=$AC$7,$AC$1,P222&gt;=$AB$7,$AB$1,P222&gt;=$AA$7,$AA$1,P222&gt;=$Z$7,$Z$1,P222&gt;=$Y$7,$Y$1,P222&gt;=$X$7,$X$1,P222&gt;=$W$7,$W$1,P222&lt;$W$2,$V$1),(IF(AND($N$2&gt;=$T$8,$N$2&lt;$U$8),_xlfn.IFS(P222&gt;=$AD$8,$AD$1,P222&gt;=$AC$8,$AC$1,P222&gt;=$AB$8,$AB$1,P222&gt;=$AA$8,$AA$1,P222&gt;=$Z$8,$Z$1,P222&gt;=$Y$8,$Y$1,P222&gt;=$X$8,$X$1,P222&gt;=$W$8,$W$1,P222&lt;$W$2,$V$1),(IF(AND($N$2&gt;=$T$9,$N$2&lt;$U$9),_xlfn.IFS(P222&gt;=$AD$9,$AD$1,P222&gt;=$AC$9,$AC$1,P222&gt;=$AB$9,$AB$1,P222&gt;=$AA$9,$AA$1,P222&gt;=$Z$9,$Z$1,P222&gt;=$Y$9,$Y$1,P222&gt;=$X$9,$X$1,P222&gt;=$W$9,$W$1),$W$1))))))))))))))),IF(AND($N$2&gt;=$T$2,$N$2&lt;=$U$2),IF(P222&gt;=$W$2,$W$1,$V$1),IF(AND($N$2&gt;=$T$3,$N$2&lt;$U$3),IF(P222&gt;=$W$3,$W$1,$V$1),IF(AND($N$2&gt;=$T$4,$N$2&lt;$U$4),IF(P222&gt;=$W$4,$W$1,$V$1),IF(AND($N$2&gt;=$T$5,$N$2&lt;$U$5),IF(P222&gt;=$W$5,$W$1,$V$1),IF(AND($N$2&gt;=$T$6,$N$2&lt;$U$6),IF(P222&gt;=$W$6,$W$1,$V$1),IF(AND($N$2&gt;=$T$7,$N$2&lt;$U$7),IF(P222&gt;=$W$7,$W$1,$V$1),IF(AND($N$2&gt;=$T$8,$N$2&lt;$U$8),IF(P222&gt;=$W$8,$W$1,$V$1),IF(AND($N$2&gt;=$T$9,$N$2&lt;$U$9),IF(P222&gt;=$W$9,$W$1,$V$1),""))))))))),"")</f>
        <v>FD</v>
      </c>
      <c r="M222" s="9" t="str" cm="1">
        <f t="array" ref="M222">IF(E222&lt;&gt;"",IF(AND(E222&lt;&gt;"GR",E222&gt;=40,J222&gt;=30),_xlfn.IFS(Q222&gt;=$AG$2,$AD$19,Q222&gt;=$AG$3,$AC$19,Q222&gt;=$AG$4,$AB$19,Q222&gt;=$AG$5,$AA$19,Q222&gt;=$AG$6,$Z$19,Q222&gt;=$AG$7,$Y$19,Q222&gt;=$AG$8,$X$19,Q222&gt;=$AG$9,$V$19),L222),"")</f>
        <v>FD</v>
      </c>
      <c r="N222" s="9"/>
      <c r="O222" s="9"/>
      <c r="P222" s="9">
        <f t="shared" si="29"/>
        <v>34</v>
      </c>
      <c r="Q222" s="9">
        <f t="shared" si="30"/>
        <v>38</v>
      </c>
      <c r="R222" s="9">
        <f t="shared" si="31"/>
        <v>-1.6</v>
      </c>
    </row>
    <row r="223" spans="1:18" x14ac:dyDescent="0.2">
      <c r="A223" s="3" t="s">
        <v>8</v>
      </c>
      <c r="B223" s="3">
        <v>222</v>
      </c>
      <c r="C223" s="3">
        <v>7</v>
      </c>
      <c r="D223" s="3">
        <v>46</v>
      </c>
      <c r="E223" s="3" t="s">
        <v>34</v>
      </c>
      <c r="F223" s="22">
        <f t="shared" si="32"/>
        <v>46</v>
      </c>
      <c r="G223" s="22">
        <f t="shared" si="33"/>
        <v>7</v>
      </c>
      <c r="H223" s="22">
        <f t="shared" si="34"/>
        <v>46</v>
      </c>
      <c r="I223" s="9">
        <f t="shared" si="35"/>
        <v>30.4</v>
      </c>
      <c r="J223" s="9">
        <f t="shared" si="27"/>
        <v>30.4</v>
      </c>
      <c r="K223" s="10">
        <f t="shared" si="28"/>
        <v>924.16</v>
      </c>
      <c r="L223" s="9" t="str" cm="1">
        <f t="array" ref="L223">IF(D223&lt;&gt;"",IF(AND(H223&gt;=40,I223&gt;=30),IF(AND($N$2&gt;=$T$2,$N$2&lt;=$U$2),_xlfn.IFS(P223&gt;=$AD$2,$AD$1,P223&gt;=$AC$2,$AC$1,P223&gt;=$AB$2,$AB$1,P223&gt;=$AA$2,$AA$1,P223&gt;=$Z$2,$Z$1,P223&gt;=$Y$2,$Y$1,P223&gt;=$X$2,$X$1,P223&gt;=$W$2,$W$1,P223&lt;$W$2,$V$1),(IF(AND($N$2&gt;=$T$3,$N$2&lt;$U$3),_xlfn.IFS(P223&gt;=$AD$3,$AD$1,P223&gt;=$AC$3,$AC$1,P223&gt;=$AB$3,$AB$1,P223&gt;=$AA$3,$AA$1,P223&gt;=$Z$3,$Z$1,P223&gt;=$Y$3,$Y$1,P223&gt;=$X$3,$X$1,P223&gt;=$W$3,$W$1,P223&lt;$W$2,$V$1),(IF(AND($N$2&gt;=$T$4,$N$2&lt;$U$4),_xlfn.IFS(P223&gt;=$AD$4,$AD$1,P223&gt;=$AC$4,$AC$1,P223&gt;=$AB$4,$AB$1,P223&gt;=$AA$4,$AA$1,P223&gt;=$Z$4,$Z$1,P223&gt;=$Y$4,$Y$1,P223&gt;=$X$4,$X$1,P223&gt;=$W$4,$W$1,P223&lt;$W$2,$V$1),(IF(AND($N$2&gt;=$T$5,$N$2&lt;$U$5),_xlfn.IFS(P223&gt;=$AD$5,$AD$1,P223&gt;=$AC$5,$AC$1,P223&gt;=$AB$5,$AB$1,P223&gt;=$AA$5,$AA$1,P223&gt;=$Z$5,$Z$1,P223&gt;=$Y$5,$Y$1,P223&gt;=$X$5,$X$1,P223&gt;=$W$5,$W$1,P223&lt;$W$2,$V$1),(IF(AND($N$2&gt;=$T$6,$N$2&lt;$U$6),_xlfn.IFS(P223&gt;=$AD$6,$AD$1,P223&gt;=$AC$6,$AC$1,P223&gt;=$AB$6,$AB$1,P223&gt;=$AA$6,$AA$1,P223&gt;=$Z$6,$Z$1,P223&gt;=$Y$6,$Y$1,P223&gt;=$X$6,$X$1,P223&gt;=$W$6,$W$1,P223&lt;$W$2,$V$1),(IF(AND($N$2&gt;=$T$7,$N$2&lt;$U$7),_xlfn.IFS(P223&gt;=$AD$7,$AD$1,P223&gt;=$AC$7,$AC$1,P223&gt;=$AB$7,$AB$1,P223&gt;=$AA$7,$AA$1,P223&gt;=$Z$7,$Z$1,P223&gt;=$Y$7,$Y$1,P223&gt;=$X$7,$X$1,P223&gt;=$W$7,$W$1,P223&lt;$W$2,$V$1),(IF(AND($N$2&gt;=$T$8,$N$2&lt;$U$8),_xlfn.IFS(P223&gt;=$AD$8,$AD$1,P223&gt;=$AC$8,$AC$1,P223&gt;=$AB$8,$AB$1,P223&gt;=$AA$8,$AA$1,P223&gt;=$Z$8,$Z$1,P223&gt;=$Y$8,$Y$1,P223&gt;=$X$8,$X$1,P223&gt;=$W$8,$W$1,P223&lt;$W$2,$V$1),(IF(AND($N$2&gt;=$T$9,$N$2&lt;$U$9),_xlfn.IFS(P223&gt;=$AD$9,$AD$1,P223&gt;=$AC$9,$AC$1,P223&gt;=$AB$9,$AB$1,P223&gt;=$AA$9,$AA$1,P223&gt;=$Z$9,$Z$1,P223&gt;=$Y$9,$Y$1,P223&gt;=$X$9,$X$1,P223&gt;=$W$9,$W$1),$W$1))))))))))))))),IF(AND($N$2&gt;=$T$2,$N$2&lt;=$U$2),IF(P223&gt;=$W$2,$W$1,$V$1),IF(AND($N$2&gt;=$T$3,$N$2&lt;$U$3),IF(P223&gt;=$W$3,$W$1,$V$1),IF(AND($N$2&gt;=$T$4,$N$2&lt;$U$4),IF(P223&gt;=$W$4,$W$1,$V$1),IF(AND($N$2&gt;=$T$5,$N$2&lt;$U$5),IF(P223&gt;=$W$5,$W$1,$V$1),IF(AND($N$2&gt;=$T$6,$N$2&lt;$U$6),IF(P223&gt;=$W$6,$W$1,$V$1),IF(AND($N$2&gt;=$T$7,$N$2&lt;$U$7),IF(P223&gt;=$W$7,$W$1,$V$1),IF(AND($N$2&gt;=$T$8,$N$2&lt;$U$8),IF(P223&gt;=$W$8,$W$1,$V$1),IF(AND($N$2&gt;=$T$9,$N$2&lt;$U$9),IF(P223&gt;=$W$9,$W$1,$V$1),""))))))))),"")</f>
        <v>DD</v>
      </c>
      <c r="M223" s="9" t="str" cm="1">
        <f t="array" ref="M223">IF(E223&lt;&gt;"",IF(AND(E223&lt;&gt;"GR",E223&gt;=40,J223&gt;=30),_xlfn.IFS(Q223&gt;=$AG$2,$AD$19,Q223&gt;=$AG$3,$AC$19,Q223&gt;=$AG$4,$AB$19,Q223&gt;=$AG$5,$AA$19,Q223&gt;=$AG$6,$Z$19,Q223&gt;=$AG$7,$Y$19,Q223&gt;=$AG$8,$X$19,Q223&gt;=$AG$9,$V$19),L223),"")</f>
        <v>DD</v>
      </c>
      <c r="N223" s="9"/>
      <c r="O223" s="9"/>
      <c r="P223" s="9">
        <f t="shared" si="29"/>
        <v>39</v>
      </c>
      <c r="Q223" s="9">
        <f t="shared" si="30"/>
        <v>39</v>
      </c>
      <c r="R223" s="9">
        <f t="shared" si="31"/>
        <v>-1.1200000000000001</v>
      </c>
    </row>
    <row r="224" spans="1:18" x14ac:dyDescent="0.2">
      <c r="A224" s="3" t="s">
        <v>8</v>
      </c>
      <c r="B224" s="3">
        <v>223</v>
      </c>
      <c r="C224" s="3">
        <v>11</v>
      </c>
      <c r="D224" s="3">
        <v>21</v>
      </c>
      <c r="E224" s="3">
        <v>43</v>
      </c>
      <c r="F224" s="22">
        <f t="shared" si="32"/>
        <v>43</v>
      </c>
      <c r="G224" s="22">
        <f t="shared" si="33"/>
        <v>11</v>
      </c>
      <c r="H224" s="22">
        <f t="shared" si="34"/>
        <v>21</v>
      </c>
      <c r="I224" s="9">
        <f t="shared" si="35"/>
        <v>17</v>
      </c>
      <c r="J224" s="9">
        <f t="shared" si="27"/>
        <v>30.2</v>
      </c>
      <c r="K224" s="10">
        <f t="shared" si="28"/>
        <v>289</v>
      </c>
      <c r="L224" s="9" t="str" cm="1">
        <f t="array" ref="L224">IF(D224&lt;&gt;"",IF(AND(H224&gt;=40,I224&gt;=30),IF(AND($N$2&gt;=$T$2,$N$2&lt;=$U$2),_xlfn.IFS(P224&gt;=$AD$2,$AD$1,P224&gt;=$AC$2,$AC$1,P224&gt;=$AB$2,$AB$1,P224&gt;=$AA$2,$AA$1,P224&gt;=$Z$2,$Z$1,P224&gt;=$Y$2,$Y$1,P224&gt;=$X$2,$X$1,P224&gt;=$W$2,$W$1,P224&lt;$W$2,$V$1),(IF(AND($N$2&gt;=$T$3,$N$2&lt;$U$3),_xlfn.IFS(P224&gt;=$AD$3,$AD$1,P224&gt;=$AC$3,$AC$1,P224&gt;=$AB$3,$AB$1,P224&gt;=$AA$3,$AA$1,P224&gt;=$Z$3,$Z$1,P224&gt;=$Y$3,$Y$1,P224&gt;=$X$3,$X$1,P224&gt;=$W$3,$W$1,P224&lt;$W$2,$V$1),(IF(AND($N$2&gt;=$T$4,$N$2&lt;$U$4),_xlfn.IFS(P224&gt;=$AD$4,$AD$1,P224&gt;=$AC$4,$AC$1,P224&gt;=$AB$4,$AB$1,P224&gt;=$AA$4,$AA$1,P224&gt;=$Z$4,$Z$1,P224&gt;=$Y$4,$Y$1,P224&gt;=$X$4,$X$1,P224&gt;=$W$4,$W$1,P224&lt;$W$2,$V$1),(IF(AND($N$2&gt;=$T$5,$N$2&lt;$U$5),_xlfn.IFS(P224&gt;=$AD$5,$AD$1,P224&gt;=$AC$5,$AC$1,P224&gt;=$AB$5,$AB$1,P224&gt;=$AA$5,$AA$1,P224&gt;=$Z$5,$Z$1,P224&gt;=$Y$5,$Y$1,P224&gt;=$X$5,$X$1,P224&gt;=$W$5,$W$1,P224&lt;$W$2,$V$1),(IF(AND($N$2&gt;=$T$6,$N$2&lt;$U$6),_xlfn.IFS(P224&gt;=$AD$6,$AD$1,P224&gt;=$AC$6,$AC$1,P224&gt;=$AB$6,$AB$1,P224&gt;=$AA$6,$AA$1,P224&gt;=$Z$6,$Z$1,P224&gt;=$Y$6,$Y$1,P224&gt;=$X$6,$X$1,P224&gt;=$W$6,$W$1,P224&lt;$W$2,$V$1),(IF(AND($N$2&gt;=$T$7,$N$2&lt;$U$7),_xlfn.IFS(P224&gt;=$AD$7,$AD$1,P224&gt;=$AC$7,$AC$1,P224&gt;=$AB$7,$AB$1,P224&gt;=$AA$7,$AA$1,P224&gt;=$Z$7,$Z$1,P224&gt;=$Y$7,$Y$1,P224&gt;=$X$7,$X$1,P224&gt;=$W$7,$W$1,P224&lt;$W$2,$V$1),(IF(AND($N$2&gt;=$T$8,$N$2&lt;$U$8),_xlfn.IFS(P224&gt;=$AD$8,$AD$1,P224&gt;=$AC$8,$AC$1,P224&gt;=$AB$8,$AB$1,P224&gt;=$AA$8,$AA$1,P224&gt;=$Z$8,$Z$1,P224&gt;=$Y$8,$Y$1,P224&gt;=$X$8,$X$1,P224&gt;=$W$8,$W$1,P224&lt;$W$2,$V$1),(IF(AND($N$2&gt;=$T$9,$N$2&lt;$U$9),_xlfn.IFS(P224&gt;=$AD$9,$AD$1,P224&gt;=$AC$9,$AC$1,P224&gt;=$AB$9,$AB$1,P224&gt;=$AA$9,$AA$1,P224&gt;=$Z$9,$Z$1,P224&gt;=$Y$9,$Y$1,P224&gt;=$X$9,$X$1,P224&gt;=$W$9,$W$1),$W$1))))))))))))))),IF(AND($N$2&gt;=$T$2,$N$2&lt;=$U$2),IF(P224&gt;=$W$2,$W$1,$V$1),IF(AND($N$2&gt;=$T$3,$N$2&lt;$U$3),IF(P224&gt;=$W$3,$W$1,$V$1),IF(AND($N$2&gt;=$T$4,$N$2&lt;$U$4),IF(P224&gt;=$W$4,$W$1,$V$1),IF(AND($N$2&gt;=$T$5,$N$2&lt;$U$5),IF(P224&gt;=$W$5,$W$1,$V$1),IF(AND($N$2&gt;=$T$6,$N$2&lt;$U$6),IF(P224&gt;=$W$6,$W$1,$V$1),IF(AND($N$2&gt;=$T$7,$N$2&lt;$U$7),IF(P224&gt;=$W$7,$W$1,$V$1),IF(AND($N$2&gt;=$T$8,$N$2&lt;$U$8),IF(P224&gt;=$W$8,$W$1,$V$1),IF(AND($N$2&gt;=$T$9,$N$2&lt;$U$9),IF(P224&gt;=$W$9,$W$1,$V$1),""))))))))),"")</f>
        <v>FF</v>
      </c>
      <c r="M224" s="9" t="str" cm="1">
        <f t="array" ref="M224">IF(E224&lt;&gt;"",IF(AND(E224&lt;&gt;"GR",E224&gt;=40,J224&gt;=30),_xlfn.IFS(Q224&gt;=$AG$2,$AD$19,Q224&gt;=$AG$3,$AC$19,Q224&gt;=$AG$4,$AB$19,Q224&gt;=$AG$5,$AA$19,Q224&gt;=$AG$6,$Z$19,Q224&gt;=$AG$7,$Y$19,Q224&gt;=$AG$8,$X$19,Q224&gt;=$AG$9,$V$19),L224),"")</f>
        <v>DD</v>
      </c>
      <c r="N224" s="9"/>
      <c r="O224" s="9"/>
      <c r="P224" s="9">
        <f t="shared" si="29"/>
        <v>30</v>
      </c>
      <c r="Q224" s="9">
        <f t="shared" si="30"/>
        <v>39</v>
      </c>
      <c r="R224" s="9">
        <f t="shared" si="31"/>
        <v>-2.04</v>
      </c>
    </row>
    <row r="225" spans="1:18" x14ac:dyDescent="0.2">
      <c r="A225" s="3" t="s">
        <v>8</v>
      </c>
      <c r="B225" s="3">
        <v>224</v>
      </c>
      <c r="C225" s="3">
        <v>8</v>
      </c>
      <c r="D225" s="3">
        <v>45</v>
      </c>
      <c r="E225" s="3" t="s">
        <v>34</v>
      </c>
      <c r="F225" s="22">
        <f t="shared" si="32"/>
        <v>45</v>
      </c>
      <c r="G225" s="22">
        <f t="shared" si="33"/>
        <v>8</v>
      </c>
      <c r="H225" s="22">
        <f t="shared" si="34"/>
        <v>45</v>
      </c>
      <c r="I225" s="9">
        <f t="shared" si="35"/>
        <v>30.2</v>
      </c>
      <c r="J225" s="9">
        <f t="shared" si="27"/>
        <v>30.2</v>
      </c>
      <c r="K225" s="10">
        <f t="shared" si="28"/>
        <v>912.04</v>
      </c>
      <c r="L225" s="9" t="str" cm="1">
        <f t="array" ref="L225">IF(D225&lt;&gt;"",IF(AND(H225&gt;=40,I225&gt;=30),IF(AND($N$2&gt;=$T$2,$N$2&lt;=$U$2),_xlfn.IFS(P225&gt;=$AD$2,$AD$1,P225&gt;=$AC$2,$AC$1,P225&gt;=$AB$2,$AB$1,P225&gt;=$AA$2,$AA$1,P225&gt;=$Z$2,$Z$1,P225&gt;=$Y$2,$Y$1,P225&gt;=$X$2,$X$1,P225&gt;=$W$2,$W$1,P225&lt;$W$2,$V$1),(IF(AND($N$2&gt;=$T$3,$N$2&lt;$U$3),_xlfn.IFS(P225&gt;=$AD$3,$AD$1,P225&gt;=$AC$3,$AC$1,P225&gt;=$AB$3,$AB$1,P225&gt;=$AA$3,$AA$1,P225&gt;=$Z$3,$Z$1,P225&gt;=$Y$3,$Y$1,P225&gt;=$X$3,$X$1,P225&gt;=$W$3,$W$1,P225&lt;$W$2,$V$1),(IF(AND($N$2&gt;=$T$4,$N$2&lt;$U$4),_xlfn.IFS(P225&gt;=$AD$4,$AD$1,P225&gt;=$AC$4,$AC$1,P225&gt;=$AB$4,$AB$1,P225&gt;=$AA$4,$AA$1,P225&gt;=$Z$4,$Z$1,P225&gt;=$Y$4,$Y$1,P225&gt;=$X$4,$X$1,P225&gt;=$W$4,$W$1,P225&lt;$W$2,$V$1),(IF(AND($N$2&gt;=$T$5,$N$2&lt;$U$5),_xlfn.IFS(P225&gt;=$AD$5,$AD$1,P225&gt;=$AC$5,$AC$1,P225&gt;=$AB$5,$AB$1,P225&gt;=$AA$5,$AA$1,P225&gt;=$Z$5,$Z$1,P225&gt;=$Y$5,$Y$1,P225&gt;=$X$5,$X$1,P225&gt;=$W$5,$W$1,P225&lt;$W$2,$V$1),(IF(AND($N$2&gt;=$T$6,$N$2&lt;$U$6),_xlfn.IFS(P225&gt;=$AD$6,$AD$1,P225&gt;=$AC$6,$AC$1,P225&gt;=$AB$6,$AB$1,P225&gt;=$AA$6,$AA$1,P225&gt;=$Z$6,$Z$1,P225&gt;=$Y$6,$Y$1,P225&gt;=$X$6,$X$1,P225&gt;=$W$6,$W$1,P225&lt;$W$2,$V$1),(IF(AND($N$2&gt;=$T$7,$N$2&lt;$U$7),_xlfn.IFS(P225&gt;=$AD$7,$AD$1,P225&gt;=$AC$7,$AC$1,P225&gt;=$AB$7,$AB$1,P225&gt;=$AA$7,$AA$1,P225&gt;=$Z$7,$Z$1,P225&gt;=$Y$7,$Y$1,P225&gt;=$X$7,$X$1,P225&gt;=$W$7,$W$1,P225&lt;$W$2,$V$1),(IF(AND($N$2&gt;=$T$8,$N$2&lt;$U$8),_xlfn.IFS(P225&gt;=$AD$8,$AD$1,P225&gt;=$AC$8,$AC$1,P225&gt;=$AB$8,$AB$1,P225&gt;=$AA$8,$AA$1,P225&gt;=$Z$8,$Z$1,P225&gt;=$Y$8,$Y$1,P225&gt;=$X$8,$X$1,P225&gt;=$W$8,$W$1,P225&lt;$W$2,$V$1),(IF(AND($N$2&gt;=$T$9,$N$2&lt;$U$9),_xlfn.IFS(P225&gt;=$AD$9,$AD$1,P225&gt;=$AC$9,$AC$1,P225&gt;=$AB$9,$AB$1,P225&gt;=$AA$9,$AA$1,P225&gt;=$Z$9,$Z$1,P225&gt;=$Y$9,$Y$1,P225&gt;=$X$9,$X$1,P225&gt;=$W$9,$W$1),$W$1))))))))))))))),IF(AND($N$2&gt;=$T$2,$N$2&lt;=$U$2),IF(P225&gt;=$W$2,$W$1,$V$1),IF(AND($N$2&gt;=$T$3,$N$2&lt;$U$3),IF(P225&gt;=$W$3,$W$1,$V$1),IF(AND($N$2&gt;=$T$4,$N$2&lt;$U$4),IF(P225&gt;=$W$4,$W$1,$V$1),IF(AND($N$2&gt;=$T$5,$N$2&lt;$U$5),IF(P225&gt;=$W$5,$W$1,$V$1),IF(AND($N$2&gt;=$T$6,$N$2&lt;$U$6),IF(P225&gt;=$W$6,$W$1,$V$1),IF(AND($N$2&gt;=$T$7,$N$2&lt;$U$7),IF(P225&gt;=$W$7,$W$1,$V$1),IF(AND($N$2&gt;=$T$8,$N$2&lt;$U$8),IF(P225&gt;=$W$8,$W$1,$V$1),IF(AND($N$2&gt;=$T$9,$N$2&lt;$U$9),IF(P225&gt;=$W$9,$W$1,$V$1),""))))))))),"")</f>
        <v>DD</v>
      </c>
      <c r="M225" s="9" t="str" cm="1">
        <f t="array" ref="M225">IF(E225&lt;&gt;"",IF(AND(E225&lt;&gt;"GR",E225&gt;=40,J225&gt;=30),_xlfn.IFS(Q225&gt;=$AG$2,$AD$19,Q225&gt;=$AG$3,$AC$19,Q225&gt;=$AG$4,$AB$19,Q225&gt;=$AG$5,$AA$19,Q225&gt;=$AG$6,$Z$19,Q225&gt;=$AG$7,$Y$19,Q225&gt;=$AG$8,$X$19,Q225&gt;=$AG$9,$V$19),L225),"")</f>
        <v>DD</v>
      </c>
      <c r="N225" s="9"/>
      <c r="O225" s="9"/>
      <c r="P225" s="9">
        <f t="shared" si="29"/>
        <v>39</v>
      </c>
      <c r="Q225" s="9">
        <f t="shared" si="30"/>
        <v>39</v>
      </c>
      <c r="R225" s="9">
        <f t="shared" si="31"/>
        <v>-1.1299999999999999</v>
      </c>
    </row>
    <row r="226" spans="1:18" x14ac:dyDescent="0.2">
      <c r="A226" s="3" t="s">
        <v>8</v>
      </c>
      <c r="B226" s="3">
        <v>225</v>
      </c>
      <c r="C226" s="3">
        <v>6</v>
      </c>
      <c r="D226" s="3">
        <v>16</v>
      </c>
      <c r="E226" s="3">
        <v>45</v>
      </c>
      <c r="F226" s="22">
        <f t="shared" si="32"/>
        <v>45</v>
      </c>
      <c r="G226" s="22">
        <f t="shared" si="33"/>
        <v>6</v>
      </c>
      <c r="H226" s="22">
        <f t="shared" si="34"/>
        <v>16</v>
      </c>
      <c r="I226" s="9">
        <f t="shared" si="35"/>
        <v>12</v>
      </c>
      <c r="J226" s="9">
        <f t="shared" si="27"/>
        <v>29.4</v>
      </c>
      <c r="K226" s="10">
        <f t="shared" si="28"/>
        <v>144</v>
      </c>
      <c r="L226" s="9" t="str" cm="1">
        <f t="array" ref="L226">IF(D226&lt;&gt;"",IF(AND(H226&gt;=40,I226&gt;=30),IF(AND($N$2&gt;=$T$2,$N$2&lt;=$U$2),_xlfn.IFS(P226&gt;=$AD$2,$AD$1,P226&gt;=$AC$2,$AC$1,P226&gt;=$AB$2,$AB$1,P226&gt;=$AA$2,$AA$1,P226&gt;=$Z$2,$Z$1,P226&gt;=$Y$2,$Y$1,P226&gt;=$X$2,$X$1,P226&gt;=$W$2,$W$1,P226&lt;$W$2,$V$1),(IF(AND($N$2&gt;=$T$3,$N$2&lt;$U$3),_xlfn.IFS(P226&gt;=$AD$3,$AD$1,P226&gt;=$AC$3,$AC$1,P226&gt;=$AB$3,$AB$1,P226&gt;=$AA$3,$AA$1,P226&gt;=$Z$3,$Z$1,P226&gt;=$Y$3,$Y$1,P226&gt;=$X$3,$X$1,P226&gt;=$W$3,$W$1,P226&lt;$W$2,$V$1),(IF(AND($N$2&gt;=$T$4,$N$2&lt;$U$4),_xlfn.IFS(P226&gt;=$AD$4,$AD$1,P226&gt;=$AC$4,$AC$1,P226&gt;=$AB$4,$AB$1,P226&gt;=$AA$4,$AA$1,P226&gt;=$Z$4,$Z$1,P226&gt;=$Y$4,$Y$1,P226&gt;=$X$4,$X$1,P226&gt;=$W$4,$W$1,P226&lt;$W$2,$V$1),(IF(AND($N$2&gt;=$T$5,$N$2&lt;$U$5),_xlfn.IFS(P226&gt;=$AD$5,$AD$1,P226&gt;=$AC$5,$AC$1,P226&gt;=$AB$5,$AB$1,P226&gt;=$AA$5,$AA$1,P226&gt;=$Z$5,$Z$1,P226&gt;=$Y$5,$Y$1,P226&gt;=$X$5,$X$1,P226&gt;=$W$5,$W$1,P226&lt;$W$2,$V$1),(IF(AND($N$2&gt;=$T$6,$N$2&lt;$U$6),_xlfn.IFS(P226&gt;=$AD$6,$AD$1,P226&gt;=$AC$6,$AC$1,P226&gt;=$AB$6,$AB$1,P226&gt;=$AA$6,$AA$1,P226&gt;=$Z$6,$Z$1,P226&gt;=$Y$6,$Y$1,P226&gt;=$X$6,$X$1,P226&gt;=$W$6,$W$1,P226&lt;$W$2,$V$1),(IF(AND($N$2&gt;=$T$7,$N$2&lt;$U$7),_xlfn.IFS(P226&gt;=$AD$7,$AD$1,P226&gt;=$AC$7,$AC$1,P226&gt;=$AB$7,$AB$1,P226&gt;=$AA$7,$AA$1,P226&gt;=$Z$7,$Z$1,P226&gt;=$Y$7,$Y$1,P226&gt;=$X$7,$X$1,P226&gt;=$W$7,$W$1,P226&lt;$W$2,$V$1),(IF(AND($N$2&gt;=$T$8,$N$2&lt;$U$8),_xlfn.IFS(P226&gt;=$AD$8,$AD$1,P226&gt;=$AC$8,$AC$1,P226&gt;=$AB$8,$AB$1,P226&gt;=$AA$8,$AA$1,P226&gt;=$Z$8,$Z$1,P226&gt;=$Y$8,$Y$1,P226&gt;=$X$8,$X$1,P226&gt;=$W$8,$W$1,P226&lt;$W$2,$V$1),(IF(AND($N$2&gt;=$T$9,$N$2&lt;$U$9),_xlfn.IFS(P226&gt;=$AD$9,$AD$1,P226&gt;=$AC$9,$AC$1,P226&gt;=$AB$9,$AB$1,P226&gt;=$AA$9,$AA$1,P226&gt;=$Z$9,$Z$1,P226&gt;=$Y$9,$Y$1,P226&gt;=$X$9,$X$1,P226&gt;=$W$9,$W$1),$W$1))))))))))))))),IF(AND($N$2&gt;=$T$2,$N$2&lt;=$U$2),IF(P226&gt;=$W$2,$W$1,$V$1),IF(AND($N$2&gt;=$T$3,$N$2&lt;$U$3),IF(P226&gt;=$W$3,$W$1,$V$1),IF(AND($N$2&gt;=$T$4,$N$2&lt;$U$4),IF(P226&gt;=$W$4,$W$1,$V$1),IF(AND($N$2&gt;=$T$5,$N$2&lt;$U$5),IF(P226&gt;=$W$5,$W$1,$V$1),IF(AND($N$2&gt;=$T$6,$N$2&lt;$U$6),IF(P226&gt;=$W$6,$W$1,$V$1),IF(AND($N$2&gt;=$T$7,$N$2&lt;$U$7),IF(P226&gt;=$W$7,$W$1,$V$1),IF(AND($N$2&gt;=$T$8,$N$2&lt;$U$8),IF(P226&gt;=$W$8,$W$1,$V$1),IF(AND($N$2&gt;=$T$9,$N$2&lt;$U$9),IF(P226&gt;=$W$9,$W$1,$V$1),""))))))))),"")</f>
        <v>FF</v>
      </c>
      <c r="M226" s="9" t="str" cm="1">
        <f t="array" ref="M226">IF(E226&lt;&gt;"",IF(AND(E226&lt;&gt;"GR",E226&gt;=40,J226&gt;=30),_xlfn.IFS(Q226&gt;=$AG$2,$AD$19,Q226&gt;=$AG$3,$AC$19,Q226&gt;=$AG$4,$AB$19,Q226&gt;=$AG$5,$AA$19,Q226&gt;=$AG$6,$Z$19,Q226&gt;=$AG$7,$Y$19,Q226&gt;=$AG$8,$X$19,Q226&gt;=$AG$9,$V$19),L226),"")</f>
        <v>FF</v>
      </c>
      <c r="N226" s="9"/>
      <c r="O226" s="9"/>
      <c r="P226" s="9">
        <f t="shared" si="29"/>
        <v>26</v>
      </c>
      <c r="Q226" s="9">
        <f t="shared" si="30"/>
        <v>38</v>
      </c>
      <c r="R226" s="9">
        <f t="shared" si="31"/>
        <v>-2.38</v>
      </c>
    </row>
    <row r="227" spans="1:18" x14ac:dyDescent="0.2">
      <c r="A227" s="3" t="s">
        <v>8</v>
      </c>
      <c r="B227" s="3">
        <v>226</v>
      </c>
      <c r="C227" s="3">
        <v>32</v>
      </c>
      <c r="D227" s="3">
        <v>26</v>
      </c>
      <c r="E227" s="3">
        <v>27</v>
      </c>
      <c r="F227" s="22">
        <f t="shared" si="32"/>
        <v>27</v>
      </c>
      <c r="G227" s="22">
        <f t="shared" si="33"/>
        <v>32</v>
      </c>
      <c r="H227" s="22">
        <f t="shared" si="34"/>
        <v>26</v>
      </c>
      <c r="I227" s="9">
        <f t="shared" si="35"/>
        <v>28.4</v>
      </c>
      <c r="J227" s="9">
        <f t="shared" si="27"/>
        <v>29</v>
      </c>
      <c r="K227" s="10">
        <f t="shared" si="28"/>
        <v>806.56</v>
      </c>
      <c r="L227" s="9" t="str" cm="1">
        <f t="array" ref="L227">IF(D227&lt;&gt;"",IF(AND(H227&gt;=40,I227&gt;=30),IF(AND($N$2&gt;=$T$2,$N$2&lt;=$U$2),_xlfn.IFS(P227&gt;=$AD$2,$AD$1,P227&gt;=$AC$2,$AC$1,P227&gt;=$AB$2,$AB$1,P227&gt;=$AA$2,$AA$1,P227&gt;=$Z$2,$Z$1,P227&gt;=$Y$2,$Y$1,P227&gt;=$X$2,$X$1,P227&gt;=$W$2,$W$1,P227&lt;$W$2,$V$1),(IF(AND($N$2&gt;=$T$3,$N$2&lt;$U$3),_xlfn.IFS(P227&gt;=$AD$3,$AD$1,P227&gt;=$AC$3,$AC$1,P227&gt;=$AB$3,$AB$1,P227&gt;=$AA$3,$AA$1,P227&gt;=$Z$3,$Z$1,P227&gt;=$Y$3,$Y$1,P227&gt;=$X$3,$X$1,P227&gt;=$W$3,$W$1,P227&lt;$W$2,$V$1),(IF(AND($N$2&gt;=$T$4,$N$2&lt;$U$4),_xlfn.IFS(P227&gt;=$AD$4,$AD$1,P227&gt;=$AC$4,$AC$1,P227&gt;=$AB$4,$AB$1,P227&gt;=$AA$4,$AA$1,P227&gt;=$Z$4,$Z$1,P227&gt;=$Y$4,$Y$1,P227&gt;=$X$4,$X$1,P227&gt;=$W$4,$W$1,P227&lt;$W$2,$V$1),(IF(AND($N$2&gt;=$T$5,$N$2&lt;$U$5),_xlfn.IFS(P227&gt;=$AD$5,$AD$1,P227&gt;=$AC$5,$AC$1,P227&gt;=$AB$5,$AB$1,P227&gt;=$AA$5,$AA$1,P227&gt;=$Z$5,$Z$1,P227&gt;=$Y$5,$Y$1,P227&gt;=$X$5,$X$1,P227&gt;=$W$5,$W$1,P227&lt;$W$2,$V$1),(IF(AND($N$2&gt;=$T$6,$N$2&lt;$U$6),_xlfn.IFS(P227&gt;=$AD$6,$AD$1,P227&gt;=$AC$6,$AC$1,P227&gt;=$AB$6,$AB$1,P227&gt;=$AA$6,$AA$1,P227&gt;=$Z$6,$Z$1,P227&gt;=$Y$6,$Y$1,P227&gt;=$X$6,$X$1,P227&gt;=$W$6,$W$1,P227&lt;$W$2,$V$1),(IF(AND($N$2&gt;=$T$7,$N$2&lt;$U$7),_xlfn.IFS(P227&gt;=$AD$7,$AD$1,P227&gt;=$AC$7,$AC$1,P227&gt;=$AB$7,$AB$1,P227&gt;=$AA$7,$AA$1,P227&gt;=$Z$7,$Z$1,P227&gt;=$Y$7,$Y$1,P227&gt;=$X$7,$X$1,P227&gt;=$W$7,$W$1,P227&lt;$W$2,$V$1),(IF(AND($N$2&gt;=$T$8,$N$2&lt;$U$8),_xlfn.IFS(P227&gt;=$AD$8,$AD$1,P227&gt;=$AC$8,$AC$1,P227&gt;=$AB$8,$AB$1,P227&gt;=$AA$8,$AA$1,P227&gt;=$Z$8,$Z$1,P227&gt;=$Y$8,$Y$1,P227&gt;=$X$8,$X$1,P227&gt;=$W$8,$W$1,P227&lt;$W$2,$V$1),(IF(AND($N$2&gt;=$T$9,$N$2&lt;$U$9),_xlfn.IFS(P227&gt;=$AD$9,$AD$1,P227&gt;=$AC$9,$AC$1,P227&gt;=$AB$9,$AB$1,P227&gt;=$AA$9,$AA$1,P227&gt;=$Z$9,$Z$1,P227&gt;=$Y$9,$Y$1,P227&gt;=$X$9,$X$1,P227&gt;=$W$9,$W$1),$W$1))))))))))))))),IF(AND($N$2&gt;=$T$2,$N$2&lt;=$U$2),IF(P227&gt;=$W$2,$W$1,$V$1),IF(AND($N$2&gt;=$T$3,$N$2&lt;$U$3),IF(P227&gt;=$W$3,$W$1,$V$1),IF(AND($N$2&gt;=$T$4,$N$2&lt;$U$4),IF(P227&gt;=$W$4,$W$1,$V$1),IF(AND($N$2&gt;=$T$5,$N$2&lt;$U$5),IF(P227&gt;=$W$5,$W$1,$V$1),IF(AND($N$2&gt;=$T$6,$N$2&lt;$U$6),IF(P227&gt;=$W$6,$W$1,$V$1),IF(AND($N$2&gt;=$T$7,$N$2&lt;$U$7),IF(P227&gt;=$W$7,$W$1,$V$1),IF(AND($N$2&gt;=$T$8,$N$2&lt;$U$8),IF(P227&gt;=$W$8,$W$1,$V$1),IF(AND($N$2&gt;=$T$9,$N$2&lt;$U$9),IF(P227&gt;=$W$9,$W$1,$V$1),""))))))))),"")</f>
        <v>FD</v>
      </c>
      <c r="M227" s="9" t="str" cm="1">
        <f t="array" ref="M227">IF(E227&lt;&gt;"",IF(AND(E227&lt;&gt;"GR",E227&gt;=40,J227&gt;=30),_xlfn.IFS(Q227&gt;=$AG$2,$AD$19,Q227&gt;=$AG$3,$AC$19,Q227&gt;=$AG$4,$AB$19,Q227&gt;=$AG$5,$AA$19,Q227&gt;=$AG$6,$Z$19,Q227&gt;=$AG$7,$Y$19,Q227&gt;=$AG$8,$X$19,Q227&gt;=$AG$9,$V$19),L227),"")</f>
        <v>FD</v>
      </c>
      <c r="N227" s="9"/>
      <c r="O227" s="9"/>
      <c r="P227" s="9">
        <f t="shared" si="29"/>
        <v>37</v>
      </c>
      <c r="Q227" s="9">
        <f t="shared" si="30"/>
        <v>38</v>
      </c>
      <c r="R227" s="9">
        <f t="shared" si="31"/>
        <v>-1.26</v>
      </c>
    </row>
    <row r="228" spans="1:18" x14ac:dyDescent="0.2">
      <c r="A228" s="3" t="s">
        <v>8</v>
      </c>
      <c r="B228" s="3">
        <v>227</v>
      </c>
      <c r="C228" s="3">
        <v>18</v>
      </c>
      <c r="D228" s="3">
        <v>10</v>
      </c>
      <c r="E228" s="3">
        <v>36</v>
      </c>
      <c r="F228" s="22">
        <f t="shared" si="32"/>
        <v>36</v>
      </c>
      <c r="G228" s="22">
        <f t="shared" si="33"/>
        <v>18</v>
      </c>
      <c r="H228" s="22">
        <f t="shared" si="34"/>
        <v>10</v>
      </c>
      <c r="I228" s="9">
        <f t="shared" si="35"/>
        <v>13.2</v>
      </c>
      <c r="J228" s="9">
        <f t="shared" si="27"/>
        <v>28.8</v>
      </c>
      <c r="K228" s="10">
        <f t="shared" si="28"/>
        <v>174.23999999999998</v>
      </c>
      <c r="L228" s="9" t="str" cm="1">
        <f t="array" ref="L228">IF(D228&lt;&gt;"",IF(AND(H228&gt;=40,I228&gt;=30),IF(AND($N$2&gt;=$T$2,$N$2&lt;=$U$2),_xlfn.IFS(P228&gt;=$AD$2,$AD$1,P228&gt;=$AC$2,$AC$1,P228&gt;=$AB$2,$AB$1,P228&gt;=$AA$2,$AA$1,P228&gt;=$Z$2,$Z$1,P228&gt;=$Y$2,$Y$1,P228&gt;=$X$2,$X$1,P228&gt;=$W$2,$W$1,P228&lt;$W$2,$V$1),(IF(AND($N$2&gt;=$T$3,$N$2&lt;$U$3),_xlfn.IFS(P228&gt;=$AD$3,$AD$1,P228&gt;=$AC$3,$AC$1,P228&gt;=$AB$3,$AB$1,P228&gt;=$AA$3,$AA$1,P228&gt;=$Z$3,$Z$1,P228&gt;=$Y$3,$Y$1,P228&gt;=$X$3,$X$1,P228&gt;=$W$3,$W$1,P228&lt;$W$2,$V$1),(IF(AND($N$2&gt;=$T$4,$N$2&lt;$U$4),_xlfn.IFS(P228&gt;=$AD$4,$AD$1,P228&gt;=$AC$4,$AC$1,P228&gt;=$AB$4,$AB$1,P228&gt;=$AA$4,$AA$1,P228&gt;=$Z$4,$Z$1,P228&gt;=$Y$4,$Y$1,P228&gt;=$X$4,$X$1,P228&gt;=$W$4,$W$1,P228&lt;$W$2,$V$1),(IF(AND($N$2&gt;=$T$5,$N$2&lt;$U$5),_xlfn.IFS(P228&gt;=$AD$5,$AD$1,P228&gt;=$AC$5,$AC$1,P228&gt;=$AB$5,$AB$1,P228&gt;=$AA$5,$AA$1,P228&gt;=$Z$5,$Z$1,P228&gt;=$Y$5,$Y$1,P228&gt;=$X$5,$X$1,P228&gt;=$W$5,$W$1,P228&lt;$W$2,$V$1),(IF(AND($N$2&gt;=$T$6,$N$2&lt;$U$6),_xlfn.IFS(P228&gt;=$AD$6,$AD$1,P228&gt;=$AC$6,$AC$1,P228&gt;=$AB$6,$AB$1,P228&gt;=$AA$6,$AA$1,P228&gt;=$Z$6,$Z$1,P228&gt;=$Y$6,$Y$1,P228&gt;=$X$6,$X$1,P228&gt;=$W$6,$W$1,P228&lt;$W$2,$V$1),(IF(AND($N$2&gt;=$T$7,$N$2&lt;$U$7),_xlfn.IFS(P228&gt;=$AD$7,$AD$1,P228&gt;=$AC$7,$AC$1,P228&gt;=$AB$7,$AB$1,P228&gt;=$AA$7,$AA$1,P228&gt;=$Z$7,$Z$1,P228&gt;=$Y$7,$Y$1,P228&gt;=$X$7,$X$1,P228&gt;=$W$7,$W$1,P228&lt;$W$2,$V$1),(IF(AND($N$2&gt;=$T$8,$N$2&lt;$U$8),_xlfn.IFS(P228&gt;=$AD$8,$AD$1,P228&gt;=$AC$8,$AC$1,P228&gt;=$AB$8,$AB$1,P228&gt;=$AA$8,$AA$1,P228&gt;=$Z$8,$Z$1,P228&gt;=$Y$8,$Y$1,P228&gt;=$X$8,$X$1,P228&gt;=$W$8,$W$1,P228&lt;$W$2,$V$1),(IF(AND($N$2&gt;=$T$9,$N$2&lt;$U$9),_xlfn.IFS(P228&gt;=$AD$9,$AD$1,P228&gt;=$AC$9,$AC$1,P228&gt;=$AB$9,$AB$1,P228&gt;=$AA$9,$AA$1,P228&gt;=$Z$9,$Z$1,P228&gt;=$Y$9,$Y$1,P228&gt;=$X$9,$X$1,P228&gt;=$W$9,$W$1),$W$1))))))))))))))),IF(AND($N$2&gt;=$T$2,$N$2&lt;=$U$2),IF(P228&gt;=$W$2,$W$1,$V$1),IF(AND($N$2&gt;=$T$3,$N$2&lt;$U$3),IF(P228&gt;=$W$3,$W$1,$V$1),IF(AND($N$2&gt;=$T$4,$N$2&lt;$U$4),IF(P228&gt;=$W$4,$W$1,$V$1),IF(AND($N$2&gt;=$T$5,$N$2&lt;$U$5),IF(P228&gt;=$W$5,$W$1,$V$1),IF(AND($N$2&gt;=$T$6,$N$2&lt;$U$6),IF(P228&gt;=$W$6,$W$1,$V$1),IF(AND($N$2&gt;=$T$7,$N$2&lt;$U$7),IF(P228&gt;=$W$7,$W$1,$V$1),IF(AND($N$2&gt;=$T$8,$N$2&lt;$U$8),IF(P228&gt;=$W$8,$W$1,$V$1),IF(AND($N$2&gt;=$T$9,$N$2&lt;$U$9),IF(P228&gt;=$W$9,$W$1,$V$1),""))))))))),"")</f>
        <v>FF</v>
      </c>
      <c r="M228" s="9" t="str" cm="1">
        <f t="array" ref="M228">IF(E228&lt;&gt;"",IF(AND(E228&lt;&gt;"GR",E228&gt;=40,J228&gt;=30),_xlfn.IFS(Q228&gt;=$AG$2,$AD$19,Q228&gt;=$AG$3,$AC$19,Q228&gt;=$AG$4,$AB$19,Q228&gt;=$AG$5,$AA$19,Q228&gt;=$AG$6,$Z$19,Q228&gt;=$AG$7,$Y$19,Q228&gt;=$AG$8,$X$19,Q228&gt;=$AG$9,$V$19),L228),"")</f>
        <v>FF</v>
      </c>
      <c r="N228" s="9"/>
      <c r="O228" s="9"/>
      <c r="P228" s="9">
        <f t="shared" si="29"/>
        <v>27</v>
      </c>
      <c r="Q228" s="9">
        <f t="shared" si="30"/>
        <v>38</v>
      </c>
      <c r="R228" s="9">
        <f t="shared" si="31"/>
        <v>-2.2999999999999998</v>
      </c>
    </row>
    <row r="229" spans="1:18" x14ac:dyDescent="0.2">
      <c r="A229" s="3" t="s">
        <v>8</v>
      </c>
      <c r="B229" s="3">
        <v>228</v>
      </c>
      <c r="C229" s="3">
        <v>28</v>
      </c>
      <c r="D229" s="3">
        <v>8</v>
      </c>
      <c r="E229" s="3">
        <v>28</v>
      </c>
      <c r="F229" s="22">
        <f t="shared" si="32"/>
        <v>28</v>
      </c>
      <c r="G229" s="22">
        <f t="shared" si="33"/>
        <v>28</v>
      </c>
      <c r="H229" s="22">
        <f t="shared" si="34"/>
        <v>8</v>
      </c>
      <c r="I229" s="9">
        <f t="shared" si="35"/>
        <v>16</v>
      </c>
      <c r="J229" s="9">
        <f t="shared" si="27"/>
        <v>28</v>
      </c>
      <c r="K229" s="10">
        <f t="shared" si="28"/>
        <v>256</v>
      </c>
      <c r="L229" s="9" t="str" cm="1">
        <f t="array" ref="L229">IF(D229&lt;&gt;"",IF(AND(H229&gt;=40,I229&gt;=30),IF(AND($N$2&gt;=$T$2,$N$2&lt;=$U$2),_xlfn.IFS(P229&gt;=$AD$2,$AD$1,P229&gt;=$AC$2,$AC$1,P229&gt;=$AB$2,$AB$1,P229&gt;=$AA$2,$AA$1,P229&gt;=$Z$2,$Z$1,P229&gt;=$Y$2,$Y$1,P229&gt;=$X$2,$X$1,P229&gt;=$W$2,$W$1,P229&lt;$W$2,$V$1),(IF(AND($N$2&gt;=$T$3,$N$2&lt;$U$3),_xlfn.IFS(P229&gt;=$AD$3,$AD$1,P229&gt;=$AC$3,$AC$1,P229&gt;=$AB$3,$AB$1,P229&gt;=$AA$3,$AA$1,P229&gt;=$Z$3,$Z$1,P229&gt;=$Y$3,$Y$1,P229&gt;=$X$3,$X$1,P229&gt;=$W$3,$W$1,P229&lt;$W$2,$V$1),(IF(AND($N$2&gt;=$T$4,$N$2&lt;$U$4),_xlfn.IFS(P229&gt;=$AD$4,$AD$1,P229&gt;=$AC$4,$AC$1,P229&gt;=$AB$4,$AB$1,P229&gt;=$AA$4,$AA$1,P229&gt;=$Z$4,$Z$1,P229&gt;=$Y$4,$Y$1,P229&gt;=$X$4,$X$1,P229&gt;=$W$4,$W$1,P229&lt;$W$2,$V$1),(IF(AND($N$2&gt;=$T$5,$N$2&lt;$U$5),_xlfn.IFS(P229&gt;=$AD$5,$AD$1,P229&gt;=$AC$5,$AC$1,P229&gt;=$AB$5,$AB$1,P229&gt;=$AA$5,$AA$1,P229&gt;=$Z$5,$Z$1,P229&gt;=$Y$5,$Y$1,P229&gt;=$X$5,$X$1,P229&gt;=$W$5,$W$1,P229&lt;$W$2,$V$1),(IF(AND($N$2&gt;=$T$6,$N$2&lt;$U$6),_xlfn.IFS(P229&gt;=$AD$6,$AD$1,P229&gt;=$AC$6,$AC$1,P229&gt;=$AB$6,$AB$1,P229&gt;=$AA$6,$AA$1,P229&gt;=$Z$6,$Z$1,P229&gt;=$Y$6,$Y$1,P229&gt;=$X$6,$X$1,P229&gt;=$W$6,$W$1,P229&lt;$W$2,$V$1),(IF(AND($N$2&gt;=$T$7,$N$2&lt;$U$7),_xlfn.IFS(P229&gt;=$AD$7,$AD$1,P229&gt;=$AC$7,$AC$1,P229&gt;=$AB$7,$AB$1,P229&gt;=$AA$7,$AA$1,P229&gt;=$Z$7,$Z$1,P229&gt;=$Y$7,$Y$1,P229&gt;=$X$7,$X$1,P229&gt;=$W$7,$W$1,P229&lt;$W$2,$V$1),(IF(AND($N$2&gt;=$T$8,$N$2&lt;$U$8),_xlfn.IFS(P229&gt;=$AD$8,$AD$1,P229&gt;=$AC$8,$AC$1,P229&gt;=$AB$8,$AB$1,P229&gt;=$AA$8,$AA$1,P229&gt;=$Z$8,$Z$1,P229&gt;=$Y$8,$Y$1,P229&gt;=$X$8,$X$1,P229&gt;=$W$8,$W$1,P229&lt;$W$2,$V$1),(IF(AND($N$2&gt;=$T$9,$N$2&lt;$U$9),_xlfn.IFS(P229&gt;=$AD$9,$AD$1,P229&gt;=$AC$9,$AC$1,P229&gt;=$AB$9,$AB$1,P229&gt;=$AA$9,$AA$1,P229&gt;=$Z$9,$Z$1,P229&gt;=$Y$9,$Y$1,P229&gt;=$X$9,$X$1,P229&gt;=$W$9,$W$1),$W$1))))))))))))))),IF(AND($N$2&gt;=$T$2,$N$2&lt;=$U$2),IF(P229&gt;=$W$2,$W$1,$V$1),IF(AND($N$2&gt;=$T$3,$N$2&lt;$U$3),IF(P229&gt;=$W$3,$W$1,$V$1),IF(AND($N$2&gt;=$T$4,$N$2&lt;$U$4),IF(P229&gt;=$W$4,$W$1,$V$1),IF(AND($N$2&gt;=$T$5,$N$2&lt;$U$5),IF(P229&gt;=$W$5,$W$1,$V$1),IF(AND($N$2&gt;=$T$6,$N$2&lt;$U$6),IF(P229&gt;=$W$6,$W$1,$V$1),IF(AND($N$2&gt;=$T$7,$N$2&lt;$U$7),IF(P229&gt;=$W$7,$W$1,$V$1),IF(AND($N$2&gt;=$T$8,$N$2&lt;$U$8),IF(P229&gt;=$W$8,$W$1,$V$1),IF(AND($N$2&gt;=$T$9,$N$2&lt;$U$9),IF(P229&gt;=$W$9,$W$1,$V$1),""))))))))),"")</f>
        <v>FF</v>
      </c>
      <c r="M229" s="9" t="str" cm="1">
        <f t="array" ref="M229">IF(E229&lt;&gt;"",IF(AND(E229&lt;&gt;"GR",E229&gt;=40,J229&gt;=30),_xlfn.IFS(Q229&gt;=$AG$2,$AD$19,Q229&gt;=$AG$3,$AC$19,Q229&gt;=$AG$4,$AB$19,Q229&gt;=$AG$5,$AA$19,Q229&gt;=$AG$6,$Z$19,Q229&gt;=$AG$7,$Y$19,Q229&gt;=$AG$8,$X$19,Q229&gt;=$AG$9,$V$19),L229),"")</f>
        <v>FF</v>
      </c>
      <c r="N229" s="9"/>
      <c r="O229" s="9"/>
      <c r="P229" s="9">
        <f t="shared" si="29"/>
        <v>29</v>
      </c>
      <c r="Q229" s="9">
        <f t="shared" si="30"/>
        <v>37</v>
      </c>
      <c r="R229" s="9">
        <f t="shared" si="31"/>
        <v>-2.11</v>
      </c>
    </row>
    <row r="230" spans="1:18" x14ac:dyDescent="0.2">
      <c r="A230" s="3" t="s">
        <v>8</v>
      </c>
      <c r="B230" s="3">
        <v>229</v>
      </c>
      <c r="C230" s="3">
        <v>1</v>
      </c>
      <c r="D230" s="3">
        <v>10</v>
      </c>
      <c r="E230" s="3">
        <v>46</v>
      </c>
      <c r="F230" s="22">
        <f t="shared" si="32"/>
        <v>46</v>
      </c>
      <c r="G230" s="22">
        <f t="shared" si="33"/>
        <v>1</v>
      </c>
      <c r="H230" s="22">
        <f t="shared" si="34"/>
        <v>10</v>
      </c>
      <c r="I230" s="9">
        <f t="shared" si="35"/>
        <v>6.4</v>
      </c>
      <c r="J230" s="9">
        <f t="shared" si="27"/>
        <v>28</v>
      </c>
      <c r="K230" s="10">
        <f t="shared" si="28"/>
        <v>40.960000000000008</v>
      </c>
      <c r="L230" s="9" t="str" cm="1">
        <f t="array" ref="L230">IF(D230&lt;&gt;"",IF(AND(H230&gt;=40,I230&gt;=30),IF(AND($N$2&gt;=$T$2,$N$2&lt;=$U$2),_xlfn.IFS(P230&gt;=$AD$2,$AD$1,P230&gt;=$AC$2,$AC$1,P230&gt;=$AB$2,$AB$1,P230&gt;=$AA$2,$AA$1,P230&gt;=$Z$2,$Z$1,P230&gt;=$Y$2,$Y$1,P230&gt;=$X$2,$X$1,P230&gt;=$W$2,$W$1,P230&lt;$W$2,$V$1),(IF(AND($N$2&gt;=$T$3,$N$2&lt;$U$3),_xlfn.IFS(P230&gt;=$AD$3,$AD$1,P230&gt;=$AC$3,$AC$1,P230&gt;=$AB$3,$AB$1,P230&gt;=$AA$3,$AA$1,P230&gt;=$Z$3,$Z$1,P230&gt;=$Y$3,$Y$1,P230&gt;=$X$3,$X$1,P230&gt;=$W$3,$W$1,P230&lt;$W$2,$V$1),(IF(AND($N$2&gt;=$T$4,$N$2&lt;$U$4),_xlfn.IFS(P230&gt;=$AD$4,$AD$1,P230&gt;=$AC$4,$AC$1,P230&gt;=$AB$4,$AB$1,P230&gt;=$AA$4,$AA$1,P230&gt;=$Z$4,$Z$1,P230&gt;=$Y$4,$Y$1,P230&gt;=$X$4,$X$1,P230&gt;=$W$4,$W$1,P230&lt;$W$2,$V$1),(IF(AND($N$2&gt;=$T$5,$N$2&lt;$U$5),_xlfn.IFS(P230&gt;=$AD$5,$AD$1,P230&gt;=$AC$5,$AC$1,P230&gt;=$AB$5,$AB$1,P230&gt;=$AA$5,$AA$1,P230&gt;=$Z$5,$Z$1,P230&gt;=$Y$5,$Y$1,P230&gt;=$X$5,$X$1,P230&gt;=$W$5,$W$1,P230&lt;$W$2,$V$1),(IF(AND($N$2&gt;=$T$6,$N$2&lt;$U$6),_xlfn.IFS(P230&gt;=$AD$6,$AD$1,P230&gt;=$AC$6,$AC$1,P230&gt;=$AB$6,$AB$1,P230&gt;=$AA$6,$AA$1,P230&gt;=$Z$6,$Z$1,P230&gt;=$Y$6,$Y$1,P230&gt;=$X$6,$X$1,P230&gt;=$W$6,$W$1,P230&lt;$W$2,$V$1),(IF(AND($N$2&gt;=$T$7,$N$2&lt;$U$7),_xlfn.IFS(P230&gt;=$AD$7,$AD$1,P230&gt;=$AC$7,$AC$1,P230&gt;=$AB$7,$AB$1,P230&gt;=$AA$7,$AA$1,P230&gt;=$Z$7,$Z$1,P230&gt;=$Y$7,$Y$1,P230&gt;=$X$7,$X$1,P230&gt;=$W$7,$W$1,P230&lt;$W$2,$V$1),(IF(AND($N$2&gt;=$T$8,$N$2&lt;$U$8),_xlfn.IFS(P230&gt;=$AD$8,$AD$1,P230&gt;=$AC$8,$AC$1,P230&gt;=$AB$8,$AB$1,P230&gt;=$AA$8,$AA$1,P230&gt;=$Z$8,$Z$1,P230&gt;=$Y$8,$Y$1,P230&gt;=$X$8,$X$1,P230&gt;=$W$8,$W$1,P230&lt;$W$2,$V$1),(IF(AND($N$2&gt;=$T$9,$N$2&lt;$U$9),_xlfn.IFS(P230&gt;=$AD$9,$AD$1,P230&gt;=$AC$9,$AC$1,P230&gt;=$AB$9,$AB$1,P230&gt;=$AA$9,$AA$1,P230&gt;=$Z$9,$Z$1,P230&gt;=$Y$9,$Y$1,P230&gt;=$X$9,$X$1,P230&gt;=$W$9,$W$1),$W$1))))))))))))))),IF(AND($N$2&gt;=$T$2,$N$2&lt;=$U$2),IF(P230&gt;=$W$2,$W$1,$V$1),IF(AND($N$2&gt;=$T$3,$N$2&lt;$U$3),IF(P230&gt;=$W$3,$W$1,$V$1),IF(AND($N$2&gt;=$T$4,$N$2&lt;$U$4),IF(P230&gt;=$W$4,$W$1,$V$1),IF(AND($N$2&gt;=$T$5,$N$2&lt;$U$5),IF(P230&gt;=$W$5,$W$1,$V$1),IF(AND($N$2&gt;=$T$6,$N$2&lt;$U$6),IF(P230&gt;=$W$6,$W$1,$V$1),IF(AND($N$2&gt;=$T$7,$N$2&lt;$U$7),IF(P230&gt;=$W$7,$W$1,$V$1),IF(AND($N$2&gt;=$T$8,$N$2&lt;$U$8),IF(P230&gt;=$W$8,$W$1,$V$1),IF(AND($N$2&gt;=$T$9,$N$2&lt;$U$9),IF(P230&gt;=$W$9,$W$1,$V$1),""))))))))),"")</f>
        <v>FF</v>
      </c>
      <c r="M230" s="9" t="str" cm="1">
        <f t="array" ref="M230">IF(E230&lt;&gt;"",IF(AND(E230&lt;&gt;"GR",E230&gt;=40,J230&gt;=30),_xlfn.IFS(Q230&gt;=$AG$2,$AD$19,Q230&gt;=$AG$3,$AC$19,Q230&gt;=$AG$4,$AB$19,Q230&gt;=$AG$5,$AA$19,Q230&gt;=$AG$6,$Z$19,Q230&gt;=$AG$7,$Y$19,Q230&gt;=$AG$8,$X$19,Q230&gt;=$AG$9,$V$19),L230),"")</f>
        <v>FF</v>
      </c>
      <c r="N230" s="9"/>
      <c r="O230" s="9"/>
      <c r="P230" s="9">
        <f t="shared" si="29"/>
        <v>22</v>
      </c>
      <c r="Q230" s="9">
        <f t="shared" si="30"/>
        <v>37</v>
      </c>
      <c r="R230" s="9">
        <f t="shared" si="31"/>
        <v>-2.77</v>
      </c>
    </row>
    <row r="231" spans="1:18" x14ac:dyDescent="0.2">
      <c r="A231" s="3" t="s">
        <v>8</v>
      </c>
      <c r="B231" s="3">
        <v>230</v>
      </c>
      <c r="C231" s="3">
        <v>27</v>
      </c>
      <c r="D231" s="3">
        <v>16</v>
      </c>
      <c r="E231" s="3">
        <v>28</v>
      </c>
      <c r="F231" s="22">
        <f t="shared" si="32"/>
        <v>28</v>
      </c>
      <c r="G231" s="22">
        <f t="shared" si="33"/>
        <v>27</v>
      </c>
      <c r="H231" s="22">
        <f t="shared" si="34"/>
        <v>16</v>
      </c>
      <c r="I231" s="9">
        <f t="shared" si="35"/>
        <v>20.399999999999999</v>
      </c>
      <c r="J231" s="9">
        <f t="shared" si="27"/>
        <v>27.6</v>
      </c>
      <c r="K231" s="10">
        <f t="shared" si="28"/>
        <v>416.15999999999997</v>
      </c>
      <c r="L231" s="9" t="str" cm="1">
        <f t="array" ref="L231">IF(D231&lt;&gt;"",IF(AND(H231&gt;=40,I231&gt;=30),IF(AND($N$2&gt;=$T$2,$N$2&lt;=$U$2),_xlfn.IFS(P231&gt;=$AD$2,$AD$1,P231&gt;=$AC$2,$AC$1,P231&gt;=$AB$2,$AB$1,P231&gt;=$AA$2,$AA$1,P231&gt;=$Z$2,$Z$1,P231&gt;=$Y$2,$Y$1,P231&gt;=$X$2,$X$1,P231&gt;=$W$2,$W$1,P231&lt;$W$2,$V$1),(IF(AND($N$2&gt;=$T$3,$N$2&lt;$U$3),_xlfn.IFS(P231&gt;=$AD$3,$AD$1,P231&gt;=$AC$3,$AC$1,P231&gt;=$AB$3,$AB$1,P231&gt;=$AA$3,$AA$1,P231&gt;=$Z$3,$Z$1,P231&gt;=$Y$3,$Y$1,P231&gt;=$X$3,$X$1,P231&gt;=$W$3,$W$1,P231&lt;$W$2,$V$1),(IF(AND($N$2&gt;=$T$4,$N$2&lt;$U$4),_xlfn.IFS(P231&gt;=$AD$4,$AD$1,P231&gt;=$AC$4,$AC$1,P231&gt;=$AB$4,$AB$1,P231&gt;=$AA$4,$AA$1,P231&gt;=$Z$4,$Z$1,P231&gt;=$Y$4,$Y$1,P231&gt;=$X$4,$X$1,P231&gt;=$W$4,$W$1,P231&lt;$W$2,$V$1),(IF(AND($N$2&gt;=$T$5,$N$2&lt;$U$5),_xlfn.IFS(P231&gt;=$AD$5,$AD$1,P231&gt;=$AC$5,$AC$1,P231&gt;=$AB$5,$AB$1,P231&gt;=$AA$5,$AA$1,P231&gt;=$Z$5,$Z$1,P231&gt;=$Y$5,$Y$1,P231&gt;=$X$5,$X$1,P231&gt;=$W$5,$W$1,P231&lt;$W$2,$V$1),(IF(AND($N$2&gt;=$T$6,$N$2&lt;$U$6),_xlfn.IFS(P231&gt;=$AD$6,$AD$1,P231&gt;=$AC$6,$AC$1,P231&gt;=$AB$6,$AB$1,P231&gt;=$AA$6,$AA$1,P231&gt;=$Z$6,$Z$1,P231&gt;=$Y$6,$Y$1,P231&gt;=$X$6,$X$1,P231&gt;=$W$6,$W$1,P231&lt;$W$2,$V$1),(IF(AND($N$2&gt;=$T$7,$N$2&lt;$U$7),_xlfn.IFS(P231&gt;=$AD$7,$AD$1,P231&gt;=$AC$7,$AC$1,P231&gt;=$AB$7,$AB$1,P231&gt;=$AA$7,$AA$1,P231&gt;=$Z$7,$Z$1,P231&gt;=$Y$7,$Y$1,P231&gt;=$X$7,$X$1,P231&gt;=$W$7,$W$1,P231&lt;$W$2,$V$1),(IF(AND($N$2&gt;=$T$8,$N$2&lt;$U$8),_xlfn.IFS(P231&gt;=$AD$8,$AD$1,P231&gt;=$AC$8,$AC$1,P231&gt;=$AB$8,$AB$1,P231&gt;=$AA$8,$AA$1,P231&gt;=$Z$8,$Z$1,P231&gt;=$Y$8,$Y$1,P231&gt;=$X$8,$X$1,P231&gt;=$W$8,$W$1,P231&lt;$W$2,$V$1),(IF(AND($N$2&gt;=$T$9,$N$2&lt;$U$9),_xlfn.IFS(P231&gt;=$AD$9,$AD$1,P231&gt;=$AC$9,$AC$1,P231&gt;=$AB$9,$AB$1,P231&gt;=$AA$9,$AA$1,P231&gt;=$Z$9,$Z$1,P231&gt;=$Y$9,$Y$1,P231&gt;=$X$9,$X$1,P231&gt;=$W$9,$W$1),$W$1))))))))))))))),IF(AND($N$2&gt;=$T$2,$N$2&lt;=$U$2),IF(P231&gt;=$W$2,$W$1,$V$1),IF(AND($N$2&gt;=$T$3,$N$2&lt;$U$3),IF(P231&gt;=$W$3,$W$1,$V$1),IF(AND($N$2&gt;=$T$4,$N$2&lt;$U$4),IF(P231&gt;=$W$4,$W$1,$V$1),IF(AND($N$2&gt;=$T$5,$N$2&lt;$U$5),IF(P231&gt;=$W$5,$W$1,$V$1),IF(AND($N$2&gt;=$T$6,$N$2&lt;$U$6),IF(P231&gt;=$W$6,$W$1,$V$1),IF(AND($N$2&gt;=$T$7,$N$2&lt;$U$7),IF(P231&gt;=$W$7,$W$1,$V$1),IF(AND($N$2&gt;=$T$8,$N$2&lt;$U$8),IF(P231&gt;=$W$8,$W$1,$V$1),IF(AND($N$2&gt;=$T$9,$N$2&lt;$U$9),IF(P231&gt;=$W$9,$W$1,$V$1),""))))))))),"")</f>
        <v>FF</v>
      </c>
      <c r="M231" s="9" t="str" cm="1">
        <f t="array" ref="M231">IF(E231&lt;&gt;"",IF(AND(E231&lt;&gt;"GR",E231&gt;=40,J231&gt;=30),_xlfn.IFS(Q231&gt;=$AG$2,$AD$19,Q231&gt;=$AG$3,$AC$19,Q231&gt;=$AG$4,$AB$19,Q231&gt;=$AG$5,$AA$19,Q231&gt;=$AG$6,$Z$19,Q231&gt;=$AG$7,$Y$19,Q231&gt;=$AG$8,$X$19,Q231&gt;=$AG$9,$V$19),L231),"")</f>
        <v>FF</v>
      </c>
      <c r="N231" s="9"/>
      <c r="O231" s="9"/>
      <c r="P231" s="9">
        <f t="shared" si="29"/>
        <v>32</v>
      </c>
      <c r="Q231" s="9">
        <f t="shared" si="30"/>
        <v>37</v>
      </c>
      <c r="R231" s="9">
        <f t="shared" si="31"/>
        <v>-1.81</v>
      </c>
    </row>
    <row r="232" spans="1:18" x14ac:dyDescent="0.2">
      <c r="A232" s="3" t="s">
        <v>8</v>
      </c>
      <c r="B232" s="3">
        <v>231</v>
      </c>
      <c r="C232" s="3">
        <v>17</v>
      </c>
      <c r="D232" s="3">
        <v>21</v>
      </c>
      <c r="E232" s="3">
        <v>34</v>
      </c>
      <c r="F232" s="22">
        <f t="shared" si="32"/>
        <v>34</v>
      </c>
      <c r="G232" s="22">
        <f t="shared" si="33"/>
        <v>17</v>
      </c>
      <c r="H232" s="22">
        <f t="shared" si="34"/>
        <v>21</v>
      </c>
      <c r="I232" s="9">
        <f t="shared" si="35"/>
        <v>19.399999999999999</v>
      </c>
      <c r="J232" s="9">
        <f t="shared" si="27"/>
        <v>27.2</v>
      </c>
      <c r="K232" s="10">
        <f t="shared" si="28"/>
        <v>376.35999999999996</v>
      </c>
      <c r="L232" s="9" t="str" cm="1">
        <f t="array" ref="L232">IF(D232&lt;&gt;"",IF(AND(H232&gt;=40,I232&gt;=30),IF(AND($N$2&gt;=$T$2,$N$2&lt;=$U$2),_xlfn.IFS(P232&gt;=$AD$2,$AD$1,P232&gt;=$AC$2,$AC$1,P232&gt;=$AB$2,$AB$1,P232&gt;=$AA$2,$AA$1,P232&gt;=$Z$2,$Z$1,P232&gt;=$Y$2,$Y$1,P232&gt;=$X$2,$X$1,P232&gt;=$W$2,$W$1,P232&lt;$W$2,$V$1),(IF(AND($N$2&gt;=$T$3,$N$2&lt;$U$3),_xlfn.IFS(P232&gt;=$AD$3,$AD$1,P232&gt;=$AC$3,$AC$1,P232&gt;=$AB$3,$AB$1,P232&gt;=$AA$3,$AA$1,P232&gt;=$Z$3,$Z$1,P232&gt;=$Y$3,$Y$1,P232&gt;=$X$3,$X$1,P232&gt;=$W$3,$W$1,P232&lt;$W$2,$V$1),(IF(AND($N$2&gt;=$T$4,$N$2&lt;$U$4),_xlfn.IFS(P232&gt;=$AD$4,$AD$1,P232&gt;=$AC$4,$AC$1,P232&gt;=$AB$4,$AB$1,P232&gt;=$AA$4,$AA$1,P232&gt;=$Z$4,$Z$1,P232&gt;=$Y$4,$Y$1,P232&gt;=$X$4,$X$1,P232&gt;=$W$4,$W$1,P232&lt;$W$2,$V$1),(IF(AND($N$2&gt;=$T$5,$N$2&lt;$U$5),_xlfn.IFS(P232&gt;=$AD$5,$AD$1,P232&gt;=$AC$5,$AC$1,P232&gt;=$AB$5,$AB$1,P232&gt;=$AA$5,$AA$1,P232&gt;=$Z$5,$Z$1,P232&gt;=$Y$5,$Y$1,P232&gt;=$X$5,$X$1,P232&gt;=$W$5,$W$1,P232&lt;$W$2,$V$1),(IF(AND($N$2&gt;=$T$6,$N$2&lt;$U$6),_xlfn.IFS(P232&gt;=$AD$6,$AD$1,P232&gt;=$AC$6,$AC$1,P232&gt;=$AB$6,$AB$1,P232&gt;=$AA$6,$AA$1,P232&gt;=$Z$6,$Z$1,P232&gt;=$Y$6,$Y$1,P232&gt;=$X$6,$X$1,P232&gt;=$W$6,$W$1,P232&lt;$W$2,$V$1),(IF(AND($N$2&gt;=$T$7,$N$2&lt;$U$7),_xlfn.IFS(P232&gt;=$AD$7,$AD$1,P232&gt;=$AC$7,$AC$1,P232&gt;=$AB$7,$AB$1,P232&gt;=$AA$7,$AA$1,P232&gt;=$Z$7,$Z$1,P232&gt;=$Y$7,$Y$1,P232&gt;=$X$7,$X$1,P232&gt;=$W$7,$W$1,P232&lt;$W$2,$V$1),(IF(AND($N$2&gt;=$T$8,$N$2&lt;$U$8),_xlfn.IFS(P232&gt;=$AD$8,$AD$1,P232&gt;=$AC$8,$AC$1,P232&gt;=$AB$8,$AB$1,P232&gt;=$AA$8,$AA$1,P232&gt;=$Z$8,$Z$1,P232&gt;=$Y$8,$Y$1,P232&gt;=$X$8,$X$1,P232&gt;=$W$8,$W$1,P232&lt;$W$2,$V$1),(IF(AND($N$2&gt;=$T$9,$N$2&lt;$U$9),_xlfn.IFS(P232&gt;=$AD$9,$AD$1,P232&gt;=$AC$9,$AC$1,P232&gt;=$AB$9,$AB$1,P232&gt;=$AA$9,$AA$1,P232&gt;=$Z$9,$Z$1,P232&gt;=$Y$9,$Y$1,P232&gt;=$X$9,$X$1,P232&gt;=$W$9,$W$1),$W$1))))))))))))))),IF(AND($N$2&gt;=$T$2,$N$2&lt;=$U$2),IF(P232&gt;=$W$2,$W$1,$V$1),IF(AND($N$2&gt;=$T$3,$N$2&lt;$U$3),IF(P232&gt;=$W$3,$W$1,$V$1),IF(AND($N$2&gt;=$T$4,$N$2&lt;$U$4),IF(P232&gt;=$W$4,$W$1,$V$1),IF(AND($N$2&gt;=$T$5,$N$2&lt;$U$5),IF(P232&gt;=$W$5,$W$1,$V$1),IF(AND($N$2&gt;=$T$6,$N$2&lt;$U$6),IF(P232&gt;=$W$6,$W$1,$V$1),IF(AND($N$2&gt;=$T$7,$N$2&lt;$U$7),IF(P232&gt;=$W$7,$W$1,$V$1),IF(AND($N$2&gt;=$T$8,$N$2&lt;$U$8),IF(P232&gt;=$W$8,$W$1,$V$1),IF(AND($N$2&gt;=$T$9,$N$2&lt;$U$9),IF(P232&gt;=$W$9,$W$1,$V$1),""))))))))),"")</f>
        <v>FF</v>
      </c>
      <c r="M232" s="9" t="str" cm="1">
        <f t="array" ref="M232">IF(E232&lt;&gt;"",IF(AND(E232&lt;&gt;"GR",E232&gt;=40,J232&gt;=30),_xlfn.IFS(Q232&gt;=$AG$2,$AD$19,Q232&gt;=$AG$3,$AC$19,Q232&gt;=$AG$4,$AB$19,Q232&gt;=$AG$5,$AA$19,Q232&gt;=$AG$6,$Z$19,Q232&gt;=$AG$7,$Y$19,Q232&gt;=$AG$8,$X$19,Q232&gt;=$AG$9,$V$19),L232),"")</f>
        <v>FF</v>
      </c>
      <c r="N232" s="9"/>
      <c r="O232" s="9"/>
      <c r="P232" s="9">
        <f t="shared" si="29"/>
        <v>31</v>
      </c>
      <c r="Q232" s="9">
        <f t="shared" si="30"/>
        <v>37</v>
      </c>
      <c r="R232" s="9">
        <f t="shared" si="31"/>
        <v>-1.87</v>
      </c>
    </row>
    <row r="233" spans="1:18" x14ac:dyDescent="0.2">
      <c r="A233" s="3" t="s">
        <v>8</v>
      </c>
      <c r="B233" s="3">
        <v>232</v>
      </c>
      <c r="C233" s="3">
        <v>17</v>
      </c>
      <c r="D233" s="3">
        <v>5</v>
      </c>
      <c r="E233" s="3">
        <v>34</v>
      </c>
      <c r="F233" s="22">
        <f t="shared" si="32"/>
        <v>34</v>
      </c>
      <c r="G233" s="22">
        <f t="shared" si="33"/>
        <v>17</v>
      </c>
      <c r="H233" s="22">
        <f t="shared" si="34"/>
        <v>5</v>
      </c>
      <c r="I233" s="9">
        <f t="shared" si="35"/>
        <v>9.8000000000000007</v>
      </c>
      <c r="J233" s="9">
        <f t="shared" si="27"/>
        <v>27.2</v>
      </c>
      <c r="K233" s="10">
        <f t="shared" si="28"/>
        <v>96.04000000000002</v>
      </c>
      <c r="L233" s="9" t="str" cm="1">
        <f t="array" ref="L233">IF(D233&lt;&gt;"",IF(AND(H233&gt;=40,I233&gt;=30),IF(AND($N$2&gt;=$T$2,$N$2&lt;=$U$2),_xlfn.IFS(P233&gt;=$AD$2,$AD$1,P233&gt;=$AC$2,$AC$1,P233&gt;=$AB$2,$AB$1,P233&gt;=$AA$2,$AA$1,P233&gt;=$Z$2,$Z$1,P233&gt;=$Y$2,$Y$1,P233&gt;=$X$2,$X$1,P233&gt;=$W$2,$W$1,P233&lt;$W$2,$V$1),(IF(AND($N$2&gt;=$T$3,$N$2&lt;$U$3),_xlfn.IFS(P233&gt;=$AD$3,$AD$1,P233&gt;=$AC$3,$AC$1,P233&gt;=$AB$3,$AB$1,P233&gt;=$AA$3,$AA$1,P233&gt;=$Z$3,$Z$1,P233&gt;=$Y$3,$Y$1,P233&gt;=$X$3,$X$1,P233&gt;=$W$3,$W$1,P233&lt;$W$2,$V$1),(IF(AND($N$2&gt;=$T$4,$N$2&lt;$U$4),_xlfn.IFS(P233&gt;=$AD$4,$AD$1,P233&gt;=$AC$4,$AC$1,P233&gt;=$AB$4,$AB$1,P233&gt;=$AA$4,$AA$1,P233&gt;=$Z$4,$Z$1,P233&gt;=$Y$4,$Y$1,P233&gt;=$X$4,$X$1,P233&gt;=$W$4,$W$1,P233&lt;$W$2,$V$1),(IF(AND($N$2&gt;=$T$5,$N$2&lt;$U$5),_xlfn.IFS(P233&gt;=$AD$5,$AD$1,P233&gt;=$AC$5,$AC$1,P233&gt;=$AB$5,$AB$1,P233&gt;=$AA$5,$AA$1,P233&gt;=$Z$5,$Z$1,P233&gt;=$Y$5,$Y$1,P233&gt;=$X$5,$X$1,P233&gt;=$W$5,$W$1,P233&lt;$W$2,$V$1),(IF(AND($N$2&gt;=$T$6,$N$2&lt;$U$6),_xlfn.IFS(P233&gt;=$AD$6,$AD$1,P233&gt;=$AC$6,$AC$1,P233&gt;=$AB$6,$AB$1,P233&gt;=$AA$6,$AA$1,P233&gt;=$Z$6,$Z$1,P233&gt;=$Y$6,$Y$1,P233&gt;=$X$6,$X$1,P233&gt;=$W$6,$W$1,P233&lt;$W$2,$V$1),(IF(AND($N$2&gt;=$T$7,$N$2&lt;$U$7),_xlfn.IFS(P233&gt;=$AD$7,$AD$1,P233&gt;=$AC$7,$AC$1,P233&gt;=$AB$7,$AB$1,P233&gt;=$AA$7,$AA$1,P233&gt;=$Z$7,$Z$1,P233&gt;=$Y$7,$Y$1,P233&gt;=$X$7,$X$1,P233&gt;=$W$7,$W$1,P233&lt;$W$2,$V$1),(IF(AND($N$2&gt;=$T$8,$N$2&lt;$U$8),_xlfn.IFS(P233&gt;=$AD$8,$AD$1,P233&gt;=$AC$8,$AC$1,P233&gt;=$AB$8,$AB$1,P233&gt;=$AA$8,$AA$1,P233&gt;=$Z$8,$Z$1,P233&gt;=$Y$8,$Y$1,P233&gt;=$X$8,$X$1,P233&gt;=$W$8,$W$1,P233&lt;$W$2,$V$1),(IF(AND($N$2&gt;=$T$9,$N$2&lt;$U$9),_xlfn.IFS(P233&gt;=$AD$9,$AD$1,P233&gt;=$AC$9,$AC$1,P233&gt;=$AB$9,$AB$1,P233&gt;=$AA$9,$AA$1,P233&gt;=$Z$9,$Z$1,P233&gt;=$Y$9,$Y$1,P233&gt;=$X$9,$X$1,P233&gt;=$W$9,$W$1),$W$1))))))))))))))),IF(AND($N$2&gt;=$T$2,$N$2&lt;=$U$2),IF(P233&gt;=$W$2,$W$1,$V$1),IF(AND($N$2&gt;=$T$3,$N$2&lt;$U$3),IF(P233&gt;=$W$3,$W$1,$V$1),IF(AND($N$2&gt;=$T$4,$N$2&lt;$U$4),IF(P233&gt;=$W$4,$W$1,$V$1),IF(AND($N$2&gt;=$T$5,$N$2&lt;$U$5),IF(P233&gt;=$W$5,$W$1,$V$1),IF(AND($N$2&gt;=$T$6,$N$2&lt;$U$6),IF(P233&gt;=$W$6,$W$1,$V$1),IF(AND($N$2&gt;=$T$7,$N$2&lt;$U$7),IF(P233&gt;=$W$7,$W$1,$V$1),IF(AND($N$2&gt;=$T$8,$N$2&lt;$U$8),IF(P233&gt;=$W$8,$W$1,$V$1),IF(AND($N$2&gt;=$T$9,$N$2&lt;$U$9),IF(P233&gt;=$W$9,$W$1,$V$1),""))))))))),"")</f>
        <v>FF</v>
      </c>
      <c r="M233" s="9" t="str" cm="1">
        <f t="array" ref="M233">IF(E233&lt;&gt;"",IF(AND(E233&lt;&gt;"GR",E233&gt;=40,J233&gt;=30),_xlfn.IFS(Q233&gt;=$AG$2,$AD$19,Q233&gt;=$AG$3,$AC$19,Q233&gt;=$AG$4,$AB$19,Q233&gt;=$AG$5,$AA$19,Q233&gt;=$AG$6,$Z$19,Q233&gt;=$AG$7,$Y$19,Q233&gt;=$AG$8,$X$19,Q233&gt;=$AG$9,$V$19),L233),"")</f>
        <v>FF</v>
      </c>
      <c r="N233" s="9"/>
      <c r="O233" s="9"/>
      <c r="P233" s="9">
        <f t="shared" si="29"/>
        <v>25</v>
      </c>
      <c r="Q233" s="9">
        <f t="shared" si="30"/>
        <v>37</v>
      </c>
      <c r="R233" s="9">
        <f t="shared" si="31"/>
        <v>-2.5299999999999998</v>
      </c>
    </row>
    <row r="234" spans="1:18" x14ac:dyDescent="0.2">
      <c r="A234" s="3" t="s">
        <v>8</v>
      </c>
      <c r="B234" s="3">
        <v>233</v>
      </c>
      <c r="C234" s="3">
        <v>27</v>
      </c>
      <c r="D234" s="3" t="s">
        <v>34</v>
      </c>
      <c r="E234" s="3">
        <v>27</v>
      </c>
      <c r="F234" s="22">
        <f t="shared" si="32"/>
        <v>27</v>
      </c>
      <c r="G234" s="22">
        <f t="shared" si="33"/>
        <v>27</v>
      </c>
      <c r="H234" s="22">
        <f t="shared" si="34"/>
        <v>0</v>
      </c>
      <c r="I234" s="9">
        <f t="shared" si="35"/>
        <v>10.8</v>
      </c>
      <c r="J234" s="9">
        <f t="shared" si="27"/>
        <v>27</v>
      </c>
      <c r="K234" s="10">
        <f t="shared" si="28"/>
        <v>116.64000000000001</v>
      </c>
      <c r="L234" s="9" t="str" cm="1">
        <f t="array" ref="L234">IF(D234&lt;&gt;"",IF(AND(H234&gt;=40,I234&gt;=30),IF(AND($N$2&gt;=$T$2,$N$2&lt;=$U$2),_xlfn.IFS(P234&gt;=$AD$2,$AD$1,P234&gt;=$AC$2,$AC$1,P234&gt;=$AB$2,$AB$1,P234&gt;=$AA$2,$AA$1,P234&gt;=$Z$2,$Z$1,P234&gt;=$Y$2,$Y$1,P234&gt;=$X$2,$X$1,P234&gt;=$W$2,$W$1,P234&lt;$W$2,$V$1),(IF(AND($N$2&gt;=$T$3,$N$2&lt;$U$3),_xlfn.IFS(P234&gt;=$AD$3,$AD$1,P234&gt;=$AC$3,$AC$1,P234&gt;=$AB$3,$AB$1,P234&gt;=$AA$3,$AA$1,P234&gt;=$Z$3,$Z$1,P234&gt;=$Y$3,$Y$1,P234&gt;=$X$3,$X$1,P234&gt;=$W$3,$W$1,P234&lt;$W$2,$V$1),(IF(AND($N$2&gt;=$T$4,$N$2&lt;$U$4),_xlfn.IFS(P234&gt;=$AD$4,$AD$1,P234&gt;=$AC$4,$AC$1,P234&gt;=$AB$4,$AB$1,P234&gt;=$AA$4,$AA$1,P234&gt;=$Z$4,$Z$1,P234&gt;=$Y$4,$Y$1,P234&gt;=$X$4,$X$1,P234&gt;=$W$4,$W$1,P234&lt;$W$2,$V$1),(IF(AND($N$2&gt;=$T$5,$N$2&lt;$U$5),_xlfn.IFS(P234&gt;=$AD$5,$AD$1,P234&gt;=$AC$5,$AC$1,P234&gt;=$AB$5,$AB$1,P234&gt;=$AA$5,$AA$1,P234&gt;=$Z$5,$Z$1,P234&gt;=$Y$5,$Y$1,P234&gt;=$X$5,$X$1,P234&gt;=$W$5,$W$1,P234&lt;$W$2,$V$1),(IF(AND($N$2&gt;=$T$6,$N$2&lt;$U$6),_xlfn.IFS(P234&gt;=$AD$6,$AD$1,P234&gt;=$AC$6,$AC$1,P234&gt;=$AB$6,$AB$1,P234&gt;=$AA$6,$AA$1,P234&gt;=$Z$6,$Z$1,P234&gt;=$Y$6,$Y$1,P234&gt;=$X$6,$X$1,P234&gt;=$W$6,$W$1,P234&lt;$W$2,$V$1),(IF(AND($N$2&gt;=$T$7,$N$2&lt;$U$7),_xlfn.IFS(P234&gt;=$AD$7,$AD$1,P234&gt;=$AC$7,$AC$1,P234&gt;=$AB$7,$AB$1,P234&gt;=$AA$7,$AA$1,P234&gt;=$Z$7,$Z$1,P234&gt;=$Y$7,$Y$1,P234&gt;=$X$7,$X$1,P234&gt;=$W$7,$W$1,P234&lt;$W$2,$V$1),(IF(AND($N$2&gt;=$T$8,$N$2&lt;$U$8),_xlfn.IFS(P234&gt;=$AD$8,$AD$1,P234&gt;=$AC$8,$AC$1,P234&gt;=$AB$8,$AB$1,P234&gt;=$AA$8,$AA$1,P234&gt;=$Z$8,$Z$1,P234&gt;=$Y$8,$Y$1,P234&gt;=$X$8,$X$1,P234&gt;=$W$8,$W$1,P234&lt;$W$2,$V$1),(IF(AND($N$2&gt;=$T$9,$N$2&lt;$U$9),_xlfn.IFS(P234&gt;=$AD$9,$AD$1,P234&gt;=$AC$9,$AC$1,P234&gt;=$AB$9,$AB$1,P234&gt;=$AA$9,$AA$1,P234&gt;=$Z$9,$Z$1,P234&gt;=$Y$9,$Y$1,P234&gt;=$X$9,$X$1,P234&gt;=$W$9,$W$1),$W$1))))))))))))))),IF(AND($N$2&gt;=$T$2,$N$2&lt;=$U$2),IF(P234&gt;=$W$2,$W$1,$V$1),IF(AND($N$2&gt;=$T$3,$N$2&lt;$U$3),IF(P234&gt;=$W$3,$W$1,$V$1),IF(AND($N$2&gt;=$T$4,$N$2&lt;$U$4),IF(P234&gt;=$W$4,$W$1,$V$1),IF(AND($N$2&gt;=$T$5,$N$2&lt;$U$5),IF(P234&gt;=$W$5,$W$1,$V$1),IF(AND($N$2&gt;=$T$6,$N$2&lt;$U$6),IF(P234&gt;=$W$6,$W$1,$V$1),IF(AND($N$2&gt;=$T$7,$N$2&lt;$U$7),IF(P234&gt;=$W$7,$W$1,$V$1),IF(AND($N$2&gt;=$T$8,$N$2&lt;$U$8),IF(P234&gt;=$W$8,$W$1,$V$1),IF(AND($N$2&gt;=$T$9,$N$2&lt;$U$9),IF(P234&gt;=$W$9,$W$1,$V$1),""))))))))),"")</f>
        <v>FF</v>
      </c>
      <c r="M234" s="9" t="str" cm="1">
        <f t="array" ref="M234">IF(E234&lt;&gt;"",IF(AND(E234&lt;&gt;"GR",E234&gt;=40,J234&gt;=30),_xlfn.IFS(Q234&gt;=$AG$2,$AD$19,Q234&gt;=$AG$3,$AC$19,Q234&gt;=$AG$4,$AB$19,Q234&gt;=$AG$5,$AA$19,Q234&gt;=$AG$6,$Z$19,Q234&gt;=$AG$7,$Y$19,Q234&gt;=$AG$8,$X$19,Q234&gt;=$AG$9,$V$19),L234),"")</f>
        <v>FF</v>
      </c>
      <c r="N234" s="9"/>
      <c r="O234" s="9"/>
      <c r="P234" s="9">
        <f t="shared" si="29"/>
        <v>25</v>
      </c>
      <c r="Q234" s="9">
        <f t="shared" si="30"/>
        <v>36</v>
      </c>
      <c r="R234" s="9">
        <f t="shared" si="31"/>
        <v>-2.46</v>
      </c>
    </row>
    <row r="235" spans="1:18" x14ac:dyDescent="0.2">
      <c r="A235" s="3" t="s">
        <v>8</v>
      </c>
      <c r="B235" s="3">
        <v>234</v>
      </c>
      <c r="C235" s="3">
        <v>26</v>
      </c>
      <c r="D235" s="3">
        <v>25</v>
      </c>
      <c r="E235" s="3">
        <v>27</v>
      </c>
      <c r="F235" s="22">
        <f t="shared" si="32"/>
        <v>27</v>
      </c>
      <c r="G235" s="22">
        <f t="shared" si="33"/>
        <v>26</v>
      </c>
      <c r="H235" s="22">
        <f t="shared" si="34"/>
        <v>25</v>
      </c>
      <c r="I235" s="9">
        <f t="shared" si="35"/>
        <v>25.4</v>
      </c>
      <c r="J235" s="9">
        <f t="shared" si="27"/>
        <v>26.6</v>
      </c>
      <c r="K235" s="10">
        <f t="shared" si="28"/>
        <v>645.16</v>
      </c>
      <c r="L235" s="9" t="str" cm="1">
        <f t="array" ref="L235">IF(D235&lt;&gt;"",IF(AND(H235&gt;=40,I235&gt;=30),IF(AND($N$2&gt;=$T$2,$N$2&lt;=$U$2),_xlfn.IFS(P235&gt;=$AD$2,$AD$1,P235&gt;=$AC$2,$AC$1,P235&gt;=$AB$2,$AB$1,P235&gt;=$AA$2,$AA$1,P235&gt;=$Z$2,$Z$1,P235&gt;=$Y$2,$Y$1,P235&gt;=$X$2,$X$1,P235&gt;=$W$2,$W$1,P235&lt;$W$2,$V$1),(IF(AND($N$2&gt;=$T$3,$N$2&lt;$U$3),_xlfn.IFS(P235&gt;=$AD$3,$AD$1,P235&gt;=$AC$3,$AC$1,P235&gt;=$AB$3,$AB$1,P235&gt;=$AA$3,$AA$1,P235&gt;=$Z$3,$Z$1,P235&gt;=$Y$3,$Y$1,P235&gt;=$X$3,$X$1,P235&gt;=$W$3,$W$1,P235&lt;$W$2,$V$1),(IF(AND($N$2&gt;=$T$4,$N$2&lt;$U$4),_xlfn.IFS(P235&gt;=$AD$4,$AD$1,P235&gt;=$AC$4,$AC$1,P235&gt;=$AB$4,$AB$1,P235&gt;=$AA$4,$AA$1,P235&gt;=$Z$4,$Z$1,P235&gt;=$Y$4,$Y$1,P235&gt;=$X$4,$X$1,P235&gt;=$W$4,$W$1,P235&lt;$W$2,$V$1),(IF(AND($N$2&gt;=$T$5,$N$2&lt;$U$5),_xlfn.IFS(P235&gt;=$AD$5,$AD$1,P235&gt;=$AC$5,$AC$1,P235&gt;=$AB$5,$AB$1,P235&gt;=$AA$5,$AA$1,P235&gt;=$Z$5,$Z$1,P235&gt;=$Y$5,$Y$1,P235&gt;=$X$5,$X$1,P235&gt;=$W$5,$W$1,P235&lt;$W$2,$V$1),(IF(AND($N$2&gt;=$T$6,$N$2&lt;$U$6),_xlfn.IFS(P235&gt;=$AD$6,$AD$1,P235&gt;=$AC$6,$AC$1,P235&gt;=$AB$6,$AB$1,P235&gt;=$AA$6,$AA$1,P235&gt;=$Z$6,$Z$1,P235&gt;=$Y$6,$Y$1,P235&gt;=$X$6,$X$1,P235&gt;=$W$6,$W$1,P235&lt;$W$2,$V$1),(IF(AND($N$2&gt;=$T$7,$N$2&lt;$U$7),_xlfn.IFS(P235&gt;=$AD$7,$AD$1,P235&gt;=$AC$7,$AC$1,P235&gt;=$AB$7,$AB$1,P235&gt;=$AA$7,$AA$1,P235&gt;=$Z$7,$Z$1,P235&gt;=$Y$7,$Y$1,P235&gt;=$X$7,$X$1,P235&gt;=$W$7,$W$1,P235&lt;$W$2,$V$1),(IF(AND($N$2&gt;=$T$8,$N$2&lt;$U$8),_xlfn.IFS(P235&gt;=$AD$8,$AD$1,P235&gt;=$AC$8,$AC$1,P235&gt;=$AB$8,$AB$1,P235&gt;=$AA$8,$AA$1,P235&gt;=$Z$8,$Z$1,P235&gt;=$Y$8,$Y$1,P235&gt;=$X$8,$X$1,P235&gt;=$W$8,$W$1,P235&lt;$W$2,$V$1),(IF(AND($N$2&gt;=$T$9,$N$2&lt;$U$9),_xlfn.IFS(P235&gt;=$AD$9,$AD$1,P235&gt;=$AC$9,$AC$1,P235&gt;=$AB$9,$AB$1,P235&gt;=$AA$9,$AA$1,P235&gt;=$Z$9,$Z$1,P235&gt;=$Y$9,$Y$1,P235&gt;=$X$9,$X$1,P235&gt;=$W$9,$W$1),$W$1))))))))))))))),IF(AND($N$2&gt;=$T$2,$N$2&lt;=$U$2),IF(P235&gt;=$W$2,$W$1,$V$1),IF(AND($N$2&gt;=$T$3,$N$2&lt;$U$3),IF(P235&gt;=$W$3,$W$1,$V$1),IF(AND($N$2&gt;=$T$4,$N$2&lt;$U$4),IF(P235&gt;=$W$4,$W$1,$V$1),IF(AND($N$2&gt;=$T$5,$N$2&lt;$U$5),IF(P235&gt;=$W$5,$W$1,$V$1),IF(AND($N$2&gt;=$T$6,$N$2&lt;$U$6),IF(P235&gt;=$W$6,$W$1,$V$1),IF(AND($N$2&gt;=$T$7,$N$2&lt;$U$7),IF(P235&gt;=$W$7,$W$1,$V$1),IF(AND($N$2&gt;=$T$8,$N$2&lt;$U$8),IF(P235&gt;=$W$8,$W$1,$V$1),IF(AND($N$2&gt;=$T$9,$N$2&lt;$U$9),IF(P235&gt;=$W$9,$W$1,$V$1),""))))))))),"")</f>
        <v>FD</v>
      </c>
      <c r="M235" s="9" t="str" cm="1">
        <f t="array" ref="M235">IF(E235&lt;&gt;"",IF(AND(E235&lt;&gt;"GR",E235&gt;=40,J235&gt;=30),_xlfn.IFS(Q235&gt;=$AG$2,$AD$19,Q235&gt;=$AG$3,$AC$19,Q235&gt;=$AG$4,$AB$19,Q235&gt;=$AG$5,$AA$19,Q235&gt;=$AG$6,$Z$19,Q235&gt;=$AG$7,$Y$19,Q235&gt;=$AG$8,$X$19,Q235&gt;=$AG$9,$V$19),L235),"")</f>
        <v>FD</v>
      </c>
      <c r="N235" s="9"/>
      <c r="O235" s="9"/>
      <c r="P235" s="9">
        <f t="shared" si="29"/>
        <v>35</v>
      </c>
      <c r="Q235" s="9">
        <f t="shared" si="30"/>
        <v>36</v>
      </c>
      <c r="R235" s="9">
        <f t="shared" si="31"/>
        <v>-1.46</v>
      </c>
    </row>
    <row r="236" spans="1:18" x14ac:dyDescent="0.2">
      <c r="A236" s="3" t="s">
        <v>8</v>
      </c>
      <c r="B236" s="3">
        <v>235</v>
      </c>
      <c r="C236" s="3">
        <v>23</v>
      </c>
      <c r="D236" s="3">
        <v>12</v>
      </c>
      <c r="E236" s="3">
        <v>29</v>
      </c>
      <c r="F236" s="22">
        <f t="shared" si="32"/>
        <v>29</v>
      </c>
      <c r="G236" s="22">
        <f t="shared" si="33"/>
        <v>23</v>
      </c>
      <c r="H236" s="22">
        <f t="shared" si="34"/>
        <v>12</v>
      </c>
      <c r="I236" s="9">
        <f t="shared" si="35"/>
        <v>16.399999999999999</v>
      </c>
      <c r="J236" s="9">
        <f t="shared" si="27"/>
        <v>26.6</v>
      </c>
      <c r="K236" s="10">
        <f t="shared" si="28"/>
        <v>268.95999999999998</v>
      </c>
      <c r="L236" s="9" t="str" cm="1">
        <f t="array" ref="L236">IF(D236&lt;&gt;"",IF(AND(H236&gt;=40,I236&gt;=30),IF(AND($N$2&gt;=$T$2,$N$2&lt;=$U$2),_xlfn.IFS(P236&gt;=$AD$2,$AD$1,P236&gt;=$AC$2,$AC$1,P236&gt;=$AB$2,$AB$1,P236&gt;=$AA$2,$AA$1,P236&gt;=$Z$2,$Z$1,P236&gt;=$Y$2,$Y$1,P236&gt;=$X$2,$X$1,P236&gt;=$W$2,$W$1,P236&lt;$W$2,$V$1),(IF(AND($N$2&gt;=$T$3,$N$2&lt;$U$3),_xlfn.IFS(P236&gt;=$AD$3,$AD$1,P236&gt;=$AC$3,$AC$1,P236&gt;=$AB$3,$AB$1,P236&gt;=$AA$3,$AA$1,P236&gt;=$Z$3,$Z$1,P236&gt;=$Y$3,$Y$1,P236&gt;=$X$3,$X$1,P236&gt;=$W$3,$W$1,P236&lt;$W$2,$V$1),(IF(AND($N$2&gt;=$T$4,$N$2&lt;$U$4),_xlfn.IFS(P236&gt;=$AD$4,$AD$1,P236&gt;=$AC$4,$AC$1,P236&gt;=$AB$4,$AB$1,P236&gt;=$AA$4,$AA$1,P236&gt;=$Z$4,$Z$1,P236&gt;=$Y$4,$Y$1,P236&gt;=$X$4,$X$1,P236&gt;=$W$4,$W$1,P236&lt;$W$2,$V$1),(IF(AND($N$2&gt;=$T$5,$N$2&lt;$U$5),_xlfn.IFS(P236&gt;=$AD$5,$AD$1,P236&gt;=$AC$5,$AC$1,P236&gt;=$AB$5,$AB$1,P236&gt;=$AA$5,$AA$1,P236&gt;=$Z$5,$Z$1,P236&gt;=$Y$5,$Y$1,P236&gt;=$X$5,$X$1,P236&gt;=$W$5,$W$1,P236&lt;$W$2,$V$1),(IF(AND($N$2&gt;=$T$6,$N$2&lt;$U$6),_xlfn.IFS(P236&gt;=$AD$6,$AD$1,P236&gt;=$AC$6,$AC$1,P236&gt;=$AB$6,$AB$1,P236&gt;=$AA$6,$AA$1,P236&gt;=$Z$6,$Z$1,P236&gt;=$Y$6,$Y$1,P236&gt;=$X$6,$X$1,P236&gt;=$W$6,$W$1,P236&lt;$W$2,$V$1),(IF(AND($N$2&gt;=$T$7,$N$2&lt;$U$7),_xlfn.IFS(P236&gt;=$AD$7,$AD$1,P236&gt;=$AC$7,$AC$1,P236&gt;=$AB$7,$AB$1,P236&gt;=$AA$7,$AA$1,P236&gt;=$Z$7,$Z$1,P236&gt;=$Y$7,$Y$1,P236&gt;=$X$7,$X$1,P236&gt;=$W$7,$W$1,P236&lt;$W$2,$V$1),(IF(AND($N$2&gt;=$T$8,$N$2&lt;$U$8),_xlfn.IFS(P236&gt;=$AD$8,$AD$1,P236&gt;=$AC$8,$AC$1,P236&gt;=$AB$8,$AB$1,P236&gt;=$AA$8,$AA$1,P236&gt;=$Z$8,$Z$1,P236&gt;=$Y$8,$Y$1,P236&gt;=$X$8,$X$1,P236&gt;=$W$8,$W$1,P236&lt;$W$2,$V$1),(IF(AND($N$2&gt;=$T$9,$N$2&lt;$U$9),_xlfn.IFS(P236&gt;=$AD$9,$AD$1,P236&gt;=$AC$9,$AC$1,P236&gt;=$AB$9,$AB$1,P236&gt;=$AA$9,$AA$1,P236&gt;=$Z$9,$Z$1,P236&gt;=$Y$9,$Y$1,P236&gt;=$X$9,$X$1,P236&gt;=$W$9,$W$1),$W$1))))))))))))))),IF(AND($N$2&gt;=$T$2,$N$2&lt;=$U$2),IF(P236&gt;=$W$2,$W$1,$V$1),IF(AND($N$2&gt;=$T$3,$N$2&lt;$U$3),IF(P236&gt;=$W$3,$W$1,$V$1),IF(AND($N$2&gt;=$T$4,$N$2&lt;$U$4),IF(P236&gt;=$W$4,$W$1,$V$1),IF(AND($N$2&gt;=$T$5,$N$2&lt;$U$5),IF(P236&gt;=$W$5,$W$1,$V$1),IF(AND($N$2&gt;=$T$6,$N$2&lt;$U$6),IF(P236&gt;=$W$6,$W$1,$V$1),IF(AND($N$2&gt;=$T$7,$N$2&lt;$U$7),IF(P236&gt;=$W$7,$W$1,$V$1),IF(AND($N$2&gt;=$T$8,$N$2&lt;$U$8),IF(P236&gt;=$W$8,$W$1,$V$1),IF(AND($N$2&gt;=$T$9,$N$2&lt;$U$9),IF(P236&gt;=$W$9,$W$1,$V$1),""))))))))),"")</f>
        <v>FF</v>
      </c>
      <c r="M236" s="9" t="str" cm="1">
        <f t="array" ref="M236">IF(E236&lt;&gt;"",IF(AND(E236&lt;&gt;"GR",E236&gt;=40,J236&gt;=30),_xlfn.IFS(Q236&gt;=$AG$2,$AD$19,Q236&gt;=$AG$3,$AC$19,Q236&gt;=$AG$4,$AB$19,Q236&gt;=$AG$5,$AA$19,Q236&gt;=$AG$6,$Z$19,Q236&gt;=$AG$7,$Y$19,Q236&gt;=$AG$8,$X$19,Q236&gt;=$AG$9,$V$19),L236),"")</f>
        <v>FF</v>
      </c>
      <c r="N236" s="9"/>
      <c r="O236" s="9"/>
      <c r="P236" s="9">
        <f t="shared" si="29"/>
        <v>29</v>
      </c>
      <c r="Q236" s="9">
        <f t="shared" si="30"/>
        <v>36</v>
      </c>
      <c r="R236" s="9">
        <f t="shared" si="31"/>
        <v>-2.08</v>
      </c>
    </row>
    <row r="237" spans="1:18" x14ac:dyDescent="0.2">
      <c r="A237" s="3" t="s">
        <v>8</v>
      </c>
      <c r="B237" s="3">
        <v>236</v>
      </c>
      <c r="C237" s="3">
        <v>24</v>
      </c>
      <c r="D237" s="3">
        <v>21</v>
      </c>
      <c r="E237" s="3">
        <v>28</v>
      </c>
      <c r="F237" s="22">
        <f t="shared" si="32"/>
        <v>28</v>
      </c>
      <c r="G237" s="22">
        <f t="shared" si="33"/>
        <v>24</v>
      </c>
      <c r="H237" s="22">
        <f t="shared" si="34"/>
        <v>21</v>
      </c>
      <c r="I237" s="9">
        <f t="shared" si="35"/>
        <v>22.200000000000003</v>
      </c>
      <c r="J237" s="9">
        <f t="shared" si="27"/>
        <v>26.4</v>
      </c>
      <c r="K237" s="10">
        <f t="shared" si="28"/>
        <v>492.84000000000015</v>
      </c>
      <c r="L237" s="9" t="str" cm="1">
        <f t="array" ref="L237">IF(D237&lt;&gt;"",IF(AND(H237&gt;=40,I237&gt;=30),IF(AND($N$2&gt;=$T$2,$N$2&lt;=$U$2),_xlfn.IFS(P237&gt;=$AD$2,$AD$1,P237&gt;=$AC$2,$AC$1,P237&gt;=$AB$2,$AB$1,P237&gt;=$AA$2,$AA$1,P237&gt;=$Z$2,$Z$1,P237&gt;=$Y$2,$Y$1,P237&gt;=$X$2,$X$1,P237&gt;=$W$2,$W$1,P237&lt;$W$2,$V$1),(IF(AND($N$2&gt;=$T$3,$N$2&lt;$U$3),_xlfn.IFS(P237&gt;=$AD$3,$AD$1,P237&gt;=$AC$3,$AC$1,P237&gt;=$AB$3,$AB$1,P237&gt;=$AA$3,$AA$1,P237&gt;=$Z$3,$Z$1,P237&gt;=$Y$3,$Y$1,P237&gt;=$X$3,$X$1,P237&gt;=$W$3,$W$1,P237&lt;$W$2,$V$1),(IF(AND($N$2&gt;=$T$4,$N$2&lt;$U$4),_xlfn.IFS(P237&gt;=$AD$4,$AD$1,P237&gt;=$AC$4,$AC$1,P237&gt;=$AB$4,$AB$1,P237&gt;=$AA$4,$AA$1,P237&gt;=$Z$4,$Z$1,P237&gt;=$Y$4,$Y$1,P237&gt;=$X$4,$X$1,P237&gt;=$W$4,$W$1,P237&lt;$W$2,$V$1),(IF(AND($N$2&gt;=$T$5,$N$2&lt;$U$5),_xlfn.IFS(P237&gt;=$AD$5,$AD$1,P237&gt;=$AC$5,$AC$1,P237&gt;=$AB$5,$AB$1,P237&gt;=$AA$5,$AA$1,P237&gt;=$Z$5,$Z$1,P237&gt;=$Y$5,$Y$1,P237&gt;=$X$5,$X$1,P237&gt;=$W$5,$W$1,P237&lt;$W$2,$V$1),(IF(AND($N$2&gt;=$T$6,$N$2&lt;$U$6),_xlfn.IFS(P237&gt;=$AD$6,$AD$1,P237&gt;=$AC$6,$AC$1,P237&gt;=$AB$6,$AB$1,P237&gt;=$AA$6,$AA$1,P237&gt;=$Z$6,$Z$1,P237&gt;=$Y$6,$Y$1,P237&gt;=$X$6,$X$1,P237&gt;=$W$6,$W$1,P237&lt;$W$2,$V$1),(IF(AND($N$2&gt;=$T$7,$N$2&lt;$U$7),_xlfn.IFS(P237&gt;=$AD$7,$AD$1,P237&gt;=$AC$7,$AC$1,P237&gt;=$AB$7,$AB$1,P237&gt;=$AA$7,$AA$1,P237&gt;=$Z$7,$Z$1,P237&gt;=$Y$7,$Y$1,P237&gt;=$X$7,$X$1,P237&gt;=$W$7,$W$1,P237&lt;$W$2,$V$1),(IF(AND($N$2&gt;=$T$8,$N$2&lt;$U$8),_xlfn.IFS(P237&gt;=$AD$8,$AD$1,P237&gt;=$AC$8,$AC$1,P237&gt;=$AB$8,$AB$1,P237&gt;=$AA$8,$AA$1,P237&gt;=$Z$8,$Z$1,P237&gt;=$Y$8,$Y$1,P237&gt;=$X$8,$X$1,P237&gt;=$W$8,$W$1,P237&lt;$W$2,$V$1),(IF(AND($N$2&gt;=$T$9,$N$2&lt;$U$9),_xlfn.IFS(P237&gt;=$AD$9,$AD$1,P237&gt;=$AC$9,$AC$1,P237&gt;=$AB$9,$AB$1,P237&gt;=$AA$9,$AA$1,P237&gt;=$Z$9,$Z$1,P237&gt;=$Y$9,$Y$1,P237&gt;=$X$9,$X$1,P237&gt;=$W$9,$W$1),$W$1))))))))))))))),IF(AND($N$2&gt;=$T$2,$N$2&lt;=$U$2),IF(P237&gt;=$W$2,$W$1,$V$1),IF(AND($N$2&gt;=$T$3,$N$2&lt;$U$3),IF(P237&gt;=$W$3,$W$1,$V$1),IF(AND($N$2&gt;=$T$4,$N$2&lt;$U$4),IF(P237&gt;=$W$4,$W$1,$V$1),IF(AND($N$2&gt;=$T$5,$N$2&lt;$U$5),IF(P237&gt;=$W$5,$W$1,$V$1),IF(AND($N$2&gt;=$T$6,$N$2&lt;$U$6),IF(P237&gt;=$W$6,$W$1,$V$1),IF(AND($N$2&gt;=$T$7,$N$2&lt;$U$7),IF(P237&gt;=$W$7,$W$1,$V$1),IF(AND($N$2&gt;=$T$8,$N$2&lt;$U$8),IF(P237&gt;=$W$8,$W$1,$V$1),IF(AND($N$2&gt;=$T$9,$N$2&lt;$U$9),IF(P237&gt;=$W$9,$W$1,$V$1),""))))))))),"")</f>
        <v>FF</v>
      </c>
      <c r="M237" s="9" t="str" cm="1">
        <f t="array" ref="M237">IF(E237&lt;&gt;"",IF(AND(E237&lt;&gt;"GR",E237&gt;=40,J237&gt;=30),_xlfn.IFS(Q237&gt;=$AG$2,$AD$19,Q237&gt;=$AG$3,$AC$19,Q237&gt;=$AG$4,$AB$19,Q237&gt;=$AG$5,$AA$19,Q237&gt;=$AG$6,$Z$19,Q237&gt;=$AG$7,$Y$19,Q237&gt;=$AG$8,$X$19,Q237&gt;=$AG$9,$V$19),L237),"")</f>
        <v>FF</v>
      </c>
      <c r="N237" s="9"/>
      <c r="O237" s="9"/>
      <c r="P237" s="9">
        <f t="shared" si="29"/>
        <v>33</v>
      </c>
      <c r="Q237" s="9">
        <f t="shared" si="30"/>
        <v>36</v>
      </c>
      <c r="R237" s="9">
        <f t="shared" si="31"/>
        <v>-1.68</v>
      </c>
    </row>
    <row r="238" spans="1:18" x14ac:dyDescent="0.2">
      <c r="A238" s="3" t="s">
        <v>8</v>
      </c>
      <c r="B238" s="3">
        <v>237</v>
      </c>
      <c r="C238" s="3">
        <v>16</v>
      </c>
      <c r="D238" s="3">
        <v>15</v>
      </c>
      <c r="E238" s="3">
        <v>32</v>
      </c>
      <c r="F238" s="22">
        <f t="shared" si="32"/>
        <v>32</v>
      </c>
      <c r="G238" s="22">
        <f t="shared" si="33"/>
        <v>16</v>
      </c>
      <c r="H238" s="22">
        <f t="shared" si="34"/>
        <v>15</v>
      </c>
      <c r="I238" s="9">
        <f t="shared" si="35"/>
        <v>15.4</v>
      </c>
      <c r="J238" s="9">
        <f t="shared" si="27"/>
        <v>25.6</v>
      </c>
      <c r="K238" s="10">
        <f t="shared" si="28"/>
        <v>237.16000000000003</v>
      </c>
      <c r="L238" s="9" t="str" cm="1">
        <f t="array" ref="L238">IF(D238&lt;&gt;"",IF(AND(H238&gt;=40,I238&gt;=30),IF(AND($N$2&gt;=$T$2,$N$2&lt;=$U$2),_xlfn.IFS(P238&gt;=$AD$2,$AD$1,P238&gt;=$AC$2,$AC$1,P238&gt;=$AB$2,$AB$1,P238&gt;=$AA$2,$AA$1,P238&gt;=$Z$2,$Z$1,P238&gt;=$Y$2,$Y$1,P238&gt;=$X$2,$X$1,P238&gt;=$W$2,$W$1,P238&lt;$W$2,$V$1),(IF(AND($N$2&gt;=$T$3,$N$2&lt;$U$3),_xlfn.IFS(P238&gt;=$AD$3,$AD$1,P238&gt;=$AC$3,$AC$1,P238&gt;=$AB$3,$AB$1,P238&gt;=$AA$3,$AA$1,P238&gt;=$Z$3,$Z$1,P238&gt;=$Y$3,$Y$1,P238&gt;=$X$3,$X$1,P238&gt;=$W$3,$W$1,P238&lt;$W$2,$V$1),(IF(AND($N$2&gt;=$T$4,$N$2&lt;$U$4),_xlfn.IFS(P238&gt;=$AD$4,$AD$1,P238&gt;=$AC$4,$AC$1,P238&gt;=$AB$4,$AB$1,P238&gt;=$AA$4,$AA$1,P238&gt;=$Z$4,$Z$1,P238&gt;=$Y$4,$Y$1,P238&gt;=$X$4,$X$1,P238&gt;=$W$4,$W$1,P238&lt;$W$2,$V$1),(IF(AND($N$2&gt;=$T$5,$N$2&lt;$U$5),_xlfn.IFS(P238&gt;=$AD$5,$AD$1,P238&gt;=$AC$5,$AC$1,P238&gt;=$AB$5,$AB$1,P238&gt;=$AA$5,$AA$1,P238&gt;=$Z$5,$Z$1,P238&gt;=$Y$5,$Y$1,P238&gt;=$X$5,$X$1,P238&gt;=$W$5,$W$1,P238&lt;$W$2,$V$1),(IF(AND($N$2&gt;=$T$6,$N$2&lt;$U$6),_xlfn.IFS(P238&gt;=$AD$6,$AD$1,P238&gt;=$AC$6,$AC$1,P238&gt;=$AB$6,$AB$1,P238&gt;=$AA$6,$AA$1,P238&gt;=$Z$6,$Z$1,P238&gt;=$Y$6,$Y$1,P238&gt;=$X$6,$X$1,P238&gt;=$W$6,$W$1,P238&lt;$W$2,$V$1),(IF(AND($N$2&gt;=$T$7,$N$2&lt;$U$7),_xlfn.IFS(P238&gt;=$AD$7,$AD$1,P238&gt;=$AC$7,$AC$1,P238&gt;=$AB$7,$AB$1,P238&gt;=$AA$7,$AA$1,P238&gt;=$Z$7,$Z$1,P238&gt;=$Y$7,$Y$1,P238&gt;=$X$7,$X$1,P238&gt;=$W$7,$W$1,P238&lt;$W$2,$V$1),(IF(AND($N$2&gt;=$T$8,$N$2&lt;$U$8),_xlfn.IFS(P238&gt;=$AD$8,$AD$1,P238&gt;=$AC$8,$AC$1,P238&gt;=$AB$8,$AB$1,P238&gt;=$AA$8,$AA$1,P238&gt;=$Z$8,$Z$1,P238&gt;=$Y$8,$Y$1,P238&gt;=$X$8,$X$1,P238&gt;=$W$8,$W$1,P238&lt;$W$2,$V$1),(IF(AND($N$2&gt;=$T$9,$N$2&lt;$U$9),_xlfn.IFS(P238&gt;=$AD$9,$AD$1,P238&gt;=$AC$9,$AC$1,P238&gt;=$AB$9,$AB$1,P238&gt;=$AA$9,$AA$1,P238&gt;=$Z$9,$Z$1,P238&gt;=$Y$9,$Y$1,P238&gt;=$X$9,$X$1,P238&gt;=$W$9,$W$1),$W$1))))))))))))))),IF(AND($N$2&gt;=$T$2,$N$2&lt;=$U$2),IF(P238&gt;=$W$2,$W$1,$V$1),IF(AND($N$2&gt;=$T$3,$N$2&lt;$U$3),IF(P238&gt;=$W$3,$W$1,$V$1),IF(AND($N$2&gt;=$T$4,$N$2&lt;$U$4),IF(P238&gt;=$W$4,$W$1,$V$1),IF(AND($N$2&gt;=$T$5,$N$2&lt;$U$5),IF(P238&gt;=$W$5,$W$1,$V$1),IF(AND($N$2&gt;=$T$6,$N$2&lt;$U$6),IF(P238&gt;=$W$6,$W$1,$V$1),IF(AND($N$2&gt;=$T$7,$N$2&lt;$U$7),IF(P238&gt;=$W$7,$W$1,$V$1),IF(AND($N$2&gt;=$T$8,$N$2&lt;$U$8),IF(P238&gt;=$W$8,$W$1,$V$1),IF(AND($N$2&gt;=$T$9,$N$2&lt;$U$9),IF(P238&gt;=$W$9,$W$1,$V$1),""))))))))),"")</f>
        <v>FF</v>
      </c>
      <c r="M238" s="9" t="str" cm="1">
        <f t="array" ref="M238">IF(E238&lt;&gt;"",IF(AND(E238&lt;&gt;"GR",E238&gt;=40,J238&gt;=30),_xlfn.IFS(Q238&gt;=$AG$2,$AD$19,Q238&gt;=$AG$3,$AC$19,Q238&gt;=$AG$4,$AB$19,Q238&gt;=$AG$5,$AA$19,Q238&gt;=$AG$6,$Z$19,Q238&gt;=$AG$7,$Y$19,Q238&gt;=$AG$8,$X$19,Q238&gt;=$AG$9,$V$19),L238),"")</f>
        <v>FF</v>
      </c>
      <c r="N238" s="9"/>
      <c r="O238" s="9"/>
      <c r="P238" s="9">
        <f t="shared" si="29"/>
        <v>29</v>
      </c>
      <c r="Q238" s="9">
        <f t="shared" si="30"/>
        <v>36</v>
      </c>
      <c r="R238" s="9">
        <f t="shared" si="31"/>
        <v>-2.15</v>
      </c>
    </row>
    <row r="239" spans="1:18" x14ac:dyDescent="0.2">
      <c r="A239" s="3" t="s">
        <v>8</v>
      </c>
      <c r="B239" s="3">
        <v>238</v>
      </c>
      <c r="C239" s="3">
        <v>26</v>
      </c>
      <c r="D239" s="3">
        <v>22</v>
      </c>
      <c r="E239" s="3">
        <v>25</v>
      </c>
      <c r="F239" s="22">
        <f t="shared" si="32"/>
        <v>25</v>
      </c>
      <c r="G239" s="22">
        <f t="shared" si="33"/>
        <v>26</v>
      </c>
      <c r="H239" s="22">
        <f t="shared" si="34"/>
        <v>22</v>
      </c>
      <c r="I239" s="9">
        <f t="shared" si="35"/>
        <v>23.6</v>
      </c>
      <c r="J239" s="9">
        <f t="shared" si="27"/>
        <v>25.4</v>
      </c>
      <c r="K239" s="10">
        <f t="shared" si="28"/>
        <v>556.96</v>
      </c>
      <c r="L239" s="9" t="str" cm="1">
        <f t="array" ref="L239">IF(D239&lt;&gt;"",IF(AND(H239&gt;=40,I239&gt;=30),IF(AND($N$2&gt;=$T$2,$N$2&lt;=$U$2),_xlfn.IFS(P239&gt;=$AD$2,$AD$1,P239&gt;=$AC$2,$AC$1,P239&gt;=$AB$2,$AB$1,P239&gt;=$AA$2,$AA$1,P239&gt;=$Z$2,$Z$1,P239&gt;=$Y$2,$Y$1,P239&gt;=$X$2,$X$1,P239&gt;=$W$2,$W$1,P239&lt;$W$2,$V$1),(IF(AND($N$2&gt;=$T$3,$N$2&lt;$U$3),_xlfn.IFS(P239&gt;=$AD$3,$AD$1,P239&gt;=$AC$3,$AC$1,P239&gt;=$AB$3,$AB$1,P239&gt;=$AA$3,$AA$1,P239&gt;=$Z$3,$Z$1,P239&gt;=$Y$3,$Y$1,P239&gt;=$X$3,$X$1,P239&gt;=$W$3,$W$1,P239&lt;$W$2,$V$1),(IF(AND($N$2&gt;=$T$4,$N$2&lt;$U$4),_xlfn.IFS(P239&gt;=$AD$4,$AD$1,P239&gt;=$AC$4,$AC$1,P239&gt;=$AB$4,$AB$1,P239&gt;=$AA$4,$AA$1,P239&gt;=$Z$4,$Z$1,P239&gt;=$Y$4,$Y$1,P239&gt;=$X$4,$X$1,P239&gt;=$W$4,$W$1,P239&lt;$W$2,$V$1),(IF(AND($N$2&gt;=$T$5,$N$2&lt;$U$5),_xlfn.IFS(P239&gt;=$AD$5,$AD$1,P239&gt;=$AC$5,$AC$1,P239&gt;=$AB$5,$AB$1,P239&gt;=$AA$5,$AA$1,P239&gt;=$Z$5,$Z$1,P239&gt;=$Y$5,$Y$1,P239&gt;=$X$5,$X$1,P239&gt;=$W$5,$W$1,P239&lt;$W$2,$V$1),(IF(AND($N$2&gt;=$T$6,$N$2&lt;$U$6),_xlfn.IFS(P239&gt;=$AD$6,$AD$1,P239&gt;=$AC$6,$AC$1,P239&gt;=$AB$6,$AB$1,P239&gt;=$AA$6,$AA$1,P239&gt;=$Z$6,$Z$1,P239&gt;=$Y$6,$Y$1,P239&gt;=$X$6,$X$1,P239&gt;=$W$6,$W$1,P239&lt;$W$2,$V$1),(IF(AND($N$2&gt;=$T$7,$N$2&lt;$U$7),_xlfn.IFS(P239&gt;=$AD$7,$AD$1,P239&gt;=$AC$7,$AC$1,P239&gt;=$AB$7,$AB$1,P239&gt;=$AA$7,$AA$1,P239&gt;=$Z$7,$Z$1,P239&gt;=$Y$7,$Y$1,P239&gt;=$X$7,$X$1,P239&gt;=$W$7,$W$1,P239&lt;$W$2,$V$1),(IF(AND($N$2&gt;=$T$8,$N$2&lt;$U$8),_xlfn.IFS(P239&gt;=$AD$8,$AD$1,P239&gt;=$AC$8,$AC$1,P239&gt;=$AB$8,$AB$1,P239&gt;=$AA$8,$AA$1,P239&gt;=$Z$8,$Z$1,P239&gt;=$Y$8,$Y$1,P239&gt;=$X$8,$X$1,P239&gt;=$W$8,$W$1,P239&lt;$W$2,$V$1),(IF(AND($N$2&gt;=$T$9,$N$2&lt;$U$9),_xlfn.IFS(P239&gt;=$AD$9,$AD$1,P239&gt;=$AC$9,$AC$1,P239&gt;=$AB$9,$AB$1,P239&gt;=$AA$9,$AA$1,P239&gt;=$Z$9,$Z$1,P239&gt;=$Y$9,$Y$1,P239&gt;=$X$9,$X$1,P239&gt;=$W$9,$W$1),$W$1))))))))))))))),IF(AND($N$2&gt;=$T$2,$N$2&lt;=$U$2),IF(P239&gt;=$W$2,$W$1,$V$1),IF(AND($N$2&gt;=$T$3,$N$2&lt;$U$3),IF(P239&gt;=$W$3,$W$1,$V$1),IF(AND($N$2&gt;=$T$4,$N$2&lt;$U$4),IF(P239&gt;=$W$4,$W$1,$V$1),IF(AND($N$2&gt;=$T$5,$N$2&lt;$U$5),IF(P239&gt;=$W$5,$W$1,$V$1),IF(AND($N$2&gt;=$T$6,$N$2&lt;$U$6),IF(P239&gt;=$W$6,$W$1,$V$1),IF(AND($N$2&gt;=$T$7,$N$2&lt;$U$7),IF(P239&gt;=$W$7,$W$1,$V$1),IF(AND($N$2&gt;=$T$8,$N$2&lt;$U$8),IF(P239&gt;=$W$8,$W$1,$V$1),IF(AND($N$2&gt;=$T$9,$N$2&lt;$U$9),IF(P239&gt;=$W$9,$W$1,$V$1),""))))))))),"")</f>
        <v>FD</v>
      </c>
      <c r="M239" s="9" t="str" cm="1">
        <f t="array" ref="M239">IF(E239&lt;&gt;"",IF(AND(E239&lt;&gt;"GR",E239&gt;=40,J239&gt;=30),_xlfn.IFS(Q239&gt;=$AG$2,$AD$19,Q239&gt;=$AG$3,$AC$19,Q239&gt;=$AG$4,$AB$19,Q239&gt;=$AG$5,$AA$19,Q239&gt;=$AG$6,$Z$19,Q239&gt;=$AG$7,$Y$19,Q239&gt;=$AG$8,$X$19,Q239&gt;=$AG$9,$V$19),L239),"")</f>
        <v>FD</v>
      </c>
      <c r="N239" s="9"/>
      <c r="O239" s="9"/>
      <c r="P239" s="9">
        <f t="shared" si="29"/>
        <v>34</v>
      </c>
      <c r="Q239" s="9">
        <f t="shared" si="30"/>
        <v>35</v>
      </c>
      <c r="R239" s="9">
        <f t="shared" si="31"/>
        <v>-1.59</v>
      </c>
    </row>
    <row r="240" spans="1:18" x14ac:dyDescent="0.2">
      <c r="A240" s="3" t="s">
        <v>8</v>
      </c>
      <c r="B240" s="3">
        <v>239</v>
      </c>
      <c r="C240" s="3">
        <v>26</v>
      </c>
      <c r="D240" s="3">
        <v>30</v>
      </c>
      <c r="E240" s="3">
        <v>24</v>
      </c>
      <c r="F240" s="22">
        <f t="shared" si="32"/>
        <v>24</v>
      </c>
      <c r="G240" s="22">
        <f t="shared" si="33"/>
        <v>26</v>
      </c>
      <c r="H240" s="22">
        <f t="shared" si="34"/>
        <v>30</v>
      </c>
      <c r="I240" s="9">
        <f t="shared" si="35"/>
        <v>28.4</v>
      </c>
      <c r="J240" s="9">
        <f t="shared" si="27"/>
        <v>24.8</v>
      </c>
      <c r="K240" s="10">
        <f t="shared" si="28"/>
        <v>806.56</v>
      </c>
      <c r="L240" s="9" t="str" cm="1">
        <f t="array" ref="L240">IF(D240&lt;&gt;"",IF(AND(H240&gt;=40,I240&gt;=30),IF(AND($N$2&gt;=$T$2,$N$2&lt;=$U$2),_xlfn.IFS(P240&gt;=$AD$2,$AD$1,P240&gt;=$AC$2,$AC$1,P240&gt;=$AB$2,$AB$1,P240&gt;=$AA$2,$AA$1,P240&gt;=$Z$2,$Z$1,P240&gt;=$Y$2,$Y$1,P240&gt;=$X$2,$X$1,P240&gt;=$W$2,$W$1,P240&lt;$W$2,$V$1),(IF(AND($N$2&gt;=$T$3,$N$2&lt;$U$3),_xlfn.IFS(P240&gt;=$AD$3,$AD$1,P240&gt;=$AC$3,$AC$1,P240&gt;=$AB$3,$AB$1,P240&gt;=$AA$3,$AA$1,P240&gt;=$Z$3,$Z$1,P240&gt;=$Y$3,$Y$1,P240&gt;=$X$3,$X$1,P240&gt;=$W$3,$W$1,P240&lt;$W$2,$V$1),(IF(AND($N$2&gt;=$T$4,$N$2&lt;$U$4),_xlfn.IFS(P240&gt;=$AD$4,$AD$1,P240&gt;=$AC$4,$AC$1,P240&gt;=$AB$4,$AB$1,P240&gt;=$AA$4,$AA$1,P240&gt;=$Z$4,$Z$1,P240&gt;=$Y$4,$Y$1,P240&gt;=$X$4,$X$1,P240&gt;=$W$4,$W$1,P240&lt;$W$2,$V$1),(IF(AND($N$2&gt;=$T$5,$N$2&lt;$U$5),_xlfn.IFS(P240&gt;=$AD$5,$AD$1,P240&gt;=$AC$5,$AC$1,P240&gt;=$AB$5,$AB$1,P240&gt;=$AA$5,$AA$1,P240&gt;=$Z$5,$Z$1,P240&gt;=$Y$5,$Y$1,P240&gt;=$X$5,$X$1,P240&gt;=$W$5,$W$1,P240&lt;$W$2,$V$1),(IF(AND($N$2&gt;=$T$6,$N$2&lt;$U$6),_xlfn.IFS(P240&gt;=$AD$6,$AD$1,P240&gt;=$AC$6,$AC$1,P240&gt;=$AB$6,$AB$1,P240&gt;=$AA$6,$AA$1,P240&gt;=$Z$6,$Z$1,P240&gt;=$Y$6,$Y$1,P240&gt;=$X$6,$X$1,P240&gt;=$W$6,$W$1,P240&lt;$W$2,$V$1),(IF(AND($N$2&gt;=$T$7,$N$2&lt;$U$7),_xlfn.IFS(P240&gt;=$AD$7,$AD$1,P240&gt;=$AC$7,$AC$1,P240&gt;=$AB$7,$AB$1,P240&gt;=$AA$7,$AA$1,P240&gt;=$Z$7,$Z$1,P240&gt;=$Y$7,$Y$1,P240&gt;=$X$7,$X$1,P240&gt;=$W$7,$W$1,P240&lt;$W$2,$V$1),(IF(AND($N$2&gt;=$T$8,$N$2&lt;$U$8),_xlfn.IFS(P240&gt;=$AD$8,$AD$1,P240&gt;=$AC$8,$AC$1,P240&gt;=$AB$8,$AB$1,P240&gt;=$AA$8,$AA$1,P240&gt;=$Z$8,$Z$1,P240&gt;=$Y$8,$Y$1,P240&gt;=$X$8,$X$1,P240&gt;=$W$8,$W$1,P240&lt;$W$2,$V$1),(IF(AND($N$2&gt;=$T$9,$N$2&lt;$U$9),_xlfn.IFS(P240&gt;=$AD$9,$AD$1,P240&gt;=$AC$9,$AC$1,P240&gt;=$AB$9,$AB$1,P240&gt;=$AA$9,$AA$1,P240&gt;=$Z$9,$Z$1,P240&gt;=$Y$9,$Y$1,P240&gt;=$X$9,$X$1,P240&gt;=$W$9,$W$1),$W$1))))))))))))))),IF(AND($N$2&gt;=$T$2,$N$2&lt;=$U$2),IF(P240&gt;=$W$2,$W$1,$V$1),IF(AND($N$2&gt;=$T$3,$N$2&lt;$U$3),IF(P240&gt;=$W$3,$W$1,$V$1),IF(AND($N$2&gt;=$T$4,$N$2&lt;$U$4),IF(P240&gt;=$W$4,$W$1,$V$1),IF(AND($N$2&gt;=$T$5,$N$2&lt;$U$5),IF(P240&gt;=$W$5,$W$1,$V$1),IF(AND($N$2&gt;=$T$6,$N$2&lt;$U$6),IF(P240&gt;=$W$6,$W$1,$V$1),IF(AND($N$2&gt;=$T$7,$N$2&lt;$U$7),IF(P240&gt;=$W$7,$W$1,$V$1),IF(AND($N$2&gt;=$T$8,$N$2&lt;$U$8),IF(P240&gt;=$W$8,$W$1,$V$1),IF(AND($N$2&gt;=$T$9,$N$2&lt;$U$9),IF(P240&gt;=$W$9,$W$1,$V$1),""))))))))),"")</f>
        <v>FD</v>
      </c>
      <c r="M240" s="9" t="str" cm="1">
        <f t="array" ref="M240">IF(E240&lt;&gt;"",IF(AND(E240&lt;&gt;"GR",E240&gt;=40,J240&gt;=30),_xlfn.IFS(Q240&gt;=$AG$2,$AD$19,Q240&gt;=$AG$3,$AC$19,Q240&gt;=$AG$4,$AB$19,Q240&gt;=$AG$5,$AA$19,Q240&gt;=$AG$6,$Z$19,Q240&gt;=$AG$7,$Y$19,Q240&gt;=$AG$8,$X$19,Q240&gt;=$AG$9,$V$19),L240),"")</f>
        <v>FD</v>
      </c>
      <c r="N240" s="9"/>
      <c r="O240" s="9"/>
      <c r="P240" s="9">
        <f t="shared" si="29"/>
        <v>37</v>
      </c>
      <c r="Q240" s="9">
        <f t="shared" si="30"/>
        <v>35</v>
      </c>
      <c r="R240" s="9">
        <f t="shared" si="31"/>
        <v>-1.26</v>
      </c>
    </row>
    <row r="241" spans="1:18" x14ac:dyDescent="0.2">
      <c r="A241" s="3" t="s">
        <v>8</v>
      </c>
      <c r="B241" s="3">
        <v>240</v>
      </c>
      <c r="C241" s="3">
        <v>7</v>
      </c>
      <c r="D241" s="3">
        <v>21</v>
      </c>
      <c r="E241" s="3">
        <v>36</v>
      </c>
      <c r="F241" s="22">
        <f t="shared" si="32"/>
        <v>36</v>
      </c>
      <c r="G241" s="22">
        <f t="shared" si="33"/>
        <v>7</v>
      </c>
      <c r="H241" s="22">
        <f t="shared" si="34"/>
        <v>21</v>
      </c>
      <c r="I241" s="9">
        <f t="shared" si="35"/>
        <v>15.4</v>
      </c>
      <c r="J241" s="9">
        <f t="shared" si="27"/>
        <v>24.4</v>
      </c>
      <c r="K241" s="10">
        <f t="shared" si="28"/>
        <v>237.16000000000003</v>
      </c>
      <c r="L241" s="9" t="str" cm="1">
        <f t="array" ref="L241">IF(D241&lt;&gt;"",IF(AND(H241&gt;=40,I241&gt;=30),IF(AND($N$2&gt;=$T$2,$N$2&lt;=$U$2),_xlfn.IFS(P241&gt;=$AD$2,$AD$1,P241&gt;=$AC$2,$AC$1,P241&gt;=$AB$2,$AB$1,P241&gt;=$AA$2,$AA$1,P241&gt;=$Z$2,$Z$1,P241&gt;=$Y$2,$Y$1,P241&gt;=$X$2,$X$1,P241&gt;=$W$2,$W$1,P241&lt;$W$2,$V$1),(IF(AND($N$2&gt;=$T$3,$N$2&lt;$U$3),_xlfn.IFS(P241&gt;=$AD$3,$AD$1,P241&gt;=$AC$3,$AC$1,P241&gt;=$AB$3,$AB$1,P241&gt;=$AA$3,$AA$1,P241&gt;=$Z$3,$Z$1,P241&gt;=$Y$3,$Y$1,P241&gt;=$X$3,$X$1,P241&gt;=$W$3,$W$1,P241&lt;$W$2,$V$1),(IF(AND($N$2&gt;=$T$4,$N$2&lt;$U$4),_xlfn.IFS(P241&gt;=$AD$4,$AD$1,P241&gt;=$AC$4,$AC$1,P241&gt;=$AB$4,$AB$1,P241&gt;=$AA$4,$AA$1,P241&gt;=$Z$4,$Z$1,P241&gt;=$Y$4,$Y$1,P241&gt;=$X$4,$X$1,P241&gt;=$W$4,$W$1,P241&lt;$W$2,$V$1),(IF(AND($N$2&gt;=$T$5,$N$2&lt;$U$5),_xlfn.IFS(P241&gt;=$AD$5,$AD$1,P241&gt;=$AC$5,$AC$1,P241&gt;=$AB$5,$AB$1,P241&gt;=$AA$5,$AA$1,P241&gt;=$Z$5,$Z$1,P241&gt;=$Y$5,$Y$1,P241&gt;=$X$5,$X$1,P241&gt;=$W$5,$W$1,P241&lt;$W$2,$V$1),(IF(AND($N$2&gt;=$T$6,$N$2&lt;$U$6),_xlfn.IFS(P241&gt;=$AD$6,$AD$1,P241&gt;=$AC$6,$AC$1,P241&gt;=$AB$6,$AB$1,P241&gt;=$AA$6,$AA$1,P241&gt;=$Z$6,$Z$1,P241&gt;=$Y$6,$Y$1,P241&gt;=$X$6,$X$1,P241&gt;=$W$6,$W$1,P241&lt;$W$2,$V$1),(IF(AND($N$2&gt;=$T$7,$N$2&lt;$U$7),_xlfn.IFS(P241&gt;=$AD$7,$AD$1,P241&gt;=$AC$7,$AC$1,P241&gt;=$AB$7,$AB$1,P241&gt;=$AA$7,$AA$1,P241&gt;=$Z$7,$Z$1,P241&gt;=$Y$7,$Y$1,P241&gt;=$X$7,$X$1,P241&gt;=$W$7,$W$1,P241&lt;$W$2,$V$1),(IF(AND($N$2&gt;=$T$8,$N$2&lt;$U$8),_xlfn.IFS(P241&gt;=$AD$8,$AD$1,P241&gt;=$AC$8,$AC$1,P241&gt;=$AB$8,$AB$1,P241&gt;=$AA$8,$AA$1,P241&gt;=$Z$8,$Z$1,P241&gt;=$Y$8,$Y$1,P241&gt;=$X$8,$X$1,P241&gt;=$W$8,$W$1,P241&lt;$W$2,$V$1),(IF(AND($N$2&gt;=$T$9,$N$2&lt;$U$9),_xlfn.IFS(P241&gt;=$AD$9,$AD$1,P241&gt;=$AC$9,$AC$1,P241&gt;=$AB$9,$AB$1,P241&gt;=$AA$9,$AA$1,P241&gt;=$Z$9,$Z$1,P241&gt;=$Y$9,$Y$1,P241&gt;=$X$9,$X$1,P241&gt;=$W$9,$W$1),$W$1))))))))))))))),IF(AND($N$2&gt;=$T$2,$N$2&lt;=$U$2),IF(P241&gt;=$W$2,$W$1,$V$1),IF(AND($N$2&gt;=$T$3,$N$2&lt;$U$3),IF(P241&gt;=$W$3,$W$1,$V$1),IF(AND($N$2&gt;=$T$4,$N$2&lt;$U$4),IF(P241&gt;=$W$4,$W$1,$V$1),IF(AND($N$2&gt;=$T$5,$N$2&lt;$U$5),IF(P241&gt;=$W$5,$W$1,$V$1),IF(AND($N$2&gt;=$T$6,$N$2&lt;$U$6),IF(P241&gt;=$W$6,$W$1,$V$1),IF(AND($N$2&gt;=$T$7,$N$2&lt;$U$7),IF(P241&gt;=$W$7,$W$1,$V$1),IF(AND($N$2&gt;=$T$8,$N$2&lt;$U$8),IF(P241&gt;=$W$8,$W$1,$V$1),IF(AND($N$2&gt;=$T$9,$N$2&lt;$U$9),IF(P241&gt;=$W$9,$W$1,$V$1),""))))))))),"")</f>
        <v>FF</v>
      </c>
      <c r="M241" s="9" t="str" cm="1">
        <f t="array" ref="M241">IF(E241&lt;&gt;"",IF(AND(E241&lt;&gt;"GR",E241&gt;=40,J241&gt;=30),_xlfn.IFS(Q241&gt;=$AG$2,$AD$19,Q241&gt;=$AG$3,$AC$19,Q241&gt;=$AG$4,$AB$19,Q241&gt;=$AG$5,$AA$19,Q241&gt;=$AG$6,$Z$19,Q241&gt;=$AG$7,$Y$19,Q241&gt;=$AG$8,$X$19,Q241&gt;=$AG$9,$V$19),L241),"")</f>
        <v>FF</v>
      </c>
      <c r="N241" s="9"/>
      <c r="O241" s="9"/>
      <c r="P241" s="9">
        <f t="shared" si="29"/>
        <v>29</v>
      </c>
      <c r="Q241" s="9">
        <f t="shared" si="30"/>
        <v>35</v>
      </c>
      <c r="R241" s="9">
        <f t="shared" si="31"/>
        <v>-2.15</v>
      </c>
    </row>
    <row r="242" spans="1:18" x14ac:dyDescent="0.2">
      <c r="A242" s="3" t="s">
        <v>8</v>
      </c>
      <c r="B242" s="3">
        <v>241</v>
      </c>
      <c r="C242" s="3">
        <v>31</v>
      </c>
      <c r="D242" s="3">
        <v>29</v>
      </c>
      <c r="E242" s="3">
        <v>20</v>
      </c>
      <c r="F242" s="22">
        <f t="shared" si="32"/>
        <v>20</v>
      </c>
      <c r="G242" s="22">
        <f t="shared" si="33"/>
        <v>31</v>
      </c>
      <c r="H242" s="22">
        <f t="shared" si="34"/>
        <v>29</v>
      </c>
      <c r="I242" s="9">
        <f t="shared" si="35"/>
        <v>29.799999999999997</v>
      </c>
      <c r="J242" s="9">
        <f t="shared" si="27"/>
        <v>24.4</v>
      </c>
      <c r="K242" s="10">
        <f t="shared" si="28"/>
        <v>888.03999999999985</v>
      </c>
      <c r="L242" s="9" t="str" cm="1">
        <f t="array" ref="L242">IF(D242&lt;&gt;"",IF(AND(H242&gt;=40,I242&gt;=30),IF(AND($N$2&gt;=$T$2,$N$2&lt;=$U$2),_xlfn.IFS(P242&gt;=$AD$2,$AD$1,P242&gt;=$AC$2,$AC$1,P242&gt;=$AB$2,$AB$1,P242&gt;=$AA$2,$AA$1,P242&gt;=$Z$2,$Z$1,P242&gt;=$Y$2,$Y$1,P242&gt;=$X$2,$X$1,P242&gt;=$W$2,$W$1,P242&lt;$W$2,$V$1),(IF(AND($N$2&gt;=$T$3,$N$2&lt;$U$3),_xlfn.IFS(P242&gt;=$AD$3,$AD$1,P242&gt;=$AC$3,$AC$1,P242&gt;=$AB$3,$AB$1,P242&gt;=$AA$3,$AA$1,P242&gt;=$Z$3,$Z$1,P242&gt;=$Y$3,$Y$1,P242&gt;=$X$3,$X$1,P242&gt;=$W$3,$W$1,P242&lt;$W$2,$V$1),(IF(AND($N$2&gt;=$T$4,$N$2&lt;$U$4),_xlfn.IFS(P242&gt;=$AD$4,$AD$1,P242&gt;=$AC$4,$AC$1,P242&gt;=$AB$4,$AB$1,P242&gt;=$AA$4,$AA$1,P242&gt;=$Z$4,$Z$1,P242&gt;=$Y$4,$Y$1,P242&gt;=$X$4,$X$1,P242&gt;=$W$4,$W$1,P242&lt;$W$2,$V$1),(IF(AND($N$2&gt;=$T$5,$N$2&lt;$U$5),_xlfn.IFS(P242&gt;=$AD$5,$AD$1,P242&gt;=$AC$5,$AC$1,P242&gt;=$AB$5,$AB$1,P242&gt;=$AA$5,$AA$1,P242&gt;=$Z$5,$Z$1,P242&gt;=$Y$5,$Y$1,P242&gt;=$X$5,$X$1,P242&gt;=$W$5,$W$1,P242&lt;$W$2,$V$1),(IF(AND($N$2&gt;=$T$6,$N$2&lt;$U$6),_xlfn.IFS(P242&gt;=$AD$6,$AD$1,P242&gt;=$AC$6,$AC$1,P242&gt;=$AB$6,$AB$1,P242&gt;=$AA$6,$AA$1,P242&gt;=$Z$6,$Z$1,P242&gt;=$Y$6,$Y$1,P242&gt;=$X$6,$X$1,P242&gt;=$W$6,$W$1,P242&lt;$W$2,$V$1),(IF(AND($N$2&gt;=$T$7,$N$2&lt;$U$7),_xlfn.IFS(P242&gt;=$AD$7,$AD$1,P242&gt;=$AC$7,$AC$1,P242&gt;=$AB$7,$AB$1,P242&gt;=$AA$7,$AA$1,P242&gt;=$Z$7,$Z$1,P242&gt;=$Y$7,$Y$1,P242&gt;=$X$7,$X$1,P242&gt;=$W$7,$W$1,P242&lt;$W$2,$V$1),(IF(AND($N$2&gt;=$T$8,$N$2&lt;$U$8),_xlfn.IFS(P242&gt;=$AD$8,$AD$1,P242&gt;=$AC$8,$AC$1,P242&gt;=$AB$8,$AB$1,P242&gt;=$AA$8,$AA$1,P242&gt;=$Z$8,$Z$1,P242&gt;=$Y$8,$Y$1,P242&gt;=$X$8,$X$1,P242&gt;=$W$8,$W$1,P242&lt;$W$2,$V$1),(IF(AND($N$2&gt;=$T$9,$N$2&lt;$U$9),_xlfn.IFS(P242&gt;=$AD$9,$AD$1,P242&gt;=$AC$9,$AC$1,P242&gt;=$AB$9,$AB$1,P242&gt;=$AA$9,$AA$1,P242&gt;=$Z$9,$Z$1,P242&gt;=$Y$9,$Y$1,P242&gt;=$X$9,$X$1,P242&gt;=$W$9,$W$1),$W$1))))))))))))))),IF(AND($N$2&gt;=$T$2,$N$2&lt;=$U$2),IF(P242&gt;=$W$2,$W$1,$V$1),IF(AND($N$2&gt;=$T$3,$N$2&lt;$U$3),IF(P242&gt;=$W$3,$W$1,$V$1),IF(AND($N$2&gt;=$T$4,$N$2&lt;$U$4),IF(P242&gt;=$W$4,$W$1,$V$1),IF(AND($N$2&gt;=$T$5,$N$2&lt;$U$5),IF(P242&gt;=$W$5,$W$1,$V$1),IF(AND($N$2&gt;=$T$6,$N$2&lt;$U$6),IF(P242&gt;=$W$6,$W$1,$V$1),IF(AND($N$2&gt;=$T$7,$N$2&lt;$U$7),IF(P242&gt;=$W$7,$W$1,$V$1),IF(AND($N$2&gt;=$T$8,$N$2&lt;$U$8),IF(P242&gt;=$W$8,$W$1,$V$1),IF(AND($N$2&gt;=$T$9,$N$2&lt;$U$9),IF(P242&gt;=$W$9,$W$1,$V$1),""))))))))),"")</f>
        <v>FD</v>
      </c>
      <c r="M242" s="9" t="str" cm="1">
        <f t="array" ref="M242">IF(E242&lt;&gt;"",IF(AND(E242&lt;&gt;"GR",E242&gt;=40,J242&gt;=30),_xlfn.IFS(Q242&gt;=$AG$2,$AD$19,Q242&gt;=$AG$3,$AC$19,Q242&gt;=$AG$4,$AB$19,Q242&gt;=$AG$5,$AA$19,Q242&gt;=$AG$6,$Z$19,Q242&gt;=$AG$7,$Y$19,Q242&gt;=$AG$8,$X$19,Q242&gt;=$AG$9,$V$19),L242),"")</f>
        <v>FD</v>
      </c>
      <c r="N242" s="9"/>
      <c r="O242" s="9"/>
      <c r="P242" s="9">
        <f t="shared" si="29"/>
        <v>38</v>
      </c>
      <c r="Q242" s="9">
        <f t="shared" si="30"/>
        <v>35</v>
      </c>
      <c r="R242" s="9">
        <f t="shared" si="31"/>
        <v>-1.1599999999999999</v>
      </c>
    </row>
    <row r="243" spans="1:18" x14ac:dyDescent="0.2">
      <c r="A243" s="3" t="s">
        <v>8</v>
      </c>
      <c r="B243" s="3">
        <v>242</v>
      </c>
      <c r="C243" s="3">
        <v>14</v>
      </c>
      <c r="D243" s="3">
        <v>20</v>
      </c>
      <c r="E243" s="3">
        <v>31</v>
      </c>
      <c r="F243" s="22">
        <f t="shared" si="32"/>
        <v>31</v>
      </c>
      <c r="G243" s="22">
        <f t="shared" si="33"/>
        <v>14</v>
      </c>
      <c r="H243" s="22">
        <f t="shared" si="34"/>
        <v>20</v>
      </c>
      <c r="I243" s="9">
        <f t="shared" si="35"/>
        <v>17.600000000000001</v>
      </c>
      <c r="J243" s="9">
        <f t="shared" si="27"/>
        <v>24.2</v>
      </c>
      <c r="K243" s="10">
        <f t="shared" si="28"/>
        <v>309.76000000000005</v>
      </c>
      <c r="L243" s="9" t="str" cm="1">
        <f t="array" ref="L243">IF(D243&lt;&gt;"",IF(AND(H243&gt;=40,I243&gt;=30),IF(AND($N$2&gt;=$T$2,$N$2&lt;=$U$2),_xlfn.IFS(P243&gt;=$AD$2,$AD$1,P243&gt;=$AC$2,$AC$1,P243&gt;=$AB$2,$AB$1,P243&gt;=$AA$2,$AA$1,P243&gt;=$Z$2,$Z$1,P243&gt;=$Y$2,$Y$1,P243&gt;=$X$2,$X$1,P243&gt;=$W$2,$W$1,P243&lt;$W$2,$V$1),(IF(AND($N$2&gt;=$T$3,$N$2&lt;$U$3),_xlfn.IFS(P243&gt;=$AD$3,$AD$1,P243&gt;=$AC$3,$AC$1,P243&gt;=$AB$3,$AB$1,P243&gt;=$AA$3,$AA$1,P243&gt;=$Z$3,$Z$1,P243&gt;=$Y$3,$Y$1,P243&gt;=$X$3,$X$1,P243&gt;=$W$3,$W$1,P243&lt;$W$2,$V$1),(IF(AND($N$2&gt;=$T$4,$N$2&lt;$U$4),_xlfn.IFS(P243&gt;=$AD$4,$AD$1,P243&gt;=$AC$4,$AC$1,P243&gt;=$AB$4,$AB$1,P243&gt;=$AA$4,$AA$1,P243&gt;=$Z$4,$Z$1,P243&gt;=$Y$4,$Y$1,P243&gt;=$X$4,$X$1,P243&gt;=$W$4,$W$1,P243&lt;$W$2,$V$1),(IF(AND($N$2&gt;=$T$5,$N$2&lt;$U$5),_xlfn.IFS(P243&gt;=$AD$5,$AD$1,P243&gt;=$AC$5,$AC$1,P243&gt;=$AB$5,$AB$1,P243&gt;=$AA$5,$AA$1,P243&gt;=$Z$5,$Z$1,P243&gt;=$Y$5,$Y$1,P243&gt;=$X$5,$X$1,P243&gt;=$W$5,$W$1,P243&lt;$W$2,$V$1),(IF(AND($N$2&gt;=$T$6,$N$2&lt;$U$6),_xlfn.IFS(P243&gt;=$AD$6,$AD$1,P243&gt;=$AC$6,$AC$1,P243&gt;=$AB$6,$AB$1,P243&gt;=$AA$6,$AA$1,P243&gt;=$Z$6,$Z$1,P243&gt;=$Y$6,$Y$1,P243&gt;=$X$6,$X$1,P243&gt;=$W$6,$W$1,P243&lt;$W$2,$V$1),(IF(AND($N$2&gt;=$T$7,$N$2&lt;$U$7),_xlfn.IFS(P243&gt;=$AD$7,$AD$1,P243&gt;=$AC$7,$AC$1,P243&gt;=$AB$7,$AB$1,P243&gt;=$AA$7,$AA$1,P243&gt;=$Z$7,$Z$1,P243&gt;=$Y$7,$Y$1,P243&gt;=$X$7,$X$1,P243&gt;=$W$7,$W$1,P243&lt;$W$2,$V$1),(IF(AND($N$2&gt;=$T$8,$N$2&lt;$U$8),_xlfn.IFS(P243&gt;=$AD$8,$AD$1,P243&gt;=$AC$8,$AC$1,P243&gt;=$AB$8,$AB$1,P243&gt;=$AA$8,$AA$1,P243&gt;=$Z$8,$Z$1,P243&gt;=$Y$8,$Y$1,P243&gt;=$X$8,$X$1,P243&gt;=$W$8,$W$1,P243&lt;$W$2,$V$1),(IF(AND($N$2&gt;=$T$9,$N$2&lt;$U$9),_xlfn.IFS(P243&gt;=$AD$9,$AD$1,P243&gt;=$AC$9,$AC$1,P243&gt;=$AB$9,$AB$1,P243&gt;=$AA$9,$AA$1,P243&gt;=$Z$9,$Z$1,P243&gt;=$Y$9,$Y$1,P243&gt;=$X$9,$X$1,P243&gt;=$W$9,$W$1),$W$1))))))))))))))),IF(AND($N$2&gt;=$T$2,$N$2&lt;=$U$2),IF(P243&gt;=$W$2,$W$1,$V$1),IF(AND($N$2&gt;=$T$3,$N$2&lt;$U$3),IF(P243&gt;=$W$3,$W$1,$V$1),IF(AND($N$2&gt;=$T$4,$N$2&lt;$U$4),IF(P243&gt;=$W$4,$W$1,$V$1),IF(AND($N$2&gt;=$T$5,$N$2&lt;$U$5),IF(P243&gt;=$W$5,$W$1,$V$1),IF(AND($N$2&gt;=$T$6,$N$2&lt;$U$6),IF(P243&gt;=$W$6,$W$1,$V$1),IF(AND($N$2&gt;=$T$7,$N$2&lt;$U$7),IF(P243&gt;=$W$7,$W$1,$V$1),IF(AND($N$2&gt;=$T$8,$N$2&lt;$U$8),IF(P243&gt;=$W$8,$W$1,$V$1),IF(AND($N$2&gt;=$T$9,$N$2&lt;$U$9),IF(P243&gt;=$W$9,$W$1,$V$1),""))))))))),"")</f>
        <v>FF</v>
      </c>
      <c r="M243" s="9" t="str" cm="1">
        <f t="array" ref="M243">IF(E243&lt;&gt;"",IF(AND(E243&lt;&gt;"GR",E243&gt;=40,J243&gt;=30),_xlfn.IFS(Q243&gt;=$AG$2,$AD$19,Q243&gt;=$AG$3,$AC$19,Q243&gt;=$AG$4,$AB$19,Q243&gt;=$AG$5,$AA$19,Q243&gt;=$AG$6,$Z$19,Q243&gt;=$AG$7,$Y$19,Q243&gt;=$AG$8,$X$19,Q243&gt;=$AG$9,$V$19),L243),"")</f>
        <v>FF</v>
      </c>
      <c r="N243" s="9"/>
      <c r="O243" s="9"/>
      <c r="P243" s="9">
        <f t="shared" si="29"/>
        <v>30</v>
      </c>
      <c r="Q243" s="9">
        <f t="shared" si="30"/>
        <v>35</v>
      </c>
      <c r="R243" s="9">
        <f t="shared" si="31"/>
        <v>-2</v>
      </c>
    </row>
    <row r="244" spans="1:18" x14ac:dyDescent="0.2">
      <c r="A244" s="3" t="s">
        <v>8</v>
      </c>
      <c r="B244" s="3">
        <v>243</v>
      </c>
      <c r="C244" s="3">
        <v>14</v>
      </c>
      <c r="D244" s="3">
        <v>34</v>
      </c>
      <c r="E244" s="3">
        <v>27</v>
      </c>
      <c r="F244" s="22">
        <f t="shared" si="32"/>
        <v>27</v>
      </c>
      <c r="G244" s="22">
        <f t="shared" si="33"/>
        <v>14</v>
      </c>
      <c r="H244" s="22">
        <f t="shared" si="34"/>
        <v>34</v>
      </c>
      <c r="I244" s="9">
        <f t="shared" si="35"/>
        <v>26</v>
      </c>
      <c r="J244" s="9">
        <f t="shared" si="27"/>
        <v>21.8</v>
      </c>
      <c r="K244" s="10">
        <f t="shared" si="28"/>
        <v>676</v>
      </c>
      <c r="L244" s="9" t="str" cm="1">
        <f t="array" ref="L244">IF(D244&lt;&gt;"",IF(AND(H244&gt;=40,I244&gt;=30),IF(AND($N$2&gt;=$T$2,$N$2&lt;=$U$2),_xlfn.IFS(P244&gt;=$AD$2,$AD$1,P244&gt;=$AC$2,$AC$1,P244&gt;=$AB$2,$AB$1,P244&gt;=$AA$2,$AA$1,P244&gt;=$Z$2,$Z$1,P244&gt;=$Y$2,$Y$1,P244&gt;=$X$2,$X$1,P244&gt;=$W$2,$W$1,P244&lt;$W$2,$V$1),(IF(AND($N$2&gt;=$T$3,$N$2&lt;$U$3),_xlfn.IFS(P244&gt;=$AD$3,$AD$1,P244&gt;=$AC$3,$AC$1,P244&gt;=$AB$3,$AB$1,P244&gt;=$AA$3,$AA$1,P244&gt;=$Z$3,$Z$1,P244&gt;=$Y$3,$Y$1,P244&gt;=$X$3,$X$1,P244&gt;=$W$3,$W$1,P244&lt;$W$2,$V$1),(IF(AND($N$2&gt;=$T$4,$N$2&lt;$U$4),_xlfn.IFS(P244&gt;=$AD$4,$AD$1,P244&gt;=$AC$4,$AC$1,P244&gt;=$AB$4,$AB$1,P244&gt;=$AA$4,$AA$1,P244&gt;=$Z$4,$Z$1,P244&gt;=$Y$4,$Y$1,P244&gt;=$X$4,$X$1,P244&gt;=$W$4,$W$1,P244&lt;$W$2,$V$1),(IF(AND($N$2&gt;=$T$5,$N$2&lt;$U$5),_xlfn.IFS(P244&gt;=$AD$5,$AD$1,P244&gt;=$AC$5,$AC$1,P244&gt;=$AB$5,$AB$1,P244&gt;=$AA$5,$AA$1,P244&gt;=$Z$5,$Z$1,P244&gt;=$Y$5,$Y$1,P244&gt;=$X$5,$X$1,P244&gt;=$W$5,$W$1,P244&lt;$W$2,$V$1),(IF(AND($N$2&gt;=$T$6,$N$2&lt;$U$6),_xlfn.IFS(P244&gt;=$AD$6,$AD$1,P244&gt;=$AC$6,$AC$1,P244&gt;=$AB$6,$AB$1,P244&gt;=$AA$6,$AA$1,P244&gt;=$Z$6,$Z$1,P244&gt;=$Y$6,$Y$1,P244&gt;=$X$6,$X$1,P244&gt;=$W$6,$W$1,P244&lt;$W$2,$V$1),(IF(AND($N$2&gt;=$T$7,$N$2&lt;$U$7),_xlfn.IFS(P244&gt;=$AD$7,$AD$1,P244&gt;=$AC$7,$AC$1,P244&gt;=$AB$7,$AB$1,P244&gt;=$AA$7,$AA$1,P244&gt;=$Z$7,$Z$1,P244&gt;=$Y$7,$Y$1,P244&gt;=$X$7,$X$1,P244&gt;=$W$7,$W$1,P244&lt;$W$2,$V$1),(IF(AND($N$2&gt;=$T$8,$N$2&lt;$U$8),_xlfn.IFS(P244&gt;=$AD$8,$AD$1,P244&gt;=$AC$8,$AC$1,P244&gt;=$AB$8,$AB$1,P244&gt;=$AA$8,$AA$1,P244&gt;=$Z$8,$Z$1,P244&gt;=$Y$8,$Y$1,P244&gt;=$X$8,$X$1,P244&gt;=$W$8,$W$1,P244&lt;$W$2,$V$1),(IF(AND($N$2&gt;=$T$9,$N$2&lt;$U$9),_xlfn.IFS(P244&gt;=$AD$9,$AD$1,P244&gt;=$AC$9,$AC$1,P244&gt;=$AB$9,$AB$1,P244&gt;=$AA$9,$AA$1,P244&gt;=$Z$9,$Z$1,P244&gt;=$Y$9,$Y$1,P244&gt;=$X$9,$X$1,P244&gt;=$W$9,$W$1),$W$1))))))))))))))),IF(AND($N$2&gt;=$T$2,$N$2&lt;=$U$2),IF(P244&gt;=$W$2,$W$1,$V$1),IF(AND($N$2&gt;=$T$3,$N$2&lt;$U$3),IF(P244&gt;=$W$3,$W$1,$V$1),IF(AND($N$2&gt;=$T$4,$N$2&lt;$U$4),IF(P244&gt;=$W$4,$W$1,$V$1),IF(AND($N$2&gt;=$T$5,$N$2&lt;$U$5),IF(P244&gt;=$W$5,$W$1,$V$1),IF(AND($N$2&gt;=$T$6,$N$2&lt;$U$6),IF(P244&gt;=$W$6,$W$1,$V$1),IF(AND($N$2&gt;=$T$7,$N$2&lt;$U$7),IF(P244&gt;=$W$7,$W$1,$V$1),IF(AND($N$2&gt;=$T$8,$N$2&lt;$U$8),IF(P244&gt;=$W$8,$W$1,$V$1),IF(AND($N$2&gt;=$T$9,$N$2&lt;$U$9),IF(P244&gt;=$W$9,$W$1,$V$1),""))))))))),"")</f>
        <v>FD</v>
      </c>
      <c r="M244" s="9" t="str" cm="1">
        <f t="array" ref="M244">IF(E244&lt;&gt;"",IF(AND(E244&lt;&gt;"GR",E244&gt;=40,J244&gt;=30),_xlfn.IFS(Q244&gt;=$AG$2,$AD$19,Q244&gt;=$AG$3,$AC$19,Q244&gt;=$AG$4,$AB$19,Q244&gt;=$AG$5,$AA$19,Q244&gt;=$AG$6,$Z$19,Q244&gt;=$AG$7,$Y$19,Q244&gt;=$AG$8,$X$19,Q244&gt;=$AG$9,$V$19),L244),"")</f>
        <v>FD</v>
      </c>
      <c r="N244" s="9"/>
      <c r="O244" s="9"/>
      <c r="P244" s="9">
        <f t="shared" si="29"/>
        <v>36</v>
      </c>
      <c r="Q244" s="9">
        <f t="shared" si="30"/>
        <v>33</v>
      </c>
      <c r="R244" s="9">
        <f t="shared" si="31"/>
        <v>-1.42</v>
      </c>
    </row>
    <row r="245" spans="1:18" x14ac:dyDescent="0.2">
      <c r="A245" s="3" t="s">
        <v>8</v>
      </c>
      <c r="B245" s="3">
        <v>244</v>
      </c>
      <c r="C245" s="3">
        <v>8</v>
      </c>
      <c r="D245" s="3">
        <v>29</v>
      </c>
      <c r="E245" s="3">
        <v>31</v>
      </c>
      <c r="F245" s="22">
        <f t="shared" si="32"/>
        <v>31</v>
      </c>
      <c r="G245" s="22">
        <f t="shared" si="33"/>
        <v>8</v>
      </c>
      <c r="H245" s="22">
        <f t="shared" si="34"/>
        <v>29</v>
      </c>
      <c r="I245" s="9">
        <f t="shared" si="35"/>
        <v>20.599999999999998</v>
      </c>
      <c r="J245" s="9">
        <f t="shared" si="27"/>
        <v>21.8</v>
      </c>
      <c r="K245" s="10">
        <f t="shared" si="28"/>
        <v>424.3599999999999</v>
      </c>
      <c r="L245" s="9" t="str" cm="1">
        <f t="array" ref="L245">IF(D245&lt;&gt;"",IF(AND(H245&gt;=40,I245&gt;=30),IF(AND($N$2&gt;=$T$2,$N$2&lt;=$U$2),_xlfn.IFS(P245&gt;=$AD$2,$AD$1,P245&gt;=$AC$2,$AC$1,P245&gt;=$AB$2,$AB$1,P245&gt;=$AA$2,$AA$1,P245&gt;=$Z$2,$Z$1,P245&gt;=$Y$2,$Y$1,P245&gt;=$X$2,$X$1,P245&gt;=$W$2,$W$1,P245&lt;$W$2,$V$1),(IF(AND($N$2&gt;=$T$3,$N$2&lt;$U$3),_xlfn.IFS(P245&gt;=$AD$3,$AD$1,P245&gt;=$AC$3,$AC$1,P245&gt;=$AB$3,$AB$1,P245&gt;=$AA$3,$AA$1,P245&gt;=$Z$3,$Z$1,P245&gt;=$Y$3,$Y$1,P245&gt;=$X$3,$X$1,P245&gt;=$W$3,$W$1,P245&lt;$W$2,$V$1),(IF(AND($N$2&gt;=$T$4,$N$2&lt;$U$4),_xlfn.IFS(P245&gt;=$AD$4,$AD$1,P245&gt;=$AC$4,$AC$1,P245&gt;=$AB$4,$AB$1,P245&gt;=$AA$4,$AA$1,P245&gt;=$Z$4,$Z$1,P245&gt;=$Y$4,$Y$1,P245&gt;=$X$4,$X$1,P245&gt;=$W$4,$W$1,P245&lt;$W$2,$V$1),(IF(AND($N$2&gt;=$T$5,$N$2&lt;$U$5),_xlfn.IFS(P245&gt;=$AD$5,$AD$1,P245&gt;=$AC$5,$AC$1,P245&gt;=$AB$5,$AB$1,P245&gt;=$AA$5,$AA$1,P245&gt;=$Z$5,$Z$1,P245&gt;=$Y$5,$Y$1,P245&gt;=$X$5,$X$1,P245&gt;=$W$5,$W$1,P245&lt;$W$2,$V$1),(IF(AND($N$2&gt;=$T$6,$N$2&lt;$U$6),_xlfn.IFS(P245&gt;=$AD$6,$AD$1,P245&gt;=$AC$6,$AC$1,P245&gt;=$AB$6,$AB$1,P245&gt;=$AA$6,$AA$1,P245&gt;=$Z$6,$Z$1,P245&gt;=$Y$6,$Y$1,P245&gt;=$X$6,$X$1,P245&gt;=$W$6,$W$1,P245&lt;$W$2,$V$1),(IF(AND($N$2&gt;=$T$7,$N$2&lt;$U$7),_xlfn.IFS(P245&gt;=$AD$7,$AD$1,P245&gt;=$AC$7,$AC$1,P245&gt;=$AB$7,$AB$1,P245&gt;=$AA$7,$AA$1,P245&gt;=$Z$7,$Z$1,P245&gt;=$Y$7,$Y$1,P245&gt;=$X$7,$X$1,P245&gt;=$W$7,$W$1,P245&lt;$W$2,$V$1),(IF(AND($N$2&gt;=$T$8,$N$2&lt;$U$8),_xlfn.IFS(P245&gt;=$AD$8,$AD$1,P245&gt;=$AC$8,$AC$1,P245&gt;=$AB$8,$AB$1,P245&gt;=$AA$8,$AA$1,P245&gt;=$Z$8,$Z$1,P245&gt;=$Y$8,$Y$1,P245&gt;=$X$8,$X$1,P245&gt;=$W$8,$W$1,P245&lt;$W$2,$V$1),(IF(AND($N$2&gt;=$T$9,$N$2&lt;$U$9),_xlfn.IFS(P245&gt;=$AD$9,$AD$1,P245&gt;=$AC$9,$AC$1,P245&gt;=$AB$9,$AB$1,P245&gt;=$AA$9,$AA$1,P245&gt;=$Z$9,$Z$1,P245&gt;=$Y$9,$Y$1,P245&gt;=$X$9,$X$1,P245&gt;=$W$9,$W$1),$W$1))))))))))))))),IF(AND($N$2&gt;=$T$2,$N$2&lt;=$U$2),IF(P245&gt;=$W$2,$W$1,$V$1),IF(AND($N$2&gt;=$T$3,$N$2&lt;$U$3),IF(P245&gt;=$W$3,$W$1,$V$1),IF(AND($N$2&gt;=$T$4,$N$2&lt;$U$4),IF(P245&gt;=$W$4,$W$1,$V$1),IF(AND($N$2&gt;=$T$5,$N$2&lt;$U$5),IF(P245&gt;=$W$5,$W$1,$V$1),IF(AND($N$2&gt;=$T$6,$N$2&lt;$U$6),IF(P245&gt;=$W$6,$W$1,$V$1),IF(AND($N$2&gt;=$T$7,$N$2&lt;$U$7),IF(P245&gt;=$W$7,$W$1,$V$1),IF(AND($N$2&gt;=$T$8,$N$2&lt;$U$8),IF(P245&gt;=$W$8,$W$1,$V$1),IF(AND($N$2&gt;=$T$9,$N$2&lt;$U$9),IF(P245&gt;=$W$9,$W$1,$V$1),""))))))))),"")</f>
        <v>FF</v>
      </c>
      <c r="M245" s="9" t="str" cm="1">
        <f t="array" ref="M245">IF(E245&lt;&gt;"",IF(AND(E245&lt;&gt;"GR",E245&gt;=40,J245&gt;=30),_xlfn.IFS(Q245&gt;=$AG$2,$AD$19,Q245&gt;=$AG$3,$AC$19,Q245&gt;=$AG$4,$AB$19,Q245&gt;=$AG$5,$AA$19,Q245&gt;=$AG$6,$Z$19,Q245&gt;=$AG$7,$Y$19,Q245&gt;=$AG$8,$X$19,Q245&gt;=$AG$9,$V$19),L245),"")</f>
        <v>FF</v>
      </c>
      <c r="N245" s="9"/>
      <c r="O245" s="9"/>
      <c r="P245" s="9">
        <f t="shared" si="29"/>
        <v>32</v>
      </c>
      <c r="Q245" s="9">
        <f t="shared" si="30"/>
        <v>33</v>
      </c>
      <c r="R245" s="9">
        <f t="shared" si="31"/>
        <v>-1.79</v>
      </c>
    </row>
    <row r="246" spans="1:18" x14ac:dyDescent="0.2">
      <c r="A246" s="3" t="s">
        <v>8</v>
      </c>
      <c r="B246" s="3">
        <v>245</v>
      </c>
      <c r="C246" s="3">
        <v>20</v>
      </c>
      <c r="D246" s="3">
        <v>21</v>
      </c>
      <c r="E246" s="3">
        <v>22</v>
      </c>
      <c r="F246" s="22">
        <f t="shared" si="32"/>
        <v>22</v>
      </c>
      <c r="G246" s="22">
        <f t="shared" si="33"/>
        <v>20</v>
      </c>
      <c r="H246" s="22">
        <f t="shared" si="34"/>
        <v>21</v>
      </c>
      <c r="I246" s="9">
        <f t="shared" si="35"/>
        <v>20.6</v>
      </c>
      <c r="J246" s="9">
        <f t="shared" si="27"/>
        <v>21.2</v>
      </c>
      <c r="K246" s="10">
        <f t="shared" si="28"/>
        <v>424.36000000000007</v>
      </c>
      <c r="L246" s="9" t="str" cm="1">
        <f t="array" ref="L246">IF(D246&lt;&gt;"",IF(AND(H246&gt;=40,I246&gt;=30),IF(AND($N$2&gt;=$T$2,$N$2&lt;=$U$2),_xlfn.IFS(P246&gt;=$AD$2,$AD$1,P246&gt;=$AC$2,$AC$1,P246&gt;=$AB$2,$AB$1,P246&gt;=$AA$2,$AA$1,P246&gt;=$Z$2,$Z$1,P246&gt;=$Y$2,$Y$1,P246&gt;=$X$2,$X$1,P246&gt;=$W$2,$W$1,P246&lt;$W$2,$V$1),(IF(AND($N$2&gt;=$T$3,$N$2&lt;$U$3),_xlfn.IFS(P246&gt;=$AD$3,$AD$1,P246&gt;=$AC$3,$AC$1,P246&gt;=$AB$3,$AB$1,P246&gt;=$AA$3,$AA$1,P246&gt;=$Z$3,$Z$1,P246&gt;=$Y$3,$Y$1,P246&gt;=$X$3,$X$1,P246&gt;=$W$3,$W$1,P246&lt;$W$2,$V$1),(IF(AND($N$2&gt;=$T$4,$N$2&lt;$U$4),_xlfn.IFS(P246&gt;=$AD$4,$AD$1,P246&gt;=$AC$4,$AC$1,P246&gt;=$AB$4,$AB$1,P246&gt;=$AA$4,$AA$1,P246&gt;=$Z$4,$Z$1,P246&gt;=$Y$4,$Y$1,P246&gt;=$X$4,$X$1,P246&gt;=$W$4,$W$1,P246&lt;$W$2,$V$1),(IF(AND($N$2&gt;=$T$5,$N$2&lt;$U$5),_xlfn.IFS(P246&gt;=$AD$5,$AD$1,P246&gt;=$AC$5,$AC$1,P246&gt;=$AB$5,$AB$1,P246&gt;=$AA$5,$AA$1,P246&gt;=$Z$5,$Z$1,P246&gt;=$Y$5,$Y$1,P246&gt;=$X$5,$X$1,P246&gt;=$W$5,$W$1,P246&lt;$W$2,$V$1),(IF(AND($N$2&gt;=$T$6,$N$2&lt;$U$6),_xlfn.IFS(P246&gt;=$AD$6,$AD$1,P246&gt;=$AC$6,$AC$1,P246&gt;=$AB$6,$AB$1,P246&gt;=$AA$6,$AA$1,P246&gt;=$Z$6,$Z$1,P246&gt;=$Y$6,$Y$1,P246&gt;=$X$6,$X$1,P246&gt;=$W$6,$W$1,P246&lt;$W$2,$V$1),(IF(AND($N$2&gt;=$T$7,$N$2&lt;$U$7),_xlfn.IFS(P246&gt;=$AD$7,$AD$1,P246&gt;=$AC$7,$AC$1,P246&gt;=$AB$7,$AB$1,P246&gt;=$AA$7,$AA$1,P246&gt;=$Z$7,$Z$1,P246&gt;=$Y$7,$Y$1,P246&gt;=$X$7,$X$1,P246&gt;=$W$7,$W$1,P246&lt;$W$2,$V$1),(IF(AND($N$2&gt;=$T$8,$N$2&lt;$U$8),_xlfn.IFS(P246&gt;=$AD$8,$AD$1,P246&gt;=$AC$8,$AC$1,P246&gt;=$AB$8,$AB$1,P246&gt;=$AA$8,$AA$1,P246&gt;=$Z$8,$Z$1,P246&gt;=$Y$8,$Y$1,P246&gt;=$X$8,$X$1,P246&gt;=$W$8,$W$1,P246&lt;$W$2,$V$1),(IF(AND($N$2&gt;=$T$9,$N$2&lt;$U$9),_xlfn.IFS(P246&gt;=$AD$9,$AD$1,P246&gt;=$AC$9,$AC$1,P246&gt;=$AB$9,$AB$1,P246&gt;=$AA$9,$AA$1,P246&gt;=$Z$9,$Z$1,P246&gt;=$Y$9,$Y$1,P246&gt;=$X$9,$X$1,P246&gt;=$W$9,$W$1),$W$1))))))))))))))),IF(AND($N$2&gt;=$T$2,$N$2&lt;=$U$2),IF(P246&gt;=$W$2,$W$1,$V$1),IF(AND($N$2&gt;=$T$3,$N$2&lt;$U$3),IF(P246&gt;=$W$3,$W$1,$V$1),IF(AND($N$2&gt;=$T$4,$N$2&lt;$U$4),IF(P246&gt;=$W$4,$W$1,$V$1),IF(AND($N$2&gt;=$T$5,$N$2&lt;$U$5),IF(P246&gt;=$W$5,$W$1,$V$1),IF(AND($N$2&gt;=$T$6,$N$2&lt;$U$6),IF(P246&gt;=$W$6,$W$1,$V$1),IF(AND($N$2&gt;=$T$7,$N$2&lt;$U$7),IF(P246&gt;=$W$7,$W$1,$V$1),IF(AND($N$2&gt;=$T$8,$N$2&lt;$U$8),IF(P246&gt;=$W$8,$W$1,$V$1),IF(AND($N$2&gt;=$T$9,$N$2&lt;$U$9),IF(P246&gt;=$W$9,$W$1,$V$1),""))))))))),"")</f>
        <v>FF</v>
      </c>
      <c r="M246" s="9" t="str" cm="1">
        <f t="array" ref="M246">IF(E246&lt;&gt;"",IF(AND(E246&lt;&gt;"GR",E246&gt;=40,J246&gt;=30),_xlfn.IFS(Q246&gt;=$AG$2,$AD$19,Q246&gt;=$AG$3,$AC$19,Q246&gt;=$AG$4,$AB$19,Q246&gt;=$AG$5,$AA$19,Q246&gt;=$AG$6,$Z$19,Q246&gt;=$AG$7,$Y$19,Q246&gt;=$AG$8,$X$19,Q246&gt;=$AG$9,$V$19),L246),"")</f>
        <v>FF</v>
      </c>
      <c r="N246" s="9"/>
      <c r="O246" s="9"/>
      <c r="P246" s="9">
        <f t="shared" si="29"/>
        <v>32</v>
      </c>
      <c r="Q246" s="9">
        <f t="shared" si="30"/>
        <v>32</v>
      </c>
      <c r="R246" s="9">
        <f t="shared" si="31"/>
        <v>-1.79</v>
      </c>
    </row>
    <row r="247" spans="1:18" x14ac:dyDescent="0.2">
      <c r="A247" s="3" t="s">
        <v>8</v>
      </c>
      <c r="B247" s="3">
        <v>246</v>
      </c>
      <c r="C247" s="3">
        <v>21</v>
      </c>
      <c r="D247" s="3">
        <v>26</v>
      </c>
      <c r="E247" s="3">
        <v>21</v>
      </c>
      <c r="F247" s="22">
        <f t="shared" si="32"/>
        <v>21</v>
      </c>
      <c r="G247" s="22">
        <f t="shared" si="33"/>
        <v>21</v>
      </c>
      <c r="H247" s="22">
        <f t="shared" si="34"/>
        <v>26</v>
      </c>
      <c r="I247" s="9">
        <f t="shared" si="35"/>
        <v>24</v>
      </c>
      <c r="J247" s="9">
        <f t="shared" si="27"/>
        <v>21</v>
      </c>
      <c r="K247" s="10">
        <f t="shared" si="28"/>
        <v>576</v>
      </c>
      <c r="L247" s="9" t="str" cm="1">
        <f t="array" ref="L247">IF(D247&lt;&gt;"",IF(AND(H247&gt;=40,I247&gt;=30),IF(AND($N$2&gt;=$T$2,$N$2&lt;=$U$2),_xlfn.IFS(P247&gt;=$AD$2,$AD$1,P247&gt;=$AC$2,$AC$1,P247&gt;=$AB$2,$AB$1,P247&gt;=$AA$2,$AA$1,P247&gt;=$Z$2,$Z$1,P247&gt;=$Y$2,$Y$1,P247&gt;=$X$2,$X$1,P247&gt;=$W$2,$W$1,P247&lt;$W$2,$V$1),(IF(AND($N$2&gt;=$T$3,$N$2&lt;$U$3),_xlfn.IFS(P247&gt;=$AD$3,$AD$1,P247&gt;=$AC$3,$AC$1,P247&gt;=$AB$3,$AB$1,P247&gt;=$AA$3,$AA$1,P247&gt;=$Z$3,$Z$1,P247&gt;=$Y$3,$Y$1,P247&gt;=$X$3,$X$1,P247&gt;=$W$3,$W$1,P247&lt;$W$2,$V$1),(IF(AND($N$2&gt;=$T$4,$N$2&lt;$U$4),_xlfn.IFS(P247&gt;=$AD$4,$AD$1,P247&gt;=$AC$4,$AC$1,P247&gt;=$AB$4,$AB$1,P247&gt;=$AA$4,$AA$1,P247&gt;=$Z$4,$Z$1,P247&gt;=$Y$4,$Y$1,P247&gt;=$X$4,$X$1,P247&gt;=$W$4,$W$1,P247&lt;$W$2,$V$1),(IF(AND($N$2&gt;=$T$5,$N$2&lt;$U$5),_xlfn.IFS(P247&gt;=$AD$5,$AD$1,P247&gt;=$AC$5,$AC$1,P247&gt;=$AB$5,$AB$1,P247&gt;=$AA$5,$AA$1,P247&gt;=$Z$5,$Z$1,P247&gt;=$Y$5,$Y$1,P247&gt;=$X$5,$X$1,P247&gt;=$W$5,$W$1,P247&lt;$W$2,$V$1),(IF(AND($N$2&gt;=$T$6,$N$2&lt;$U$6),_xlfn.IFS(P247&gt;=$AD$6,$AD$1,P247&gt;=$AC$6,$AC$1,P247&gt;=$AB$6,$AB$1,P247&gt;=$AA$6,$AA$1,P247&gt;=$Z$6,$Z$1,P247&gt;=$Y$6,$Y$1,P247&gt;=$X$6,$X$1,P247&gt;=$W$6,$W$1,P247&lt;$W$2,$V$1),(IF(AND($N$2&gt;=$T$7,$N$2&lt;$U$7),_xlfn.IFS(P247&gt;=$AD$7,$AD$1,P247&gt;=$AC$7,$AC$1,P247&gt;=$AB$7,$AB$1,P247&gt;=$AA$7,$AA$1,P247&gt;=$Z$7,$Z$1,P247&gt;=$Y$7,$Y$1,P247&gt;=$X$7,$X$1,P247&gt;=$W$7,$W$1,P247&lt;$W$2,$V$1),(IF(AND($N$2&gt;=$T$8,$N$2&lt;$U$8),_xlfn.IFS(P247&gt;=$AD$8,$AD$1,P247&gt;=$AC$8,$AC$1,P247&gt;=$AB$8,$AB$1,P247&gt;=$AA$8,$AA$1,P247&gt;=$Z$8,$Z$1,P247&gt;=$Y$8,$Y$1,P247&gt;=$X$8,$X$1,P247&gt;=$W$8,$W$1,P247&lt;$W$2,$V$1),(IF(AND($N$2&gt;=$T$9,$N$2&lt;$U$9),_xlfn.IFS(P247&gt;=$AD$9,$AD$1,P247&gt;=$AC$9,$AC$1,P247&gt;=$AB$9,$AB$1,P247&gt;=$AA$9,$AA$1,P247&gt;=$Z$9,$Z$1,P247&gt;=$Y$9,$Y$1,P247&gt;=$X$9,$X$1,P247&gt;=$W$9,$W$1),$W$1))))))))))))))),IF(AND($N$2&gt;=$T$2,$N$2&lt;=$U$2),IF(P247&gt;=$W$2,$W$1,$V$1),IF(AND($N$2&gt;=$T$3,$N$2&lt;$U$3),IF(P247&gt;=$W$3,$W$1,$V$1),IF(AND($N$2&gt;=$T$4,$N$2&lt;$U$4),IF(P247&gt;=$W$4,$W$1,$V$1),IF(AND($N$2&gt;=$T$5,$N$2&lt;$U$5),IF(P247&gt;=$W$5,$W$1,$V$1),IF(AND($N$2&gt;=$T$6,$N$2&lt;$U$6),IF(P247&gt;=$W$6,$W$1,$V$1),IF(AND($N$2&gt;=$T$7,$N$2&lt;$U$7),IF(P247&gt;=$W$7,$W$1,$V$1),IF(AND($N$2&gt;=$T$8,$N$2&lt;$U$8),IF(P247&gt;=$W$8,$W$1,$V$1),IF(AND($N$2&gt;=$T$9,$N$2&lt;$U$9),IF(P247&gt;=$W$9,$W$1,$V$1),""))))))))),"")</f>
        <v>FD</v>
      </c>
      <c r="M247" s="9" t="str" cm="1">
        <f t="array" ref="M247">IF(E247&lt;&gt;"",IF(AND(E247&lt;&gt;"GR",E247&gt;=40,J247&gt;=30),_xlfn.IFS(Q247&gt;=$AG$2,$AD$19,Q247&gt;=$AG$3,$AC$19,Q247&gt;=$AG$4,$AB$19,Q247&gt;=$AG$5,$AA$19,Q247&gt;=$AG$6,$Z$19,Q247&gt;=$AG$7,$Y$19,Q247&gt;=$AG$8,$X$19,Q247&gt;=$AG$9,$V$19),L247),"")</f>
        <v>FD</v>
      </c>
      <c r="N247" s="9"/>
      <c r="O247" s="9"/>
      <c r="P247" s="9">
        <f t="shared" si="29"/>
        <v>34</v>
      </c>
      <c r="Q247" s="9">
        <f t="shared" si="30"/>
        <v>32</v>
      </c>
      <c r="R247" s="9">
        <f t="shared" si="31"/>
        <v>-1.56</v>
      </c>
    </row>
    <row r="248" spans="1:18" x14ac:dyDescent="0.2">
      <c r="A248" s="3" t="s">
        <v>8</v>
      </c>
      <c r="B248" s="3">
        <v>247</v>
      </c>
      <c r="C248" s="3">
        <v>19</v>
      </c>
      <c r="D248" s="3">
        <v>22</v>
      </c>
      <c r="E248" s="3" t="s">
        <v>34</v>
      </c>
      <c r="F248" s="22">
        <f t="shared" si="32"/>
        <v>22</v>
      </c>
      <c r="G248" s="22">
        <f t="shared" si="33"/>
        <v>19</v>
      </c>
      <c r="H248" s="22">
        <f t="shared" si="34"/>
        <v>22</v>
      </c>
      <c r="I248" s="9">
        <f t="shared" si="35"/>
        <v>20.8</v>
      </c>
      <c r="J248" s="9">
        <f t="shared" si="27"/>
        <v>20.8</v>
      </c>
      <c r="K248" s="10">
        <f t="shared" si="28"/>
        <v>432.64000000000004</v>
      </c>
      <c r="L248" s="9" t="str" cm="1">
        <f t="array" ref="L248">IF(D248&lt;&gt;"",IF(AND(H248&gt;=40,I248&gt;=30),IF(AND($N$2&gt;=$T$2,$N$2&lt;=$U$2),_xlfn.IFS(P248&gt;=$AD$2,$AD$1,P248&gt;=$AC$2,$AC$1,P248&gt;=$AB$2,$AB$1,P248&gt;=$AA$2,$AA$1,P248&gt;=$Z$2,$Z$1,P248&gt;=$Y$2,$Y$1,P248&gt;=$X$2,$X$1,P248&gt;=$W$2,$W$1,P248&lt;$W$2,$V$1),(IF(AND($N$2&gt;=$T$3,$N$2&lt;$U$3),_xlfn.IFS(P248&gt;=$AD$3,$AD$1,P248&gt;=$AC$3,$AC$1,P248&gt;=$AB$3,$AB$1,P248&gt;=$AA$3,$AA$1,P248&gt;=$Z$3,$Z$1,P248&gt;=$Y$3,$Y$1,P248&gt;=$X$3,$X$1,P248&gt;=$W$3,$W$1,P248&lt;$W$2,$V$1),(IF(AND($N$2&gt;=$T$4,$N$2&lt;$U$4),_xlfn.IFS(P248&gt;=$AD$4,$AD$1,P248&gt;=$AC$4,$AC$1,P248&gt;=$AB$4,$AB$1,P248&gt;=$AA$4,$AA$1,P248&gt;=$Z$4,$Z$1,P248&gt;=$Y$4,$Y$1,P248&gt;=$X$4,$X$1,P248&gt;=$W$4,$W$1,P248&lt;$W$2,$V$1),(IF(AND($N$2&gt;=$T$5,$N$2&lt;$U$5),_xlfn.IFS(P248&gt;=$AD$5,$AD$1,P248&gt;=$AC$5,$AC$1,P248&gt;=$AB$5,$AB$1,P248&gt;=$AA$5,$AA$1,P248&gt;=$Z$5,$Z$1,P248&gt;=$Y$5,$Y$1,P248&gt;=$X$5,$X$1,P248&gt;=$W$5,$W$1,P248&lt;$W$2,$V$1),(IF(AND($N$2&gt;=$T$6,$N$2&lt;$U$6),_xlfn.IFS(P248&gt;=$AD$6,$AD$1,P248&gt;=$AC$6,$AC$1,P248&gt;=$AB$6,$AB$1,P248&gt;=$AA$6,$AA$1,P248&gt;=$Z$6,$Z$1,P248&gt;=$Y$6,$Y$1,P248&gt;=$X$6,$X$1,P248&gt;=$W$6,$W$1,P248&lt;$W$2,$V$1),(IF(AND($N$2&gt;=$T$7,$N$2&lt;$U$7),_xlfn.IFS(P248&gt;=$AD$7,$AD$1,P248&gt;=$AC$7,$AC$1,P248&gt;=$AB$7,$AB$1,P248&gt;=$AA$7,$AA$1,P248&gt;=$Z$7,$Z$1,P248&gt;=$Y$7,$Y$1,P248&gt;=$X$7,$X$1,P248&gt;=$W$7,$W$1,P248&lt;$W$2,$V$1),(IF(AND($N$2&gt;=$T$8,$N$2&lt;$U$8),_xlfn.IFS(P248&gt;=$AD$8,$AD$1,P248&gt;=$AC$8,$AC$1,P248&gt;=$AB$8,$AB$1,P248&gt;=$AA$8,$AA$1,P248&gt;=$Z$8,$Z$1,P248&gt;=$Y$8,$Y$1,P248&gt;=$X$8,$X$1,P248&gt;=$W$8,$W$1,P248&lt;$W$2,$V$1),(IF(AND($N$2&gt;=$T$9,$N$2&lt;$U$9),_xlfn.IFS(P248&gt;=$AD$9,$AD$1,P248&gt;=$AC$9,$AC$1,P248&gt;=$AB$9,$AB$1,P248&gt;=$AA$9,$AA$1,P248&gt;=$Z$9,$Z$1,P248&gt;=$Y$9,$Y$1,P248&gt;=$X$9,$X$1,P248&gt;=$W$9,$W$1),$W$1))))))))))))))),IF(AND($N$2&gt;=$T$2,$N$2&lt;=$U$2),IF(P248&gt;=$W$2,$W$1,$V$1),IF(AND($N$2&gt;=$T$3,$N$2&lt;$U$3),IF(P248&gt;=$W$3,$W$1,$V$1),IF(AND($N$2&gt;=$T$4,$N$2&lt;$U$4),IF(P248&gt;=$W$4,$W$1,$V$1),IF(AND($N$2&gt;=$T$5,$N$2&lt;$U$5),IF(P248&gt;=$W$5,$W$1,$V$1),IF(AND($N$2&gt;=$T$6,$N$2&lt;$U$6),IF(P248&gt;=$W$6,$W$1,$V$1),IF(AND($N$2&gt;=$T$7,$N$2&lt;$U$7),IF(P248&gt;=$W$7,$W$1,$V$1),IF(AND($N$2&gt;=$T$8,$N$2&lt;$U$8),IF(P248&gt;=$W$8,$W$1,$V$1),IF(AND($N$2&gt;=$T$9,$N$2&lt;$U$9),IF(P248&gt;=$W$9,$W$1,$V$1),""))))))))),"")</f>
        <v>FF</v>
      </c>
      <c r="M248" s="9" t="str" cm="1">
        <f t="array" ref="M248">IF(E248&lt;&gt;"",IF(AND(E248&lt;&gt;"GR",E248&gt;=40,J248&gt;=30),_xlfn.IFS(Q248&gt;=$AG$2,$AD$19,Q248&gt;=$AG$3,$AC$19,Q248&gt;=$AG$4,$AB$19,Q248&gt;=$AG$5,$AA$19,Q248&gt;=$AG$6,$Z$19,Q248&gt;=$AG$7,$Y$19,Q248&gt;=$AG$8,$X$19,Q248&gt;=$AG$9,$V$19),L248),"")</f>
        <v>FF</v>
      </c>
      <c r="N248" s="9"/>
      <c r="O248" s="9"/>
      <c r="P248" s="9">
        <f t="shared" si="29"/>
        <v>32</v>
      </c>
      <c r="Q248" s="9">
        <f t="shared" si="30"/>
        <v>32</v>
      </c>
      <c r="R248" s="9">
        <f t="shared" si="31"/>
        <v>-1.78</v>
      </c>
    </row>
    <row r="249" spans="1:18" x14ac:dyDescent="0.2">
      <c r="A249" s="3" t="s">
        <v>8</v>
      </c>
      <c r="B249" s="3">
        <v>248</v>
      </c>
      <c r="C249" s="3">
        <v>3</v>
      </c>
      <c r="D249" s="3">
        <v>6</v>
      </c>
      <c r="E249" s="3">
        <v>32</v>
      </c>
      <c r="F249" s="22">
        <f t="shared" si="32"/>
        <v>32</v>
      </c>
      <c r="G249" s="22">
        <f t="shared" si="33"/>
        <v>3</v>
      </c>
      <c r="H249" s="22">
        <f t="shared" si="34"/>
        <v>6</v>
      </c>
      <c r="I249" s="9">
        <f t="shared" si="35"/>
        <v>4.8</v>
      </c>
      <c r="J249" s="9">
        <f t="shared" si="27"/>
        <v>20.399999999999999</v>
      </c>
      <c r="K249" s="10">
        <f t="shared" si="28"/>
        <v>23.04</v>
      </c>
      <c r="L249" s="9" t="str" cm="1">
        <f t="array" ref="L249">IF(D249&lt;&gt;"",IF(AND(H249&gt;=40,I249&gt;=30),IF(AND($N$2&gt;=$T$2,$N$2&lt;=$U$2),_xlfn.IFS(P249&gt;=$AD$2,$AD$1,P249&gt;=$AC$2,$AC$1,P249&gt;=$AB$2,$AB$1,P249&gt;=$AA$2,$AA$1,P249&gt;=$Z$2,$Z$1,P249&gt;=$Y$2,$Y$1,P249&gt;=$X$2,$X$1,P249&gt;=$W$2,$W$1,P249&lt;$W$2,$V$1),(IF(AND($N$2&gt;=$T$3,$N$2&lt;$U$3),_xlfn.IFS(P249&gt;=$AD$3,$AD$1,P249&gt;=$AC$3,$AC$1,P249&gt;=$AB$3,$AB$1,P249&gt;=$AA$3,$AA$1,P249&gt;=$Z$3,$Z$1,P249&gt;=$Y$3,$Y$1,P249&gt;=$X$3,$X$1,P249&gt;=$W$3,$W$1,P249&lt;$W$2,$V$1),(IF(AND($N$2&gt;=$T$4,$N$2&lt;$U$4),_xlfn.IFS(P249&gt;=$AD$4,$AD$1,P249&gt;=$AC$4,$AC$1,P249&gt;=$AB$4,$AB$1,P249&gt;=$AA$4,$AA$1,P249&gt;=$Z$4,$Z$1,P249&gt;=$Y$4,$Y$1,P249&gt;=$X$4,$X$1,P249&gt;=$W$4,$W$1,P249&lt;$W$2,$V$1),(IF(AND($N$2&gt;=$T$5,$N$2&lt;$U$5),_xlfn.IFS(P249&gt;=$AD$5,$AD$1,P249&gt;=$AC$5,$AC$1,P249&gt;=$AB$5,$AB$1,P249&gt;=$AA$5,$AA$1,P249&gt;=$Z$5,$Z$1,P249&gt;=$Y$5,$Y$1,P249&gt;=$X$5,$X$1,P249&gt;=$W$5,$W$1,P249&lt;$W$2,$V$1),(IF(AND($N$2&gt;=$T$6,$N$2&lt;$U$6),_xlfn.IFS(P249&gt;=$AD$6,$AD$1,P249&gt;=$AC$6,$AC$1,P249&gt;=$AB$6,$AB$1,P249&gt;=$AA$6,$AA$1,P249&gt;=$Z$6,$Z$1,P249&gt;=$Y$6,$Y$1,P249&gt;=$X$6,$X$1,P249&gt;=$W$6,$W$1,P249&lt;$W$2,$V$1),(IF(AND($N$2&gt;=$T$7,$N$2&lt;$U$7),_xlfn.IFS(P249&gt;=$AD$7,$AD$1,P249&gt;=$AC$7,$AC$1,P249&gt;=$AB$7,$AB$1,P249&gt;=$AA$7,$AA$1,P249&gt;=$Z$7,$Z$1,P249&gt;=$Y$7,$Y$1,P249&gt;=$X$7,$X$1,P249&gt;=$W$7,$W$1,P249&lt;$W$2,$V$1),(IF(AND($N$2&gt;=$T$8,$N$2&lt;$U$8),_xlfn.IFS(P249&gt;=$AD$8,$AD$1,P249&gt;=$AC$8,$AC$1,P249&gt;=$AB$8,$AB$1,P249&gt;=$AA$8,$AA$1,P249&gt;=$Z$8,$Z$1,P249&gt;=$Y$8,$Y$1,P249&gt;=$X$8,$X$1,P249&gt;=$W$8,$W$1,P249&lt;$W$2,$V$1),(IF(AND($N$2&gt;=$T$9,$N$2&lt;$U$9),_xlfn.IFS(P249&gt;=$AD$9,$AD$1,P249&gt;=$AC$9,$AC$1,P249&gt;=$AB$9,$AB$1,P249&gt;=$AA$9,$AA$1,P249&gt;=$Z$9,$Z$1,P249&gt;=$Y$9,$Y$1,P249&gt;=$X$9,$X$1,P249&gt;=$W$9,$W$1),$W$1))))))))))))))),IF(AND($N$2&gt;=$T$2,$N$2&lt;=$U$2),IF(P249&gt;=$W$2,$W$1,$V$1),IF(AND($N$2&gt;=$T$3,$N$2&lt;$U$3),IF(P249&gt;=$W$3,$W$1,$V$1),IF(AND($N$2&gt;=$T$4,$N$2&lt;$U$4),IF(P249&gt;=$W$4,$W$1,$V$1),IF(AND($N$2&gt;=$T$5,$N$2&lt;$U$5),IF(P249&gt;=$W$5,$W$1,$V$1),IF(AND($N$2&gt;=$T$6,$N$2&lt;$U$6),IF(P249&gt;=$W$6,$W$1,$V$1),IF(AND($N$2&gt;=$T$7,$N$2&lt;$U$7),IF(P249&gt;=$W$7,$W$1,$V$1),IF(AND($N$2&gt;=$T$8,$N$2&lt;$U$8),IF(P249&gt;=$W$8,$W$1,$V$1),IF(AND($N$2&gt;=$T$9,$N$2&lt;$U$9),IF(P249&gt;=$W$9,$W$1,$V$1),""))))))))),"")</f>
        <v>FF</v>
      </c>
      <c r="M249" s="9" t="str" cm="1">
        <f t="array" ref="M249">IF(E249&lt;&gt;"",IF(AND(E249&lt;&gt;"GR",E249&gt;=40,J249&gt;=30),_xlfn.IFS(Q249&gt;=$AG$2,$AD$19,Q249&gt;=$AG$3,$AC$19,Q249&gt;=$AG$4,$AB$19,Q249&gt;=$AG$5,$AA$19,Q249&gt;=$AG$6,$Z$19,Q249&gt;=$AG$7,$Y$19,Q249&gt;=$AG$8,$X$19,Q249&gt;=$AG$9,$V$19),L249),"")</f>
        <v>FF</v>
      </c>
      <c r="N249" s="9"/>
      <c r="O249" s="9"/>
      <c r="P249" s="9">
        <f t="shared" si="29"/>
        <v>21</v>
      </c>
      <c r="Q249" s="9">
        <f t="shared" si="30"/>
        <v>32</v>
      </c>
      <c r="R249" s="9">
        <f t="shared" si="31"/>
        <v>-2.88</v>
      </c>
    </row>
    <row r="250" spans="1:18" x14ac:dyDescent="0.2">
      <c r="A250" s="3" t="s">
        <v>8</v>
      </c>
      <c r="B250" s="3">
        <v>249</v>
      </c>
      <c r="C250" s="3">
        <v>18</v>
      </c>
      <c r="D250" s="3">
        <v>22</v>
      </c>
      <c r="E250" s="3" t="s">
        <v>34</v>
      </c>
      <c r="F250" s="22">
        <f t="shared" si="32"/>
        <v>22</v>
      </c>
      <c r="G250" s="22">
        <f t="shared" si="33"/>
        <v>18</v>
      </c>
      <c r="H250" s="22">
        <f t="shared" si="34"/>
        <v>22</v>
      </c>
      <c r="I250" s="9">
        <f t="shared" si="35"/>
        <v>20.399999999999999</v>
      </c>
      <c r="J250" s="9">
        <f t="shared" si="27"/>
        <v>20.399999999999999</v>
      </c>
      <c r="K250" s="10">
        <f t="shared" si="28"/>
        <v>416.15999999999997</v>
      </c>
      <c r="L250" s="9" t="str" cm="1">
        <f t="array" ref="L250">IF(D250&lt;&gt;"",IF(AND(H250&gt;=40,I250&gt;=30),IF(AND($N$2&gt;=$T$2,$N$2&lt;=$U$2),_xlfn.IFS(P250&gt;=$AD$2,$AD$1,P250&gt;=$AC$2,$AC$1,P250&gt;=$AB$2,$AB$1,P250&gt;=$AA$2,$AA$1,P250&gt;=$Z$2,$Z$1,P250&gt;=$Y$2,$Y$1,P250&gt;=$X$2,$X$1,P250&gt;=$W$2,$W$1,P250&lt;$W$2,$V$1),(IF(AND($N$2&gt;=$T$3,$N$2&lt;$U$3),_xlfn.IFS(P250&gt;=$AD$3,$AD$1,P250&gt;=$AC$3,$AC$1,P250&gt;=$AB$3,$AB$1,P250&gt;=$AA$3,$AA$1,P250&gt;=$Z$3,$Z$1,P250&gt;=$Y$3,$Y$1,P250&gt;=$X$3,$X$1,P250&gt;=$W$3,$W$1,P250&lt;$W$2,$V$1),(IF(AND($N$2&gt;=$T$4,$N$2&lt;$U$4),_xlfn.IFS(P250&gt;=$AD$4,$AD$1,P250&gt;=$AC$4,$AC$1,P250&gt;=$AB$4,$AB$1,P250&gt;=$AA$4,$AA$1,P250&gt;=$Z$4,$Z$1,P250&gt;=$Y$4,$Y$1,P250&gt;=$X$4,$X$1,P250&gt;=$W$4,$W$1,P250&lt;$W$2,$V$1),(IF(AND($N$2&gt;=$T$5,$N$2&lt;$U$5),_xlfn.IFS(P250&gt;=$AD$5,$AD$1,P250&gt;=$AC$5,$AC$1,P250&gt;=$AB$5,$AB$1,P250&gt;=$AA$5,$AA$1,P250&gt;=$Z$5,$Z$1,P250&gt;=$Y$5,$Y$1,P250&gt;=$X$5,$X$1,P250&gt;=$W$5,$W$1,P250&lt;$W$2,$V$1),(IF(AND($N$2&gt;=$T$6,$N$2&lt;$U$6),_xlfn.IFS(P250&gt;=$AD$6,$AD$1,P250&gt;=$AC$6,$AC$1,P250&gt;=$AB$6,$AB$1,P250&gt;=$AA$6,$AA$1,P250&gt;=$Z$6,$Z$1,P250&gt;=$Y$6,$Y$1,P250&gt;=$X$6,$X$1,P250&gt;=$W$6,$W$1,P250&lt;$W$2,$V$1),(IF(AND($N$2&gt;=$T$7,$N$2&lt;$U$7),_xlfn.IFS(P250&gt;=$AD$7,$AD$1,P250&gt;=$AC$7,$AC$1,P250&gt;=$AB$7,$AB$1,P250&gt;=$AA$7,$AA$1,P250&gt;=$Z$7,$Z$1,P250&gt;=$Y$7,$Y$1,P250&gt;=$X$7,$X$1,P250&gt;=$W$7,$W$1,P250&lt;$W$2,$V$1),(IF(AND($N$2&gt;=$T$8,$N$2&lt;$U$8),_xlfn.IFS(P250&gt;=$AD$8,$AD$1,P250&gt;=$AC$8,$AC$1,P250&gt;=$AB$8,$AB$1,P250&gt;=$AA$8,$AA$1,P250&gt;=$Z$8,$Z$1,P250&gt;=$Y$8,$Y$1,P250&gt;=$X$8,$X$1,P250&gt;=$W$8,$W$1,P250&lt;$W$2,$V$1),(IF(AND($N$2&gt;=$T$9,$N$2&lt;$U$9),_xlfn.IFS(P250&gt;=$AD$9,$AD$1,P250&gt;=$AC$9,$AC$1,P250&gt;=$AB$9,$AB$1,P250&gt;=$AA$9,$AA$1,P250&gt;=$Z$9,$Z$1,P250&gt;=$Y$9,$Y$1,P250&gt;=$X$9,$X$1,P250&gt;=$W$9,$W$1),$W$1))))))))))))))),IF(AND($N$2&gt;=$T$2,$N$2&lt;=$U$2),IF(P250&gt;=$W$2,$W$1,$V$1),IF(AND($N$2&gt;=$T$3,$N$2&lt;$U$3),IF(P250&gt;=$W$3,$W$1,$V$1),IF(AND($N$2&gt;=$T$4,$N$2&lt;$U$4),IF(P250&gt;=$W$4,$W$1,$V$1),IF(AND($N$2&gt;=$T$5,$N$2&lt;$U$5),IF(P250&gt;=$W$5,$W$1,$V$1),IF(AND($N$2&gt;=$T$6,$N$2&lt;$U$6),IF(P250&gt;=$W$6,$W$1,$V$1),IF(AND($N$2&gt;=$T$7,$N$2&lt;$U$7),IF(P250&gt;=$W$7,$W$1,$V$1),IF(AND($N$2&gt;=$T$8,$N$2&lt;$U$8),IF(P250&gt;=$W$8,$W$1,$V$1),IF(AND($N$2&gt;=$T$9,$N$2&lt;$U$9),IF(P250&gt;=$W$9,$W$1,$V$1),""))))))))),"")</f>
        <v>FF</v>
      </c>
      <c r="M250" s="9" t="str" cm="1">
        <f t="array" ref="M250">IF(E250&lt;&gt;"",IF(AND(E250&lt;&gt;"GR",E250&gt;=40,J250&gt;=30),_xlfn.IFS(Q250&gt;=$AG$2,$AD$19,Q250&gt;=$AG$3,$AC$19,Q250&gt;=$AG$4,$AB$19,Q250&gt;=$AG$5,$AA$19,Q250&gt;=$AG$6,$Z$19,Q250&gt;=$AG$7,$Y$19,Q250&gt;=$AG$8,$X$19,Q250&gt;=$AG$9,$V$19),L250),"")</f>
        <v>FF</v>
      </c>
      <c r="N250" s="9"/>
      <c r="O250" s="9"/>
      <c r="P250" s="9">
        <f t="shared" si="29"/>
        <v>32</v>
      </c>
      <c r="Q250" s="9">
        <f t="shared" si="30"/>
        <v>32</v>
      </c>
      <c r="R250" s="9">
        <f t="shared" si="31"/>
        <v>-1.81</v>
      </c>
    </row>
    <row r="251" spans="1:18" x14ac:dyDescent="0.2">
      <c r="A251" s="3" t="s">
        <v>8</v>
      </c>
      <c r="B251" s="3">
        <v>250</v>
      </c>
      <c r="C251" s="3">
        <v>13</v>
      </c>
      <c r="D251" s="3">
        <v>21</v>
      </c>
      <c r="E251" s="3">
        <v>25</v>
      </c>
      <c r="F251" s="22">
        <f t="shared" si="32"/>
        <v>25</v>
      </c>
      <c r="G251" s="22">
        <f t="shared" si="33"/>
        <v>13</v>
      </c>
      <c r="H251" s="22">
        <f t="shared" si="34"/>
        <v>21</v>
      </c>
      <c r="I251" s="9">
        <f t="shared" si="35"/>
        <v>17.8</v>
      </c>
      <c r="J251" s="9">
        <f t="shared" si="27"/>
        <v>20.2</v>
      </c>
      <c r="K251" s="10">
        <f t="shared" si="28"/>
        <v>316.84000000000003</v>
      </c>
      <c r="L251" s="9" t="str" cm="1">
        <f t="array" ref="L251">IF(D251&lt;&gt;"",IF(AND(H251&gt;=40,I251&gt;=30),IF(AND($N$2&gt;=$T$2,$N$2&lt;=$U$2),_xlfn.IFS(P251&gt;=$AD$2,$AD$1,P251&gt;=$AC$2,$AC$1,P251&gt;=$AB$2,$AB$1,P251&gt;=$AA$2,$AA$1,P251&gt;=$Z$2,$Z$1,P251&gt;=$Y$2,$Y$1,P251&gt;=$X$2,$X$1,P251&gt;=$W$2,$W$1,P251&lt;$W$2,$V$1),(IF(AND($N$2&gt;=$T$3,$N$2&lt;$U$3),_xlfn.IFS(P251&gt;=$AD$3,$AD$1,P251&gt;=$AC$3,$AC$1,P251&gt;=$AB$3,$AB$1,P251&gt;=$AA$3,$AA$1,P251&gt;=$Z$3,$Z$1,P251&gt;=$Y$3,$Y$1,P251&gt;=$X$3,$X$1,P251&gt;=$W$3,$W$1,P251&lt;$W$2,$V$1),(IF(AND($N$2&gt;=$T$4,$N$2&lt;$U$4),_xlfn.IFS(P251&gt;=$AD$4,$AD$1,P251&gt;=$AC$4,$AC$1,P251&gt;=$AB$4,$AB$1,P251&gt;=$AA$4,$AA$1,P251&gt;=$Z$4,$Z$1,P251&gt;=$Y$4,$Y$1,P251&gt;=$X$4,$X$1,P251&gt;=$W$4,$W$1,P251&lt;$W$2,$V$1),(IF(AND($N$2&gt;=$T$5,$N$2&lt;$U$5),_xlfn.IFS(P251&gt;=$AD$5,$AD$1,P251&gt;=$AC$5,$AC$1,P251&gt;=$AB$5,$AB$1,P251&gt;=$AA$5,$AA$1,P251&gt;=$Z$5,$Z$1,P251&gt;=$Y$5,$Y$1,P251&gt;=$X$5,$X$1,P251&gt;=$W$5,$W$1,P251&lt;$W$2,$V$1),(IF(AND($N$2&gt;=$T$6,$N$2&lt;$U$6),_xlfn.IFS(P251&gt;=$AD$6,$AD$1,P251&gt;=$AC$6,$AC$1,P251&gt;=$AB$6,$AB$1,P251&gt;=$AA$6,$AA$1,P251&gt;=$Z$6,$Z$1,P251&gt;=$Y$6,$Y$1,P251&gt;=$X$6,$X$1,P251&gt;=$W$6,$W$1,P251&lt;$W$2,$V$1),(IF(AND($N$2&gt;=$T$7,$N$2&lt;$U$7),_xlfn.IFS(P251&gt;=$AD$7,$AD$1,P251&gt;=$AC$7,$AC$1,P251&gt;=$AB$7,$AB$1,P251&gt;=$AA$7,$AA$1,P251&gt;=$Z$7,$Z$1,P251&gt;=$Y$7,$Y$1,P251&gt;=$X$7,$X$1,P251&gt;=$W$7,$W$1,P251&lt;$W$2,$V$1),(IF(AND($N$2&gt;=$T$8,$N$2&lt;$U$8),_xlfn.IFS(P251&gt;=$AD$8,$AD$1,P251&gt;=$AC$8,$AC$1,P251&gt;=$AB$8,$AB$1,P251&gt;=$AA$8,$AA$1,P251&gt;=$Z$8,$Z$1,P251&gt;=$Y$8,$Y$1,P251&gt;=$X$8,$X$1,P251&gt;=$W$8,$W$1,P251&lt;$W$2,$V$1),(IF(AND($N$2&gt;=$T$9,$N$2&lt;$U$9),_xlfn.IFS(P251&gt;=$AD$9,$AD$1,P251&gt;=$AC$9,$AC$1,P251&gt;=$AB$9,$AB$1,P251&gt;=$AA$9,$AA$1,P251&gt;=$Z$9,$Z$1,P251&gt;=$Y$9,$Y$1,P251&gt;=$X$9,$X$1,P251&gt;=$W$9,$W$1),$W$1))))))))))))))),IF(AND($N$2&gt;=$T$2,$N$2&lt;=$U$2),IF(P251&gt;=$W$2,$W$1,$V$1),IF(AND($N$2&gt;=$T$3,$N$2&lt;$U$3),IF(P251&gt;=$W$3,$W$1,$V$1),IF(AND($N$2&gt;=$T$4,$N$2&lt;$U$4),IF(P251&gt;=$W$4,$W$1,$V$1),IF(AND($N$2&gt;=$T$5,$N$2&lt;$U$5),IF(P251&gt;=$W$5,$W$1,$V$1),IF(AND($N$2&gt;=$T$6,$N$2&lt;$U$6),IF(P251&gt;=$W$6,$W$1,$V$1),IF(AND($N$2&gt;=$T$7,$N$2&lt;$U$7),IF(P251&gt;=$W$7,$W$1,$V$1),IF(AND($N$2&gt;=$T$8,$N$2&lt;$U$8),IF(P251&gt;=$W$8,$W$1,$V$1),IF(AND($N$2&gt;=$T$9,$N$2&lt;$U$9),IF(P251&gt;=$W$9,$W$1,$V$1),""))))))))),"")</f>
        <v>FF</v>
      </c>
      <c r="M251" s="9" t="str" cm="1">
        <f t="array" ref="M251">IF(E251&lt;&gt;"",IF(AND(E251&lt;&gt;"GR",E251&gt;=40,J251&gt;=30),_xlfn.IFS(Q251&gt;=$AG$2,$AD$19,Q251&gt;=$AG$3,$AC$19,Q251&gt;=$AG$4,$AB$19,Q251&gt;=$AG$5,$AA$19,Q251&gt;=$AG$6,$Z$19,Q251&gt;=$AG$7,$Y$19,Q251&gt;=$AG$8,$X$19,Q251&gt;=$AG$9,$V$19),L251),"")</f>
        <v>FF</v>
      </c>
      <c r="N251" s="9"/>
      <c r="O251" s="9"/>
      <c r="P251" s="9">
        <f t="shared" si="29"/>
        <v>30</v>
      </c>
      <c r="Q251" s="9">
        <f t="shared" si="30"/>
        <v>32</v>
      </c>
      <c r="R251" s="9">
        <f t="shared" si="31"/>
        <v>-1.98</v>
      </c>
    </row>
    <row r="252" spans="1:18" x14ac:dyDescent="0.2">
      <c r="A252" s="3" t="s">
        <v>8</v>
      </c>
      <c r="B252" s="3">
        <v>251</v>
      </c>
      <c r="C252" s="3">
        <v>27</v>
      </c>
      <c r="D252" s="3">
        <v>32</v>
      </c>
      <c r="E252" s="3">
        <v>15</v>
      </c>
      <c r="F252" s="22">
        <f t="shared" si="32"/>
        <v>15</v>
      </c>
      <c r="G252" s="22">
        <f t="shared" si="33"/>
        <v>27</v>
      </c>
      <c r="H252" s="22">
        <f t="shared" si="34"/>
        <v>32</v>
      </c>
      <c r="I252" s="9">
        <f t="shared" si="35"/>
        <v>30</v>
      </c>
      <c r="J252" s="9">
        <f t="shared" si="27"/>
        <v>19.8</v>
      </c>
      <c r="K252" s="10">
        <f t="shared" si="28"/>
        <v>900</v>
      </c>
      <c r="L252" s="9" t="str" cm="1">
        <f t="array" ref="L252">IF(D252&lt;&gt;"",IF(AND(H252&gt;=40,I252&gt;=30),IF(AND($N$2&gt;=$T$2,$N$2&lt;=$U$2),_xlfn.IFS(P252&gt;=$AD$2,$AD$1,P252&gt;=$AC$2,$AC$1,P252&gt;=$AB$2,$AB$1,P252&gt;=$AA$2,$AA$1,P252&gt;=$Z$2,$Z$1,P252&gt;=$Y$2,$Y$1,P252&gt;=$X$2,$X$1,P252&gt;=$W$2,$W$1,P252&lt;$W$2,$V$1),(IF(AND($N$2&gt;=$T$3,$N$2&lt;$U$3),_xlfn.IFS(P252&gt;=$AD$3,$AD$1,P252&gt;=$AC$3,$AC$1,P252&gt;=$AB$3,$AB$1,P252&gt;=$AA$3,$AA$1,P252&gt;=$Z$3,$Z$1,P252&gt;=$Y$3,$Y$1,P252&gt;=$X$3,$X$1,P252&gt;=$W$3,$W$1,P252&lt;$W$2,$V$1),(IF(AND($N$2&gt;=$T$4,$N$2&lt;$U$4),_xlfn.IFS(P252&gt;=$AD$4,$AD$1,P252&gt;=$AC$4,$AC$1,P252&gt;=$AB$4,$AB$1,P252&gt;=$AA$4,$AA$1,P252&gt;=$Z$4,$Z$1,P252&gt;=$Y$4,$Y$1,P252&gt;=$X$4,$X$1,P252&gt;=$W$4,$W$1,P252&lt;$W$2,$V$1),(IF(AND($N$2&gt;=$T$5,$N$2&lt;$U$5),_xlfn.IFS(P252&gt;=$AD$5,$AD$1,P252&gt;=$AC$5,$AC$1,P252&gt;=$AB$5,$AB$1,P252&gt;=$AA$5,$AA$1,P252&gt;=$Z$5,$Z$1,P252&gt;=$Y$5,$Y$1,P252&gt;=$X$5,$X$1,P252&gt;=$W$5,$W$1,P252&lt;$W$2,$V$1),(IF(AND($N$2&gt;=$T$6,$N$2&lt;$U$6),_xlfn.IFS(P252&gt;=$AD$6,$AD$1,P252&gt;=$AC$6,$AC$1,P252&gt;=$AB$6,$AB$1,P252&gt;=$AA$6,$AA$1,P252&gt;=$Z$6,$Z$1,P252&gt;=$Y$6,$Y$1,P252&gt;=$X$6,$X$1,P252&gt;=$W$6,$W$1,P252&lt;$W$2,$V$1),(IF(AND($N$2&gt;=$T$7,$N$2&lt;$U$7),_xlfn.IFS(P252&gt;=$AD$7,$AD$1,P252&gt;=$AC$7,$AC$1,P252&gt;=$AB$7,$AB$1,P252&gt;=$AA$7,$AA$1,P252&gt;=$Z$7,$Z$1,P252&gt;=$Y$7,$Y$1,P252&gt;=$X$7,$X$1,P252&gt;=$W$7,$W$1,P252&lt;$W$2,$V$1),(IF(AND($N$2&gt;=$T$8,$N$2&lt;$U$8),_xlfn.IFS(P252&gt;=$AD$8,$AD$1,P252&gt;=$AC$8,$AC$1,P252&gt;=$AB$8,$AB$1,P252&gt;=$AA$8,$AA$1,P252&gt;=$Z$8,$Z$1,P252&gt;=$Y$8,$Y$1,P252&gt;=$X$8,$X$1,P252&gt;=$W$8,$W$1,P252&lt;$W$2,$V$1),(IF(AND($N$2&gt;=$T$9,$N$2&lt;$U$9),_xlfn.IFS(P252&gt;=$AD$9,$AD$1,P252&gt;=$AC$9,$AC$1,P252&gt;=$AB$9,$AB$1,P252&gt;=$AA$9,$AA$1,P252&gt;=$Z$9,$Z$1,P252&gt;=$Y$9,$Y$1,P252&gt;=$X$9,$X$1,P252&gt;=$W$9,$W$1),$W$1))))))))))))))),IF(AND($N$2&gt;=$T$2,$N$2&lt;=$U$2),IF(P252&gt;=$W$2,$W$1,$V$1),IF(AND($N$2&gt;=$T$3,$N$2&lt;$U$3),IF(P252&gt;=$W$3,$W$1,$V$1),IF(AND($N$2&gt;=$T$4,$N$2&lt;$U$4),IF(P252&gt;=$W$4,$W$1,$V$1),IF(AND($N$2&gt;=$T$5,$N$2&lt;$U$5),IF(P252&gt;=$W$5,$W$1,$V$1),IF(AND($N$2&gt;=$T$6,$N$2&lt;$U$6),IF(P252&gt;=$W$6,$W$1,$V$1),IF(AND($N$2&gt;=$T$7,$N$2&lt;$U$7),IF(P252&gt;=$W$7,$W$1,$V$1),IF(AND($N$2&gt;=$T$8,$N$2&lt;$U$8),IF(P252&gt;=$W$8,$W$1,$V$1),IF(AND($N$2&gt;=$T$9,$N$2&lt;$U$9),IF(P252&gt;=$W$9,$W$1,$V$1),""))))))))),"")</f>
        <v>FD</v>
      </c>
      <c r="M252" s="9" t="str" cm="1">
        <f t="array" ref="M252">IF(E252&lt;&gt;"",IF(AND(E252&lt;&gt;"GR",E252&gt;=40,J252&gt;=30),_xlfn.IFS(Q252&gt;=$AG$2,$AD$19,Q252&gt;=$AG$3,$AC$19,Q252&gt;=$AG$4,$AB$19,Q252&gt;=$AG$5,$AA$19,Q252&gt;=$AG$6,$Z$19,Q252&gt;=$AG$7,$Y$19,Q252&gt;=$AG$8,$X$19,Q252&gt;=$AG$9,$V$19),L252),"")</f>
        <v>FD</v>
      </c>
      <c r="N252" s="9"/>
      <c r="O252" s="9"/>
      <c r="P252" s="9">
        <f t="shared" si="29"/>
        <v>39</v>
      </c>
      <c r="Q252" s="9">
        <f t="shared" si="30"/>
        <v>32</v>
      </c>
      <c r="R252" s="9">
        <f t="shared" si="31"/>
        <v>-1.1499999999999999</v>
      </c>
    </row>
    <row r="253" spans="1:18" x14ac:dyDescent="0.2">
      <c r="A253" s="3" t="s">
        <v>8</v>
      </c>
      <c r="B253" s="3">
        <v>252</v>
      </c>
      <c r="C253" s="3">
        <v>15</v>
      </c>
      <c r="D253" s="3" t="s">
        <v>34</v>
      </c>
      <c r="E253" s="3">
        <v>23</v>
      </c>
      <c r="F253" s="22">
        <f t="shared" si="32"/>
        <v>23</v>
      </c>
      <c r="G253" s="22">
        <f t="shared" si="33"/>
        <v>15</v>
      </c>
      <c r="H253" s="22">
        <f t="shared" si="34"/>
        <v>0</v>
      </c>
      <c r="I253" s="9">
        <f t="shared" si="35"/>
        <v>6</v>
      </c>
      <c r="J253" s="9">
        <f t="shared" si="27"/>
        <v>19.8</v>
      </c>
      <c r="K253" s="10">
        <f t="shared" si="28"/>
        <v>36</v>
      </c>
      <c r="L253" s="9" t="str" cm="1">
        <f t="array" ref="L253">IF(D253&lt;&gt;"",IF(AND(H253&gt;=40,I253&gt;=30),IF(AND($N$2&gt;=$T$2,$N$2&lt;=$U$2),_xlfn.IFS(P253&gt;=$AD$2,$AD$1,P253&gt;=$AC$2,$AC$1,P253&gt;=$AB$2,$AB$1,P253&gt;=$AA$2,$AA$1,P253&gt;=$Z$2,$Z$1,P253&gt;=$Y$2,$Y$1,P253&gt;=$X$2,$X$1,P253&gt;=$W$2,$W$1,P253&lt;$W$2,$V$1),(IF(AND($N$2&gt;=$T$3,$N$2&lt;$U$3),_xlfn.IFS(P253&gt;=$AD$3,$AD$1,P253&gt;=$AC$3,$AC$1,P253&gt;=$AB$3,$AB$1,P253&gt;=$AA$3,$AA$1,P253&gt;=$Z$3,$Z$1,P253&gt;=$Y$3,$Y$1,P253&gt;=$X$3,$X$1,P253&gt;=$W$3,$W$1,P253&lt;$W$2,$V$1),(IF(AND($N$2&gt;=$T$4,$N$2&lt;$U$4),_xlfn.IFS(P253&gt;=$AD$4,$AD$1,P253&gt;=$AC$4,$AC$1,P253&gt;=$AB$4,$AB$1,P253&gt;=$AA$4,$AA$1,P253&gt;=$Z$4,$Z$1,P253&gt;=$Y$4,$Y$1,P253&gt;=$X$4,$X$1,P253&gt;=$W$4,$W$1,P253&lt;$W$2,$V$1),(IF(AND($N$2&gt;=$T$5,$N$2&lt;$U$5),_xlfn.IFS(P253&gt;=$AD$5,$AD$1,P253&gt;=$AC$5,$AC$1,P253&gt;=$AB$5,$AB$1,P253&gt;=$AA$5,$AA$1,P253&gt;=$Z$5,$Z$1,P253&gt;=$Y$5,$Y$1,P253&gt;=$X$5,$X$1,P253&gt;=$W$5,$W$1,P253&lt;$W$2,$V$1),(IF(AND($N$2&gt;=$T$6,$N$2&lt;$U$6),_xlfn.IFS(P253&gt;=$AD$6,$AD$1,P253&gt;=$AC$6,$AC$1,P253&gt;=$AB$6,$AB$1,P253&gt;=$AA$6,$AA$1,P253&gt;=$Z$6,$Z$1,P253&gt;=$Y$6,$Y$1,P253&gt;=$X$6,$X$1,P253&gt;=$W$6,$W$1,P253&lt;$W$2,$V$1),(IF(AND($N$2&gt;=$T$7,$N$2&lt;$U$7),_xlfn.IFS(P253&gt;=$AD$7,$AD$1,P253&gt;=$AC$7,$AC$1,P253&gt;=$AB$7,$AB$1,P253&gt;=$AA$7,$AA$1,P253&gt;=$Z$7,$Z$1,P253&gt;=$Y$7,$Y$1,P253&gt;=$X$7,$X$1,P253&gt;=$W$7,$W$1,P253&lt;$W$2,$V$1),(IF(AND($N$2&gt;=$T$8,$N$2&lt;$U$8),_xlfn.IFS(P253&gt;=$AD$8,$AD$1,P253&gt;=$AC$8,$AC$1,P253&gt;=$AB$8,$AB$1,P253&gt;=$AA$8,$AA$1,P253&gt;=$Z$8,$Z$1,P253&gt;=$Y$8,$Y$1,P253&gt;=$X$8,$X$1,P253&gt;=$W$8,$W$1,P253&lt;$W$2,$V$1),(IF(AND($N$2&gt;=$T$9,$N$2&lt;$U$9),_xlfn.IFS(P253&gt;=$AD$9,$AD$1,P253&gt;=$AC$9,$AC$1,P253&gt;=$AB$9,$AB$1,P253&gt;=$AA$9,$AA$1,P253&gt;=$Z$9,$Z$1,P253&gt;=$Y$9,$Y$1,P253&gt;=$X$9,$X$1,P253&gt;=$W$9,$W$1),$W$1))))))))))))))),IF(AND($N$2&gt;=$T$2,$N$2&lt;=$U$2),IF(P253&gt;=$W$2,$W$1,$V$1),IF(AND($N$2&gt;=$T$3,$N$2&lt;$U$3),IF(P253&gt;=$W$3,$W$1,$V$1),IF(AND($N$2&gt;=$T$4,$N$2&lt;$U$4),IF(P253&gt;=$W$4,$W$1,$V$1),IF(AND($N$2&gt;=$T$5,$N$2&lt;$U$5),IF(P253&gt;=$W$5,$W$1,$V$1),IF(AND($N$2&gt;=$T$6,$N$2&lt;$U$6),IF(P253&gt;=$W$6,$W$1,$V$1),IF(AND($N$2&gt;=$T$7,$N$2&lt;$U$7),IF(P253&gt;=$W$7,$W$1,$V$1),IF(AND($N$2&gt;=$T$8,$N$2&lt;$U$8),IF(P253&gt;=$W$8,$W$1,$V$1),IF(AND($N$2&gt;=$T$9,$N$2&lt;$U$9),IF(P253&gt;=$W$9,$W$1,$V$1),""))))))))),"")</f>
        <v>FF</v>
      </c>
      <c r="M253" s="9" t="str" cm="1">
        <f t="array" ref="M253">IF(E253&lt;&gt;"",IF(AND(E253&lt;&gt;"GR",E253&gt;=40,J253&gt;=30),_xlfn.IFS(Q253&gt;=$AG$2,$AD$19,Q253&gt;=$AG$3,$AC$19,Q253&gt;=$AG$4,$AB$19,Q253&gt;=$AG$5,$AA$19,Q253&gt;=$AG$6,$Z$19,Q253&gt;=$AG$7,$Y$19,Q253&gt;=$AG$8,$X$19,Q253&gt;=$AG$9,$V$19),L253),"")</f>
        <v>FF</v>
      </c>
      <c r="N253" s="9"/>
      <c r="O253" s="9"/>
      <c r="P253" s="9">
        <f t="shared" si="29"/>
        <v>22</v>
      </c>
      <c r="Q253" s="9">
        <f t="shared" si="30"/>
        <v>32</v>
      </c>
      <c r="R253" s="9">
        <f t="shared" si="31"/>
        <v>-2.79</v>
      </c>
    </row>
    <row r="254" spans="1:18" x14ac:dyDescent="0.2">
      <c r="A254" s="3" t="s">
        <v>8</v>
      </c>
      <c r="B254" s="3">
        <v>253</v>
      </c>
      <c r="C254" s="3">
        <v>11</v>
      </c>
      <c r="D254" s="3">
        <v>25</v>
      </c>
      <c r="E254" s="3">
        <v>25</v>
      </c>
      <c r="F254" s="22">
        <f t="shared" si="32"/>
        <v>25</v>
      </c>
      <c r="G254" s="22">
        <f t="shared" si="33"/>
        <v>11</v>
      </c>
      <c r="H254" s="22">
        <f t="shared" si="34"/>
        <v>25</v>
      </c>
      <c r="I254" s="9">
        <f t="shared" si="35"/>
        <v>19.399999999999999</v>
      </c>
      <c r="J254" s="9">
        <f t="shared" si="27"/>
        <v>19.399999999999999</v>
      </c>
      <c r="K254" s="10">
        <f t="shared" si="28"/>
        <v>376.35999999999996</v>
      </c>
      <c r="L254" s="9" t="str" cm="1">
        <f t="array" ref="L254">IF(D254&lt;&gt;"",IF(AND(H254&gt;=40,I254&gt;=30),IF(AND($N$2&gt;=$T$2,$N$2&lt;=$U$2),_xlfn.IFS(P254&gt;=$AD$2,$AD$1,P254&gt;=$AC$2,$AC$1,P254&gt;=$AB$2,$AB$1,P254&gt;=$AA$2,$AA$1,P254&gt;=$Z$2,$Z$1,P254&gt;=$Y$2,$Y$1,P254&gt;=$X$2,$X$1,P254&gt;=$W$2,$W$1,P254&lt;$W$2,$V$1),(IF(AND($N$2&gt;=$T$3,$N$2&lt;$U$3),_xlfn.IFS(P254&gt;=$AD$3,$AD$1,P254&gt;=$AC$3,$AC$1,P254&gt;=$AB$3,$AB$1,P254&gt;=$AA$3,$AA$1,P254&gt;=$Z$3,$Z$1,P254&gt;=$Y$3,$Y$1,P254&gt;=$X$3,$X$1,P254&gt;=$W$3,$W$1,P254&lt;$W$2,$V$1),(IF(AND($N$2&gt;=$T$4,$N$2&lt;$U$4),_xlfn.IFS(P254&gt;=$AD$4,$AD$1,P254&gt;=$AC$4,$AC$1,P254&gt;=$AB$4,$AB$1,P254&gt;=$AA$4,$AA$1,P254&gt;=$Z$4,$Z$1,P254&gt;=$Y$4,$Y$1,P254&gt;=$X$4,$X$1,P254&gt;=$W$4,$W$1,P254&lt;$W$2,$V$1),(IF(AND($N$2&gt;=$T$5,$N$2&lt;$U$5),_xlfn.IFS(P254&gt;=$AD$5,$AD$1,P254&gt;=$AC$5,$AC$1,P254&gt;=$AB$5,$AB$1,P254&gt;=$AA$5,$AA$1,P254&gt;=$Z$5,$Z$1,P254&gt;=$Y$5,$Y$1,P254&gt;=$X$5,$X$1,P254&gt;=$W$5,$W$1,P254&lt;$W$2,$V$1),(IF(AND($N$2&gt;=$T$6,$N$2&lt;$U$6),_xlfn.IFS(P254&gt;=$AD$6,$AD$1,P254&gt;=$AC$6,$AC$1,P254&gt;=$AB$6,$AB$1,P254&gt;=$AA$6,$AA$1,P254&gt;=$Z$6,$Z$1,P254&gt;=$Y$6,$Y$1,P254&gt;=$X$6,$X$1,P254&gt;=$W$6,$W$1,P254&lt;$W$2,$V$1),(IF(AND($N$2&gt;=$T$7,$N$2&lt;$U$7),_xlfn.IFS(P254&gt;=$AD$7,$AD$1,P254&gt;=$AC$7,$AC$1,P254&gt;=$AB$7,$AB$1,P254&gt;=$AA$7,$AA$1,P254&gt;=$Z$7,$Z$1,P254&gt;=$Y$7,$Y$1,P254&gt;=$X$7,$X$1,P254&gt;=$W$7,$W$1,P254&lt;$W$2,$V$1),(IF(AND($N$2&gt;=$T$8,$N$2&lt;$U$8),_xlfn.IFS(P254&gt;=$AD$8,$AD$1,P254&gt;=$AC$8,$AC$1,P254&gt;=$AB$8,$AB$1,P254&gt;=$AA$8,$AA$1,P254&gt;=$Z$8,$Z$1,P254&gt;=$Y$8,$Y$1,P254&gt;=$X$8,$X$1,P254&gt;=$W$8,$W$1,P254&lt;$W$2,$V$1),(IF(AND($N$2&gt;=$T$9,$N$2&lt;$U$9),_xlfn.IFS(P254&gt;=$AD$9,$AD$1,P254&gt;=$AC$9,$AC$1,P254&gt;=$AB$9,$AB$1,P254&gt;=$AA$9,$AA$1,P254&gt;=$Z$9,$Z$1,P254&gt;=$Y$9,$Y$1,P254&gt;=$X$9,$X$1,P254&gt;=$W$9,$W$1),$W$1))))))))))))))),IF(AND($N$2&gt;=$T$2,$N$2&lt;=$U$2),IF(P254&gt;=$W$2,$W$1,$V$1),IF(AND($N$2&gt;=$T$3,$N$2&lt;$U$3),IF(P254&gt;=$W$3,$W$1,$V$1),IF(AND($N$2&gt;=$T$4,$N$2&lt;$U$4),IF(P254&gt;=$W$4,$W$1,$V$1),IF(AND($N$2&gt;=$T$5,$N$2&lt;$U$5),IF(P254&gt;=$W$5,$W$1,$V$1),IF(AND($N$2&gt;=$T$6,$N$2&lt;$U$6),IF(P254&gt;=$W$6,$W$1,$V$1),IF(AND($N$2&gt;=$T$7,$N$2&lt;$U$7),IF(P254&gt;=$W$7,$W$1,$V$1),IF(AND($N$2&gt;=$T$8,$N$2&lt;$U$8),IF(P254&gt;=$W$8,$W$1,$V$1),IF(AND($N$2&gt;=$T$9,$N$2&lt;$U$9),IF(P254&gt;=$W$9,$W$1,$V$1),""))))))))),"")</f>
        <v>FF</v>
      </c>
      <c r="M254" s="9" t="str" cm="1">
        <f t="array" ref="M254">IF(E254&lt;&gt;"",IF(AND(E254&lt;&gt;"GR",E254&gt;=40,J254&gt;=30),_xlfn.IFS(Q254&gt;=$AG$2,$AD$19,Q254&gt;=$AG$3,$AC$19,Q254&gt;=$AG$4,$AB$19,Q254&gt;=$AG$5,$AA$19,Q254&gt;=$AG$6,$Z$19,Q254&gt;=$AG$7,$Y$19,Q254&gt;=$AG$8,$X$19,Q254&gt;=$AG$9,$V$19),L254),"")</f>
        <v>FF</v>
      </c>
      <c r="N254" s="9"/>
      <c r="O254" s="9"/>
      <c r="P254" s="9">
        <f t="shared" si="29"/>
        <v>31</v>
      </c>
      <c r="Q254" s="9">
        <f t="shared" si="30"/>
        <v>31</v>
      </c>
      <c r="R254" s="9">
        <f t="shared" si="31"/>
        <v>-1.87</v>
      </c>
    </row>
    <row r="255" spans="1:18" x14ac:dyDescent="0.2">
      <c r="A255" s="3" t="s">
        <v>8</v>
      </c>
      <c r="B255" s="3">
        <v>254</v>
      </c>
      <c r="C255" s="3">
        <v>6</v>
      </c>
      <c r="D255" s="3">
        <v>28</v>
      </c>
      <c r="E255" s="3" t="s">
        <v>34</v>
      </c>
      <c r="F255" s="22">
        <f t="shared" si="32"/>
        <v>28</v>
      </c>
      <c r="G255" s="22">
        <f t="shared" si="33"/>
        <v>6</v>
      </c>
      <c r="H255" s="22">
        <f t="shared" si="34"/>
        <v>28</v>
      </c>
      <c r="I255" s="9">
        <f t="shared" si="35"/>
        <v>19.200000000000003</v>
      </c>
      <c r="J255" s="9">
        <f t="shared" si="27"/>
        <v>19.2</v>
      </c>
      <c r="K255" s="10">
        <f t="shared" si="28"/>
        <v>368.6400000000001</v>
      </c>
      <c r="L255" s="9" t="str" cm="1">
        <f t="array" ref="L255">IF(D255&lt;&gt;"",IF(AND(H255&gt;=40,I255&gt;=30),IF(AND($N$2&gt;=$T$2,$N$2&lt;=$U$2),_xlfn.IFS(P255&gt;=$AD$2,$AD$1,P255&gt;=$AC$2,$AC$1,P255&gt;=$AB$2,$AB$1,P255&gt;=$AA$2,$AA$1,P255&gt;=$Z$2,$Z$1,P255&gt;=$Y$2,$Y$1,P255&gt;=$X$2,$X$1,P255&gt;=$W$2,$W$1,P255&lt;$W$2,$V$1),(IF(AND($N$2&gt;=$T$3,$N$2&lt;$U$3),_xlfn.IFS(P255&gt;=$AD$3,$AD$1,P255&gt;=$AC$3,$AC$1,P255&gt;=$AB$3,$AB$1,P255&gt;=$AA$3,$AA$1,P255&gt;=$Z$3,$Z$1,P255&gt;=$Y$3,$Y$1,P255&gt;=$X$3,$X$1,P255&gt;=$W$3,$W$1,P255&lt;$W$2,$V$1),(IF(AND($N$2&gt;=$T$4,$N$2&lt;$U$4),_xlfn.IFS(P255&gt;=$AD$4,$AD$1,P255&gt;=$AC$4,$AC$1,P255&gt;=$AB$4,$AB$1,P255&gt;=$AA$4,$AA$1,P255&gt;=$Z$4,$Z$1,P255&gt;=$Y$4,$Y$1,P255&gt;=$X$4,$X$1,P255&gt;=$W$4,$W$1,P255&lt;$W$2,$V$1),(IF(AND($N$2&gt;=$T$5,$N$2&lt;$U$5),_xlfn.IFS(P255&gt;=$AD$5,$AD$1,P255&gt;=$AC$5,$AC$1,P255&gt;=$AB$5,$AB$1,P255&gt;=$AA$5,$AA$1,P255&gt;=$Z$5,$Z$1,P255&gt;=$Y$5,$Y$1,P255&gt;=$X$5,$X$1,P255&gt;=$W$5,$W$1,P255&lt;$W$2,$V$1),(IF(AND($N$2&gt;=$T$6,$N$2&lt;$U$6),_xlfn.IFS(P255&gt;=$AD$6,$AD$1,P255&gt;=$AC$6,$AC$1,P255&gt;=$AB$6,$AB$1,P255&gt;=$AA$6,$AA$1,P255&gt;=$Z$6,$Z$1,P255&gt;=$Y$6,$Y$1,P255&gt;=$X$6,$X$1,P255&gt;=$W$6,$W$1,P255&lt;$W$2,$V$1),(IF(AND($N$2&gt;=$T$7,$N$2&lt;$U$7),_xlfn.IFS(P255&gt;=$AD$7,$AD$1,P255&gt;=$AC$7,$AC$1,P255&gt;=$AB$7,$AB$1,P255&gt;=$AA$7,$AA$1,P255&gt;=$Z$7,$Z$1,P255&gt;=$Y$7,$Y$1,P255&gt;=$X$7,$X$1,P255&gt;=$W$7,$W$1,P255&lt;$W$2,$V$1),(IF(AND($N$2&gt;=$T$8,$N$2&lt;$U$8),_xlfn.IFS(P255&gt;=$AD$8,$AD$1,P255&gt;=$AC$8,$AC$1,P255&gt;=$AB$8,$AB$1,P255&gt;=$AA$8,$AA$1,P255&gt;=$Z$8,$Z$1,P255&gt;=$Y$8,$Y$1,P255&gt;=$X$8,$X$1,P255&gt;=$W$8,$W$1,P255&lt;$W$2,$V$1),(IF(AND($N$2&gt;=$T$9,$N$2&lt;$U$9),_xlfn.IFS(P255&gt;=$AD$9,$AD$1,P255&gt;=$AC$9,$AC$1,P255&gt;=$AB$9,$AB$1,P255&gt;=$AA$9,$AA$1,P255&gt;=$Z$9,$Z$1,P255&gt;=$Y$9,$Y$1,P255&gt;=$X$9,$X$1,P255&gt;=$W$9,$W$1),$W$1))))))))))))))),IF(AND($N$2&gt;=$T$2,$N$2&lt;=$U$2),IF(P255&gt;=$W$2,$W$1,$V$1),IF(AND($N$2&gt;=$T$3,$N$2&lt;$U$3),IF(P255&gt;=$W$3,$W$1,$V$1),IF(AND($N$2&gt;=$T$4,$N$2&lt;$U$4),IF(P255&gt;=$W$4,$W$1,$V$1),IF(AND($N$2&gt;=$T$5,$N$2&lt;$U$5),IF(P255&gt;=$W$5,$W$1,$V$1),IF(AND($N$2&gt;=$T$6,$N$2&lt;$U$6),IF(P255&gt;=$W$6,$W$1,$V$1),IF(AND($N$2&gt;=$T$7,$N$2&lt;$U$7),IF(P255&gt;=$W$7,$W$1,$V$1),IF(AND($N$2&gt;=$T$8,$N$2&lt;$U$8),IF(P255&gt;=$W$8,$W$1,$V$1),IF(AND($N$2&gt;=$T$9,$N$2&lt;$U$9),IF(P255&gt;=$W$9,$W$1,$V$1),""))))))))),"")</f>
        <v>FF</v>
      </c>
      <c r="M255" s="9" t="str" cm="1">
        <f t="array" ref="M255">IF(E255&lt;&gt;"",IF(AND(E255&lt;&gt;"GR",E255&gt;=40,J255&gt;=30),_xlfn.IFS(Q255&gt;=$AG$2,$AD$19,Q255&gt;=$AG$3,$AC$19,Q255&gt;=$AG$4,$AB$19,Q255&gt;=$AG$5,$AA$19,Q255&gt;=$AG$6,$Z$19,Q255&gt;=$AG$7,$Y$19,Q255&gt;=$AG$8,$X$19,Q255&gt;=$AG$9,$V$19),L255),"")</f>
        <v>FF</v>
      </c>
      <c r="N255" s="9"/>
      <c r="O255" s="9"/>
      <c r="P255" s="9">
        <f t="shared" si="29"/>
        <v>31</v>
      </c>
      <c r="Q255" s="9">
        <f t="shared" si="30"/>
        <v>31</v>
      </c>
      <c r="R255" s="9">
        <f t="shared" si="31"/>
        <v>-1.89</v>
      </c>
    </row>
    <row r="256" spans="1:18" x14ac:dyDescent="0.2">
      <c r="A256" s="3" t="s">
        <v>8</v>
      </c>
      <c r="B256" s="3">
        <v>255</v>
      </c>
      <c r="C256" s="3">
        <v>22</v>
      </c>
      <c r="D256" s="3">
        <v>27</v>
      </c>
      <c r="E256" s="3">
        <v>17</v>
      </c>
      <c r="F256" s="22">
        <f t="shared" si="32"/>
        <v>17</v>
      </c>
      <c r="G256" s="22">
        <f t="shared" si="33"/>
        <v>22</v>
      </c>
      <c r="H256" s="22">
        <f t="shared" si="34"/>
        <v>27</v>
      </c>
      <c r="I256" s="9">
        <f t="shared" si="35"/>
        <v>25</v>
      </c>
      <c r="J256" s="9">
        <f t="shared" si="27"/>
        <v>19</v>
      </c>
      <c r="K256" s="10">
        <f t="shared" si="28"/>
        <v>625</v>
      </c>
      <c r="L256" s="9" t="str" cm="1">
        <f t="array" ref="L256">IF(D256&lt;&gt;"",IF(AND(H256&gt;=40,I256&gt;=30),IF(AND($N$2&gt;=$T$2,$N$2&lt;=$U$2),_xlfn.IFS(P256&gt;=$AD$2,$AD$1,P256&gt;=$AC$2,$AC$1,P256&gt;=$AB$2,$AB$1,P256&gt;=$AA$2,$AA$1,P256&gt;=$Z$2,$Z$1,P256&gt;=$Y$2,$Y$1,P256&gt;=$X$2,$X$1,P256&gt;=$W$2,$W$1,P256&lt;$W$2,$V$1),(IF(AND($N$2&gt;=$T$3,$N$2&lt;$U$3),_xlfn.IFS(P256&gt;=$AD$3,$AD$1,P256&gt;=$AC$3,$AC$1,P256&gt;=$AB$3,$AB$1,P256&gt;=$AA$3,$AA$1,P256&gt;=$Z$3,$Z$1,P256&gt;=$Y$3,$Y$1,P256&gt;=$X$3,$X$1,P256&gt;=$W$3,$W$1,P256&lt;$W$2,$V$1),(IF(AND($N$2&gt;=$T$4,$N$2&lt;$U$4),_xlfn.IFS(P256&gt;=$AD$4,$AD$1,P256&gt;=$AC$4,$AC$1,P256&gt;=$AB$4,$AB$1,P256&gt;=$AA$4,$AA$1,P256&gt;=$Z$4,$Z$1,P256&gt;=$Y$4,$Y$1,P256&gt;=$X$4,$X$1,P256&gt;=$W$4,$W$1,P256&lt;$W$2,$V$1),(IF(AND($N$2&gt;=$T$5,$N$2&lt;$U$5),_xlfn.IFS(P256&gt;=$AD$5,$AD$1,P256&gt;=$AC$5,$AC$1,P256&gt;=$AB$5,$AB$1,P256&gt;=$AA$5,$AA$1,P256&gt;=$Z$5,$Z$1,P256&gt;=$Y$5,$Y$1,P256&gt;=$X$5,$X$1,P256&gt;=$W$5,$W$1,P256&lt;$W$2,$V$1),(IF(AND($N$2&gt;=$T$6,$N$2&lt;$U$6),_xlfn.IFS(P256&gt;=$AD$6,$AD$1,P256&gt;=$AC$6,$AC$1,P256&gt;=$AB$6,$AB$1,P256&gt;=$AA$6,$AA$1,P256&gt;=$Z$6,$Z$1,P256&gt;=$Y$6,$Y$1,P256&gt;=$X$6,$X$1,P256&gt;=$W$6,$W$1,P256&lt;$W$2,$V$1),(IF(AND($N$2&gt;=$T$7,$N$2&lt;$U$7),_xlfn.IFS(P256&gt;=$AD$7,$AD$1,P256&gt;=$AC$7,$AC$1,P256&gt;=$AB$7,$AB$1,P256&gt;=$AA$7,$AA$1,P256&gt;=$Z$7,$Z$1,P256&gt;=$Y$7,$Y$1,P256&gt;=$X$7,$X$1,P256&gt;=$W$7,$W$1,P256&lt;$W$2,$V$1),(IF(AND($N$2&gt;=$T$8,$N$2&lt;$U$8),_xlfn.IFS(P256&gt;=$AD$8,$AD$1,P256&gt;=$AC$8,$AC$1,P256&gt;=$AB$8,$AB$1,P256&gt;=$AA$8,$AA$1,P256&gt;=$Z$8,$Z$1,P256&gt;=$Y$8,$Y$1,P256&gt;=$X$8,$X$1,P256&gt;=$W$8,$W$1,P256&lt;$W$2,$V$1),(IF(AND($N$2&gt;=$T$9,$N$2&lt;$U$9),_xlfn.IFS(P256&gt;=$AD$9,$AD$1,P256&gt;=$AC$9,$AC$1,P256&gt;=$AB$9,$AB$1,P256&gt;=$AA$9,$AA$1,P256&gt;=$Z$9,$Z$1,P256&gt;=$Y$9,$Y$1,P256&gt;=$X$9,$X$1,P256&gt;=$W$9,$W$1),$W$1))))))))))))))),IF(AND($N$2&gt;=$T$2,$N$2&lt;=$U$2),IF(P256&gt;=$W$2,$W$1,$V$1),IF(AND($N$2&gt;=$T$3,$N$2&lt;$U$3),IF(P256&gt;=$W$3,$W$1,$V$1),IF(AND($N$2&gt;=$T$4,$N$2&lt;$U$4),IF(P256&gt;=$W$4,$W$1,$V$1),IF(AND($N$2&gt;=$T$5,$N$2&lt;$U$5),IF(P256&gt;=$W$5,$W$1,$V$1),IF(AND($N$2&gt;=$T$6,$N$2&lt;$U$6),IF(P256&gt;=$W$6,$W$1,$V$1),IF(AND($N$2&gt;=$T$7,$N$2&lt;$U$7),IF(P256&gt;=$W$7,$W$1,$V$1),IF(AND($N$2&gt;=$T$8,$N$2&lt;$U$8),IF(P256&gt;=$W$8,$W$1,$V$1),IF(AND($N$2&gt;=$T$9,$N$2&lt;$U$9),IF(P256&gt;=$W$9,$W$1,$V$1),""))))))))),"")</f>
        <v>FD</v>
      </c>
      <c r="M256" s="9" t="str" cm="1">
        <f t="array" ref="M256">IF(E256&lt;&gt;"",IF(AND(E256&lt;&gt;"GR",E256&gt;=40,J256&gt;=30),_xlfn.IFS(Q256&gt;=$AG$2,$AD$19,Q256&gt;=$AG$3,$AC$19,Q256&gt;=$AG$4,$AB$19,Q256&gt;=$AG$5,$AA$19,Q256&gt;=$AG$6,$Z$19,Q256&gt;=$AG$7,$Y$19,Q256&gt;=$AG$8,$X$19,Q256&gt;=$AG$9,$V$19),L256),"")</f>
        <v>FD</v>
      </c>
      <c r="N256" s="9"/>
      <c r="O256" s="9"/>
      <c r="P256" s="9">
        <f t="shared" si="29"/>
        <v>35</v>
      </c>
      <c r="Q256" s="9">
        <f t="shared" si="30"/>
        <v>31</v>
      </c>
      <c r="R256" s="9">
        <f t="shared" si="31"/>
        <v>-1.49</v>
      </c>
    </row>
    <row r="257" spans="1:18" x14ac:dyDescent="0.2">
      <c r="A257" s="3" t="s">
        <v>8</v>
      </c>
      <c r="B257" s="3">
        <v>256</v>
      </c>
      <c r="C257" s="3">
        <v>14</v>
      </c>
      <c r="D257" s="3">
        <v>13</v>
      </c>
      <c r="E257" s="3">
        <v>21</v>
      </c>
      <c r="F257" s="22">
        <f t="shared" si="32"/>
        <v>21</v>
      </c>
      <c r="G257" s="22">
        <f t="shared" si="33"/>
        <v>14</v>
      </c>
      <c r="H257" s="22">
        <f t="shared" si="34"/>
        <v>13</v>
      </c>
      <c r="I257" s="9">
        <f t="shared" si="35"/>
        <v>13.4</v>
      </c>
      <c r="J257" s="9">
        <f t="shared" si="27"/>
        <v>18.2</v>
      </c>
      <c r="K257" s="10">
        <f t="shared" si="28"/>
        <v>179.56</v>
      </c>
      <c r="L257" s="9" t="str" cm="1">
        <f t="array" ref="L257">IF(D257&lt;&gt;"",IF(AND(H257&gt;=40,I257&gt;=30),IF(AND($N$2&gt;=$T$2,$N$2&lt;=$U$2),_xlfn.IFS(P257&gt;=$AD$2,$AD$1,P257&gt;=$AC$2,$AC$1,P257&gt;=$AB$2,$AB$1,P257&gt;=$AA$2,$AA$1,P257&gt;=$Z$2,$Z$1,P257&gt;=$Y$2,$Y$1,P257&gt;=$X$2,$X$1,P257&gt;=$W$2,$W$1,P257&lt;$W$2,$V$1),(IF(AND($N$2&gt;=$T$3,$N$2&lt;$U$3),_xlfn.IFS(P257&gt;=$AD$3,$AD$1,P257&gt;=$AC$3,$AC$1,P257&gt;=$AB$3,$AB$1,P257&gt;=$AA$3,$AA$1,P257&gt;=$Z$3,$Z$1,P257&gt;=$Y$3,$Y$1,P257&gt;=$X$3,$X$1,P257&gt;=$W$3,$W$1,P257&lt;$W$2,$V$1),(IF(AND($N$2&gt;=$T$4,$N$2&lt;$U$4),_xlfn.IFS(P257&gt;=$AD$4,$AD$1,P257&gt;=$AC$4,$AC$1,P257&gt;=$AB$4,$AB$1,P257&gt;=$AA$4,$AA$1,P257&gt;=$Z$4,$Z$1,P257&gt;=$Y$4,$Y$1,P257&gt;=$X$4,$X$1,P257&gt;=$W$4,$W$1,P257&lt;$W$2,$V$1),(IF(AND($N$2&gt;=$T$5,$N$2&lt;$U$5),_xlfn.IFS(P257&gt;=$AD$5,$AD$1,P257&gt;=$AC$5,$AC$1,P257&gt;=$AB$5,$AB$1,P257&gt;=$AA$5,$AA$1,P257&gt;=$Z$5,$Z$1,P257&gt;=$Y$5,$Y$1,P257&gt;=$X$5,$X$1,P257&gt;=$W$5,$W$1,P257&lt;$W$2,$V$1),(IF(AND($N$2&gt;=$T$6,$N$2&lt;$U$6),_xlfn.IFS(P257&gt;=$AD$6,$AD$1,P257&gt;=$AC$6,$AC$1,P257&gt;=$AB$6,$AB$1,P257&gt;=$AA$6,$AA$1,P257&gt;=$Z$6,$Z$1,P257&gt;=$Y$6,$Y$1,P257&gt;=$X$6,$X$1,P257&gt;=$W$6,$W$1,P257&lt;$W$2,$V$1),(IF(AND($N$2&gt;=$T$7,$N$2&lt;$U$7),_xlfn.IFS(P257&gt;=$AD$7,$AD$1,P257&gt;=$AC$7,$AC$1,P257&gt;=$AB$7,$AB$1,P257&gt;=$AA$7,$AA$1,P257&gt;=$Z$7,$Z$1,P257&gt;=$Y$7,$Y$1,P257&gt;=$X$7,$X$1,P257&gt;=$W$7,$W$1,P257&lt;$W$2,$V$1),(IF(AND($N$2&gt;=$T$8,$N$2&lt;$U$8),_xlfn.IFS(P257&gt;=$AD$8,$AD$1,P257&gt;=$AC$8,$AC$1,P257&gt;=$AB$8,$AB$1,P257&gt;=$AA$8,$AA$1,P257&gt;=$Z$8,$Z$1,P257&gt;=$Y$8,$Y$1,P257&gt;=$X$8,$X$1,P257&gt;=$W$8,$W$1,P257&lt;$W$2,$V$1),(IF(AND($N$2&gt;=$T$9,$N$2&lt;$U$9),_xlfn.IFS(P257&gt;=$AD$9,$AD$1,P257&gt;=$AC$9,$AC$1,P257&gt;=$AB$9,$AB$1,P257&gt;=$AA$9,$AA$1,P257&gt;=$Z$9,$Z$1,P257&gt;=$Y$9,$Y$1,P257&gt;=$X$9,$X$1,P257&gt;=$W$9,$W$1),$W$1))))))))))))))),IF(AND($N$2&gt;=$T$2,$N$2&lt;=$U$2),IF(P257&gt;=$W$2,$W$1,$V$1),IF(AND($N$2&gt;=$T$3,$N$2&lt;$U$3),IF(P257&gt;=$W$3,$W$1,$V$1),IF(AND($N$2&gt;=$T$4,$N$2&lt;$U$4),IF(P257&gt;=$W$4,$W$1,$V$1),IF(AND($N$2&gt;=$T$5,$N$2&lt;$U$5),IF(P257&gt;=$W$5,$W$1,$V$1),IF(AND($N$2&gt;=$T$6,$N$2&lt;$U$6),IF(P257&gt;=$W$6,$W$1,$V$1),IF(AND($N$2&gt;=$T$7,$N$2&lt;$U$7),IF(P257&gt;=$W$7,$W$1,$V$1),IF(AND($N$2&gt;=$T$8,$N$2&lt;$U$8),IF(P257&gt;=$W$8,$W$1,$V$1),IF(AND($N$2&gt;=$T$9,$N$2&lt;$U$9),IF(P257&gt;=$W$9,$W$1,$V$1),""))))))))),"")</f>
        <v>FF</v>
      </c>
      <c r="M257" s="9" t="str" cm="1">
        <f t="array" ref="M257">IF(E257&lt;&gt;"",IF(AND(E257&lt;&gt;"GR",E257&gt;=40,J257&gt;=30),_xlfn.IFS(Q257&gt;=$AG$2,$AD$19,Q257&gt;=$AG$3,$AC$19,Q257&gt;=$AG$4,$AB$19,Q257&gt;=$AG$5,$AA$19,Q257&gt;=$AG$6,$Z$19,Q257&gt;=$AG$7,$Y$19,Q257&gt;=$AG$8,$X$19,Q257&gt;=$AG$9,$V$19),L257),"")</f>
        <v>FF</v>
      </c>
      <c r="N257" s="9"/>
      <c r="O257" s="9"/>
      <c r="P257" s="9">
        <f t="shared" si="29"/>
        <v>27</v>
      </c>
      <c r="Q257" s="9">
        <f t="shared" si="30"/>
        <v>30</v>
      </c>
      <c r="R257" s="9">
        <f t="shared" si="31"/>
        <v>-2.29</v>
      </c>
    </row>
    <row r="258" spans="1:18" x14ac:dyDescent="0.2">
      <c r="A258" s="3" t="s">
        <v>8</v>
      </c>
      <c r="B258" s="3">
        <v>257</v>
      </c>
      <c r="C258" s="3">
        <v>9</v>
      </c>
      <c r="D258" s="3">
        <v>34</v>
      </c>
      <c r="E258" s="3">
        <v>24</v>
      </c>
      <c r="F258" s="22">
        <f t="shared" si="32"/>
        <v>24</v>
      </c>
      <c r="G258" s="22">
        <f t="shared" si="33"/>
        <v>9</v>
      </c>
      <c r="H258" s="22">
        <f t="shared" si="34"/>
        <v>34</v>
      </c>
      <c r="I258" s="9">
        <f t="shared" si="35"/>
        <v>24</v>
      </c>
      <c r="J258" s="9">
        <f t="shared" ref="J258:J321" si="36">IF(E258&lt;&gt;"",ROUND(IF(E258&lt;&gt;"GR",((G258*0.4)+(E258*0.6)),I258),2),"")</f>
        <v>18</v>
      </c>
      <c r="K258" s="10">
        <f t="shared" ref="K258:K321" si="37">I258*I258</f>
        <v>576</v>
      </c>
      <c r="L258" s="9" t="str" cm="1">
        <f t="array" ref="L258">IF(D258&lt;&gt;"",IF(AND(H258&gt;=40,I258&gt;=30),IF(AND($N$2&gt;=$T$2,$N$2&lt;=$U$2),_xlfn.IFS(P258&gt;=$AD$2,$AD$1,P258&gt;=$AC$2,$AC$1,P258&gt;=$AB$2,$AB$1,P258&gt;=$AA$2,$AA$1,P258&gt;=$Z$2,$Z$1,P258&gt;=$Y$2,$Y$1,P258&gt;=$X$2,$X$1,P258&gt;=$W$2,$W$1,P258&lt;$W$2,$V$1),(IF(AND($N$2&gt;=$T$3,$N$2&lt;$U$3),_xlfn.IFS(P258&gt;=$AD$3,$AD$1,P258&gt;=$AC$3,$AC$1,P258&gt;=$AB$3,$AB$1,P258&gt;=$AA$3,$AA$1,P258&gt;=$Z$3,$Z$1,P258&gt;=$Y$3,$Y$1,P258&gt;=$X$3,$X$1,P258&gt;=$W$3,$W$1,P258&lt;$W$2,$V$1),(IF(AND($N$2&gt;=$T$4,$N$2&lt;$U$4),_xlfn.IFS(P258&gt;=$AD$4,$AD$1,P258&gt;=$AC$4,$AC$1,P258&gt;=$AB$4,$AB$1,P258&gt;=$AA$4,$AA$1,P258&gt;=$Z$4,$Z$1,P258&gt;=$Y$4,$Y$1,P258&gt;=$X$4,$X$1,P258&gt;=$W$4,$W$1,P258&lt;$W$2,$V$1),(IF(AND($N$2&gt;=$T$5,$N$2&lt;$U$5),_xlfn.IFS(P258&gt;=$AD$5,$AD$1,P258&gt;=$AC$5,$AC$1,P258&gt;=$AB$5,$AB$1,P258&gt;=$AA$5,$AA$1,P258&gt;=$Z$5,$Z$1,P258&gt;=$Y$5,$Y$1,P258&gt;=$X$5,$X$1,P258&gt;=$W$5,$W$1,P258&lt;$W$2,$V$1),(IF(AND($N$2&gt;=$T$6,$N$2&lt;$U$6),_xlfn.IFS(P258&gt;=$AD$6,$AD$1,P258&gt;=$AC$6,$AC$1,P258&gt;=$AB$6,$AB$1,P258&gt;=$AA$6,$AA$1,P258&gt;=$Z$6,$Z$1,P258&gt;=$Y$6,$Y$1,P258&gt;=$X$6,$X$1,P258&gt;=$W$6,$W$1,P258&lt;$W$2,$V$1),(IF(AND($N$2&gt;=$T$7,$N$2&lt;$U$7),_xlfn.IFS(P258&gt;=$AD$7,$AD$1,P258&gt;=$AC$7,$AC$1,P258&gt;=$AB$7,$AB$1,P258&gt;=$AA$7,$AA$1,P258&gt;=$Z$7,$Z$1,P258&gt;=$Y$7,$Y$1,P258&gt;=$X$7,$X$1,P258&gt;=$W$7,$W$1,P258&lt;$W$2,$V$1),(IF(AND($N$2&gt;=$T$8,$N$2&lt;$U$8),_xlfn.IFS(P258&gt;=$AD$8,$AD$1,P258&gt;=$AC$8,$AC$1,P258&gt;=$AB$8,$AB$1,P258&gt;=$AA$8,$AA$1,P258&gt;=$Z$8,$Z$1,P258&gt;=$Y$8,$Y$1,P258&gt;=$X$8,$X$1,P258&gt;=$W$8,$W$1,P258&lt;$W$2,$V$1),(IF(AND($N$2&gt;=$T$9,$N$2&lt;$U$9),_xlfn.IFS(P258&gt;=$AD$9,$AD$1,P258&gt;=$AC$9,$AC$1,P258&gt;=$AB$9,$AB$1,P258&gt;=$AA$9,$AA$1,P258&gt;=$Z$9,$Z$1,P258&gt;=$Y$9,$Y$1,P258&gt;=$X$9,$X$1,P258&gt;=$W$9,$W$1),$W$1))))))))))))))),IF(AND($N$2&gt;=$T$2,$N$2&lt;=$U$2),IF(P258&gt;=$W$2,$W$1,$V$1),IF(AND($N$2&gt;=$T$3,$N$2&lt;$U$3),IF(P258&gt;=$W$3,$W$1,$V$1),IF(AND($N$2&gt;=$T$4,$N$2&lt;$U$4),IF(P258&gt;=$W$4,$W$1,$V$1),IF(AND($N$2&gt;=$T$5,$N$2&lt;$U$5),IF(P258&gt;=$W$5,$W$1,$V$1),IF(AND($N$2&gt;=$T$6,$N$2&lt;$U$6),IF(P258&gt;=$W$6,$W$1,$V$1),IF(AND($N$2&gt;=$T$7,$N$2&lt;$U$7),IF(P258&gt;=$W$7,$W$1,$V$1),IF(AND($N$2&gt;=$T$8,$N$2&lt;$U$8),IF(P258&gt;=$W$8,$W$1,$V$1),IF(AND($N$2&gt;=$T$9,$N$2&lt;$U$9),IF(P258&gt;=$W$9,$W$1,$V$1),""))))))))),"")</f>
        <v>FD</v>
      </c>
      <c r="M258" s="9" t="str" cm="1">
        <f t="array" ref="M258">IF(E258&lt;&gt;"",IF(AND(E258&lt;&gt;"GR",E258&gt;=40,J258&gt;=30),_xlfn.IFS(Q258&gt;=$AG$2,$AD$19,Q258&gt;=$AG$3,$AC$19,Q258&gt;=$AG$4,$AB$19,Q258&gt;=$AG$5,$AA$19,Q258&gt;=$AG$6,$Z$19,Q258&gt;=$AG$7,$Y$19,Q258&gt;=$AG$8,$X$19,Q258&gt;=$AG$9,$V$19),L258),"")</f>
        <v>FD</v>
      </c>
      <c r="N258" s="9"/>
      <c r="O258" s="9"/>
      <c r="P258" s="9">
        <f t="shared" ref="P258:P321" si="38">IF(I258&gt;0,ROUND((10*((I258-$N$2)/$O$2)+50),0),0)</f>
        <v>34</v>
      </c>
      <c r="Q258" s="9">
        <f t="shared" ref="Q258:Q321" si="39">IF(AND(E258&lt;&gt;"",E258&lt;&gt;"GR"),IF(J258&gt;0,ROUND((10*((J258-$N$2)/$O$2)+50),0),0),P258)</f>
        <v>30</v>
      </c>
      <c r="R258" s="9">
        <f t="shared" ref="R258:R321" si="40">ROUND(((I258-$N$2)/$O$2),2)</f>
        <v>-1.56</v>
      </c>
    </row>
    <row r="259" spans="1:18" x14ac:dyDescent="0.2">
      <c r="A259" s="3" t="s">
        <v>8</v>
      </c>
      <c r="B259" s="3">
        <v>258</v>
      </c>
      <c r="C259" s="3">
        <v>5</v>
      </c>
      <c r="D259" s="3" t="s">
        <v>34</v>
      </c>
      <c r="E259" s="3">
        <v>25</v>
      </c>
      <c r="F259" s="22">
        <f t="shared" ref="F259:F322" si="41">IF(E259="GR",D259,E259)</f>
        <v>25</v>
      </c>
      <c r="G259" s="22">
        <f t="shared" ref="G259:G322" si="42">IF(C259="GR",0,C259)</f>
        <v>5</v>
      </c>
      <c r="H259" s="22">
        <f t="shared" ref="H259:H322" si="43">IF(D259="GR",0,D259)</f>
        <v>0</v>
      </c>
      <c r="I259" s="9">
        <f t="shared" ref="I259:I322" si="44">(G259*0.4)+(H259*0.6)</f>
        <v>2</v>
      </c>
      <c r="J259" s="9">
        <f t="shared" si="36"/>
        <v>17</v>
      </c>
      <c r="K259" s="10">
        <f t="shared" si="37"/>
        <v>4</v>
      </c>
      <c r="L259" s="9" t="str" cm="1">
        <f t="array" ref="L259">IF(D259&lt;&gt;"",IF(AND(H259&gt;=40,I259&gt;=30),IF(AND($N$2&gt;=$T$2,$N$2&lt;=$U$2),_xlfn.IFS(P259&gt;=$AD$2,$AD$1,P259&gt;=$AC$2,$AC$1,P259&gt;=$AB$2,$AB$1,P259&gt;=$AA$2,$AA$1,P259&gt;=$Z$2,$Z$1,P259&gt;=$Y$2,$Y$1,P259&gt;=$X$2,$X$1,P259&gt;=$W$2,$W$1,P259&lt;$W$2,$V$1),(IF(AND($N$2&gt;=$T$3,$N$2&lt;$U$3),_xlfn.IFS(P259&gt;=$AD$3,$AD$1,P259&gt;=$AC$3,$AC$1,P259&gt;=$AB$3,$AB$1,P259&gt;=$AA$3,$AA$1,P259&gt;=$Z$3,$Z$1,P259&gt;=$Y$3,$Y$1,P259&gt;=$X$3,$X$1,P259&gt;=$W$3,$W$1,P259&lt;$W$2,$V$1),(IF(AND($N$2&gt;=$T$4,$N$2&lt;$U$4),_xlfn.IFS(P259&gt;=$AD$4,$AD$1,P259&gt;=$AC$4,$AC$1,P259&gt;=$AB$4,$AB$1,P259&gt;=$AA$4,$AA$1,P259&gt;=$Z$4,$Z$1,P259&gt;=$Y$4,$Y$1,P259&gt;=$X$4,$X$1,P259&gt;=$W$4,$W$1,P259&lt;$W$2,$V$1),(IF(AND($N$2&gt;=$T$5,$N$2&lt;$U$5),_xlfn.IFS(P259&gt;=$AD$5,$AD$1,P259&gt;=$AC$5,$AC$1,P259&gt;=$AB$5,$AB$1,P259&gt;=$AA$5,$AA$1,P259&gt;=$Z$5,$Z$1,P259&gt;=$Y$5,$Y$1,P259&gt;=$X$5,$X$1,P259&gt;=$W$5,$W$1,P259&lt;$W$2,$V$1),(IF(AND($N$2&gt;=$T$6,$N$2&lt;$U$6),_xlfn.IFS(P259&gt;=$AD$6,$AD$1,P259&gt;=$AC$6,$AC$1,P259&gt;=$AB$6,$AB$1,P259&gt;=$AA$6,$AA$1,P259&gt;=$Z$6,$Z$1,P259&gt;=$Y$6,$Y$1,P259&gt;=$X$6,$X$1,P259&gt;=$W$6,$W$1,P259&lt;$W$2,$V$1),(IF(AND($N$2&gt;=$T$7,$N$2&lt;$U$7),_xlfn.IFS(P259&gt;=$AD$7,$AD$1,P259&gt;=$AC$7,$AC$1,P259&gt;=$AB$7,$AB$1,P259&gt;=$AA$7,$AA$1,P259&gt;=$Z$7,$Z$1,P259&gt;=$Y$7,$Y$1,P259&gt;=$X$7,$X$1,P259&gt;=$W$7,$W$1,P259&lt;$W$2,$V$1),(IF(AND($N$2&gt;=$T$8,$N$2&lt;$U$8),_xlfn.IFS(P259&gt;=$AD$8,$AD$1,P259&gt;=$AC$8,$AC$1,P259&gt;=$AB$8,$AB$1,P259&gt;=$AA$8,$AA$1,P259&gt;=$Z$8,$Z$1,P259&gt;=$Y$8,$Y$1,P259&gt;=$X$8,$X$1,P259&gt;=$W$8,$W$1,P259&lt;$W$2,$V$1),(IF(AND($N$2&gt;=$T$9,$N$2&lt;$U$9),_xlfn.IFS(P259&gt;=$AD$9,$AD$1,P259&gt;=$AC$9,$AC$1,P259&gt;=$AB$9,$AB$1,P259&gt;=$AA$9,$AA$1,P259&gt;=$Z$9,$Z$1,P259&gt;=$Y$9,$Y$1,P259&gt;=$X$9,$X$1,P259&gt;=$W$9,$W$1),$W$1))))))))))))))),IF(AND($N$2&gt;=$T$2,$N$2&lt;=$U$2),IF(P259&gt;=$W$2,$W$1,$V$1),IF(AND($N$2&gt;=$T$3,$N$2&lt;$U$3),IF(P259&gt;=$W$3,$W$1,$V$1),IF(AND($N$2&gt;=$T$4,$N$2&lt;$U$4),IF(P259&gt;=$W$4,$W$1,$V$1),IF(AND($N$2&gt;=$T$5,$N$2&lt;$U$5),IF(P259&gt;=$W$5,$W$1,$V$1),IF(AND($N$2&gt;=$T$6,$N$2&lt;$U$6),IF(P259&gt;=$W$6,$W$1,$V$1),IF(AND($N$2&gt;=$T$7,$N$2&lt;$U$7),IF(P259&gt;=$W$7,$W$1,$V$1),IF(AND($N$2&gt;=$T$8,$N$2&lt;$U$8),IF(P259&gt;=$W$8,$W$1,$V$1),IF(AND($N$2&gt;=$T$9,$N$2&lt;$U$9),IF(P259&gt;=$W$9,$W$1,$V$1),""))))))))),"")</f>
        <v>FF</v>
      </c>
      <c r="M259" s="9" t="str" cm="1">
        <f t="array" ref="M259">IF(E259&lt;&gt;"",IF(AND(E259&lt;&gt;"GR",E259&gt;=40,J259&gt;=30),_xlfn.IFS(Q259&gt;=$AG$2,$AD$19,Q259&gt;=$AG$3,$AC$19,Q259&gt;=$AG$4,$AB$19,Q259&gt;=$AG$5,$AA$19,Q259&gt;=$AG$6,$Z$19,Q259&gt;=$AG$7,$Y$19,Q259&gt;=$AG$8,$X$19,Q259&gt;=$AG$9,$V$19),L259),"")</f>
        <v>FF</v>
      </c>
      <c r="N259" s="9"/>
      <c r="O259" s="9"/>
      <c r="P259" s="9">
        <f t="shared" si="38"/>
        <v>19</v>
      </c>
      <c r="Q259" s="9">
        <f t="shared" si="39"/>
        <v>30</v>
      </c>
      <c r="R259" s="9">
        <f t="shared" si="40"/>
        <v>-3.07</v>
      </c>
    </row>
    <row r="260" spans="1:18" x14ac:dyDescent="0.2">
      <c r="A260" s="3" t="s">
        <v>8</v>
      </c>
      <c r="B260" s="3">
        <v>259</v>
      </c>
      <c r="C260" s="3">
        <v>9</v>
      </c>
      <c r="D260" s="3">
        <v>31</v>
      </c>
      <c r="E260" s="3">
        <v>20</v>
      </c>
      <c r="F260" s="22">
        <f t="shared" si="41"/>
        <v>20</v>
      </c>
      <c r="G260" s="22">
        <f t="shared" si="42"/>
        <v>9</v>
      </c>
      <c r="H260" s="22">
        <f t="shared" si="43"/>
        <v>31</v>
      </c>
      <c r="I260" s="9">
        <f t="shared" si="44"/>
        <v>22.2</v>
      </c>
      <c r="J260" s="9">
        <f t="shared" si="36"/>
        <v>15.6</v>
      </c>
      <c r="K260" s="10">
        <f t="shared" si="37"/>
        <v>492.84</v>
      </c>
      <c r="L260" s="9" t="str" cm="1">
        <f t="array" ref="L260">IF(D260&lt;&gt;"",IF(AND(H260&gt;=40,I260&gt;=30),IF(AND($N$2&gt;=$T$2,$N$2&lt;=$U$2),_xlfn.IFS(P260&gt;=$AD$2,$AD$1,P260&gt;=$AC$2,$AC$1,P260&gt;=$AB$2,$AB$1,P260&gt;=$AA$2,$AA$1,P260&gt;=$Z$2,$Z$1,P260&gt;=$Y$2,$Y$1,P260&gt;=$X$2,$X$1,P260&gt;=$W$2,$W$1,P260&lt;$W$2,$V$1),(IF(AND($N$2&gt;=$T$3,$N$2&lt;$U$3),_xlfn.IFS(P260&gt;=$AD$3,$AD$1,P260&gt;=$AC$3,$AC$1,P260&gt;=$AB$3,$AB$1,P260&gt;=$AA$3,$AA$1,P260&gt;=$Z$3,$Z$1,P260&gt;=$Y$3,$Y$1,P260&gt;=$X$3,$X$1,P260&gt;=$W$3,$W$1,P260&lt;$W$2,$V$1),(IF(AND($N$2&gt;=$T$4,$N$2&lt;$U$4),_xlfn.IFS(P260&gt;=$AD$4,$AD$1,P260&gt;=$AC$4,$AC$1,P260&gt;=$AB$4,$AB$1,P260&gt;=$AA$4,$AA$1,P260&gt;=$Z$4,$Z$1,P260&gt;=$Y$4,$Y$1,P260&gt;=$X$4,$X$1,P260&gt;=$W$4,$W$1,P260&lt;$W$2,$V$1),(IF(AND($N$2&gt;=$T$5,$N$2&lt;$U$5),_xlfn.IFS(P260&gt;=$AD$5,$AD$1,P260&gt;=$AC$5,$AC$1,P260&gt;=$AB$5,$AB$1,P260&gt;=$AA$5,$AA$1,P260&gt;=$Z$5,$Z$1,P260&gt;=$Y$5,$Y$1,P260&gt;=$X$5,$X$1,P260&gt;=$W$5,$W$1,P260&lt;$W$2,$V$1),(IF(AND($N$2&gt;=$T$6,$N$2&lt;$U$6),_xlfn.IFS(P260&gt;=$AD$6,$AD$1,P260&gt;=$AC$6,$AC$1,P260&gt;=$AB$6,$AB$1,P260&gt;=$AA$6,$AA$1,P260&gt;=$Z$6,$Z$1,P260&gt;=$Y$6,$Y$1,P260&gt;=$X$6,$X$1,P260&gt;=$W$6,$W$1,P260&lt;$W$2,$V$1),(IF(AND($N$2&gt;=$T$7,$N$2&lt;$U$7),_xlfn.IFS(P260&gt;=$AD$7,$AD$1,P260&gt;=$AC$7,$AC$1,P260&gt;=$AB$7,$AB$1,P260&gt;=$AA$7,$AA$1,P260&gt;=$Z$7,$Z$1,P260&gt;=$Y$7,$Y$1,P260&gt;=$X$7,$X$1,P260&gt;=$W$7,$W$1,P260&lt;$W$2,$V$1),(IF(AND($N$2&gt;=$T$8,$N$2&lt;$U$8),_xlfn.IFS(P260&gt;=$AD$8,$AD$1,P260&gt;=$AC$8,$AC$1,P260&gt;=$AB$8,$AB$1,P260&gt;=$AA$8,$AA$1,P260&gt;=$Z$8,$Z$1,P260&gt;=$Y$8,$Y$1,P260&gt;=$X$8,$X$1,P260&gt;=$W$8,$W$1,P260&lt;$W$2,$V$1),(IF(AND($N$2&gt;=$T$9,$N$2&lt;$U$9),_xlfn.IFS(P260&gt;=$AD$9,$AD$1,P260&gt;=$AC$9,$AC$1,P260&gt;=$AB$9,$AB$1,P260&gt;=$AA$9,$AA$1,P260&gt;=$Z$9,$Z$1,P260&gt;=$Y$9,$Y$1,P260&gt;=$X$9,$X$1,P260&gt;=$W$9,$W$1),$W$1))))))))))))))),IF(AND($N$2&gt;=$T$2,$N$2&lt;=$U$2),IF(P260&gt;=$W$2,$W$1,$V$1),IF(AND($N$2&gt;=$T$3,$N$2&lt;$U$3),IF(P260&gt;=$W$3,$W$1,$V$1),IF(AND($N$2&gt;=$T$4,$N$2&lt;$U$4),IF(P260&gt;=$W$4,$W$1,$V$1),IF(AND($N$2&gt;=$T$5,$N$2&lt;$U$5),IF(P260&gt;=$W$5,$W$1,$V$1),IF(AND($N$2&gt;=$T$6,$N$2&lt;$U$6),IF(P260&gt;=$W$6,$W$1,$V$1),IF(AND($N$2&gt;=$T$7,$N$2&lt;$U$7),IF(P260&gt;=$W$7,$W$1,$V$1),IF(AND($N$2&gt;=$T$8,$N$2&lt;$U$8),IF(P260&gt;=$W$8,$W$1,$V$1),IF(AND($N$2&gt;=$T$9,$N$2&lt;$U$9),IF(P260&gt;=$W$9,$W$1,$V$1),""))))))))),"")</f>
        <v>FF</v>
      </c>
      <c r="M260" s="9" t="str" cm="1">
        <f t="array" ref="M260">IF(E260&lt;&gt;"",IF(AND(E260&lt;&gt;"GR",E260&gt;=40,J260&gt;=30),_xlfn.IFS(Q260&gt;=$AG$2,$AD$19,Q260&gt;=$AG$3,$AC$19,Q260&gt;=$AG$4,$AB$19,Q260&gt;=$AG$5,$AA$19,Q260&gt;=$AG$6,$Z$19,Q260&gt;=$AG$7,$Y$19,Q260&gt;=$AG$8,$X$19,Q260&gt;=$AG$9,$V$19),L260),"")</f>
        <v>FF</v>
      </c>
      <c r="N260" s="9"/>
      <c r="O260" s="9"/>
      <c r="P260" s="9">
        <f t="shared" si="38"/>
        <v>33</v>
      </c>
      <c r="Q260" s="9">
        <f t="shared" si="39"/>
        <v>29</v>
      </c>
      <c r="R260" s="9">
        <f t="shared" si="40"/>
        <v>-1.68</v>
      </c>
    </row>
    <row r="261" spans="1:18" x14ac:dyDescent="0.2">
      <c r="A261" s="3" t="s">
        <v>8</v>
      </c>
      <c r="B261" s="3">
        <v>260</v>
      </c>
      <c r="C261" s="3">
        <v>9</v>
      </c>
      <c r="D261" s="3">
        <v>9</v>
      </c>
      <c r="E261" s="3">
        <v>19</v>
      </c>
      <c r="F261" s="22">
        <f t="shared" si="41"/>
        <v>19</v>
      </c>
      <c r="G261" s="22">
        <f t="shared" si="42"/>
        <v>9</v>
      </c>
      <c r="H261" s="22">
        <f t="shared" si="43"/>
        <v>9</v>
      </c>
      <c r="I261" s="9">
        <f t="shared" si="44"/>
        <v>9</v>
      </c>
      <c r="J261" s="9">
        <f t="shared" si="36"/>
        <v>15</v>
      </c>
      <c r="K261" s="10">
        <f t="shared" si="37"/>
        <v>81</v>
      </c>
      <c r="L261" s="9" t="str" cm="1">
        <f t="array" ref="L261">IF(D261&lt;&gt;"",IF(AND(H261&gt;=40,I261&gt;=30),IF(AND($N$2&gt;=$T$2,$N$2&lt;=$U$2),_xlfn.IFS(P261&gt;=$AD$2,$AD$1,P261&gt;=$AC$2,$AC$1,P261&gt;=$AB$2,$AB$1,P261&gt;=$AA$2,$AA$1,P261&gt;=$Z$2,$Z$1,P261&gt;=$Y$2,$Y$1,P261&gt;=$X$2,$X$1,P261&gt;=$W$2,$W$1,P261&lt;$W$2,$V$1),(IF(AND($N$2&gt;=$T$3,$N$2&lt;$U$3),_xlfn.IFS(P261&gt;=$AD$3,$AD$1,P261&gt;=$AC$3,$AC$1,P261&gt;=$AB$3,$AB$1,P261&gt;=$AA$3,$AA$1,P261&gt;=$Z$3,$Z$1,P261&gt;=$Y$3,$Y$1,P261&gt;=$X$3,$X$1,P261&gt;=$W$3,$W$1,P261&lt;$W$2,$V$1),(IF(AND($N$2&gt;=$T$4,$N$2&lt;$U$4),_xlfn.IFS(P261&gt;=$AD$4,$AD$1,P261&gt;=$AC$4,$AC$1,P261&gt;=$AB$4,$AB$1,P261&gt;=$AA$4,$AA$1,P261&gt;=$Z$4,$Z$1,P261&gt;=$Y$4,$Y$1,P261&gt;=$X$4,$X$1,P261&gt;=$W$4,$W$1,P261&lt;$W$2,$V$1),(IF(AND($N$2&gt;=$T$5,$N$2&lt;$U$5),_xlfn.IFS(P261&gt;=$AD$5,$AD$1,P261&gt;=$AC$5,$AC$1,P261&gt;=$AB$5,$AB$1,P261&gt;=$AA$5,$AA$1,P261&gt;=$Z$5,$Z$1,P261&gt;=$Y$5,$Y$1,P261&gt;=$X$5,$X$1,P261&gt;=$W$5,$W$1,P261&lt;$W$2,$V$1),(IF(AND($N$2&gt;=$T$6,$N$2&lt;$U$6),_xlfn.IFS(P261&gt;=$AD$6,$AD$1,P261&gt;=$AC$6,$AC$1,P261&gt;=$AB$6,$AB$1,P261&gt;=$AA$6,$AA$1,P261&gt;=$Z$6,$Z$1,P261&gt;=$Y$6,$Y$1,P261&gt;=$X$6,$X$1,P261&gt;=$W$6,$W$1,P261&lt;$W$2,$V$1),(IF(AND($N$2&gt;=$T$7,$N$2&lt;$U$7),_xlfn.IFS(P261&gt;=$AD$7,$AD$1,P261&gt;=$AC$7,$AC$1,P261&gt;=$AB$7,$AB$1,P261&gt;=$AA$7,$AA$1,P261&gt;=$Z$7,$Z$1,P261&gt;=$Y$7,$Y$1,P261&gt;=$X$7,$X$1,P261&gt;=$W$7,$W$1,P261&lt;$W$2,$V$1),(IF(AND($N$2&gt;=$T$8,$N$2&lt;$U$8),_xlfn.IFS(P261&gt;=$AD$8,$AD$1,P261&gt;=$AC$8,$AC$1,P261&gt;=$AB$8,$AB$1,P261&gt;=$AA$8,$AA$1,P261&gt;=$Z$8,$Z$1,P261&gt;=$Y$8,$Y$1,P261&gt;=$X$8,$X$1,P261&gt;=$W$8,$W$1,P261&lt;$W$2,$V$1),(IF(AND($N$2&gt;=$T$9,$N$2&lt;$U$9),_xlfn.IFS(P261&gt;=$AD$9,$AD$1,P261&gt;=$AC$9,$AC$1,P261&gt;=$AB$9,$AB$1,P261&gt;=$AA$9,$AA$1,P261&gt;=$Z$9,$Z$1,P261&gt;=$Y$9,$Y$1,P261&gt;=$X$9,$X$1,P261&gt;=$W$9,$W$1),$W$1))))))))))))))),IF(AND($N$2&gt;=$T$2,$N$2&lt;=$U$2),IF(P261&gt;=$W$2,$W$1,$V$1),IF(AND($N$2&gt;=$T$3,$N$2&lt;$U$3),IF(P261&gt;=$W$3,$W$1,$V$1),IF(AND($N$2&gt;=$T$4,$N$2&lt;$U$4),IF(P261&gt;=$W$4,$W$1,$V$1),IF(AND($N$2&gt;=$T$5,$N$2&lt;$U$5),IF(P261&gt;=$W$5,$W$1,$V$1),IF(AND($N$2&gt;=$T$6,$N$2&lt;$U$6),IF(P261&gt;=$W$6,$W$1,$V$1),IF(AND($N$2&gt;=$T$7,$N$2&lt;$U$7),IF(P261&gt;=$W$7,$W$1,$V$1),IF(AND($N$2&gt;=$T$8,$N$2&lt;$U$8),IF(P261&gt;=$W$8,$W$1,$V$1),IF(AND($N$2&gt;=$T$9,$N$2&lt;$U$9),IF(P261&gt;=$W$9,$W$1,$V$1),""))))))))),"")</f>
        <v>FF</v>
      </c>
      <c r="M261" s="9" t="str" cm="1">
        <f t="array" ref="M261">IF(E261&lt;&gt;"",IF(AND(E261&lt;&gt;"GR",E261&gt;=40,J261&gt;=30),_xlfn.IFS(Q261&gt;=$AG$2,$AD$19,Q261&gt;=$AG$3,$AC$19,Q261&gt;=$AG$4,$AB$19,Q261&gt;=$AG$5,$AA$19,Q261&gt;=$AG$6,$Z$19,Q261&gt;=$AG$7,$Y$19,Q261&gt;=$AG$8,$X$19,Q261&gt;=$AG$9,$V$19),L261),"")</f>
        <v>FF</v>
      </c>
      <c r="N261" s="9"/>
      <c r="O261" s="9"/>
      <c r="P261" s="9">
        <f t="shared" si="38"/>
        <v>24</v>
      </c>
      <c r="Q261" s="9">
        <f t="shared" si="39"/>
        <v>28</v>
      </c>
      <c r="R261" s="9">
        <f t="shared" si="40"/>
        <v>-2.59</v>
      </c>
    </row>
    <row r="262" spans="1:18" x14ac:dyDescent="0.2">
      <c r="A262" s="3" t="s">
        <v>8</v>
      </c>
      <c r="B262" s="3">
        <v>261</v>
      </c>
      <c r="C262" s="3">
        <v>0</v>
      </c>
      <c r="D262" s="3">
        <v>25</v>
      </c>
      <c r="E262" s="3">
        <v>25</v>
      </c>
      <c r="F262" s="22">
        <f t="shared" si="41"/>
        <v>25</v>
      </c>
      <c r="G262" s="22">
        <f t="shared" si="42"/>
        <v>0</v>
      </c>
      <c r="H262" s="22">
        <f t="shared" si="43"/>
        <v>25</v>
      </c>
      <c r="I262" s="9">
        <f t="shared" si="44"/>
        <v>15</v>
      </c>
      <c r="J262" s="9">
        <f t="shared" si="36"/>
        <v>15</v>
      </c>
      <c r="K262" s="10">
        <f t="shared" si="37"/>
        <v>225</v>
      </c>
      <c r="L262" s="9" t="str" cm="1">
        <f t="array" ref="L262">IF(D262&lt;&gt;"",IF(AND(H262&gt;=40,I262&gt;=30),IF(AND($N$2&gt;=$T$2,$N$2&lt;=$U$2),_xlfn.IFS(P262&gt;=$AD$2,$AD$1,P262&gt;=$AC$2,$AC$1,P262&gt;=$AB$2,$AB$1,P262&gt;=$AA$2,$AA$1,P262&gt;=$Z$2,$Z$1,P262&gt;=$Y$2,$Y$1,P262&gt;=$X$2,$X$1,P262&gt;=$W$2,$W$1,P262&lt;$W$2,$V$1),(IF(AND($N$2&gt;=$T$3,$N$2&lt;$U$3),_xlfn.IFS(P262&gt;=$AD$3,$AD$1,P262&gt;=$AC$3,$AC$1,P262&gt;=$AB$3,$AB$1,P262&gt;=$AA$3,$AA$1,P262&gt;=$Z$3,$Z$1,P262&gt;=$Y$3,$Y$1,P262&gt;=$X$3,$X$1,P262&gt;=$W$3,$W$1,P262&lt;$W$2,$V$1),(IF(AND($N$2&gt;=$T$4,$N$2&lt;$U$4),_xlfn.IFS(P262&gt;=$AD$4,$AD$1,P262&gt;=$AC$4,$AC$1,P262&gt;=$AB$4,$AB$1,P262&gt;=$AA$4,$AA$1,P262&gt;=$Z$4,$Z$1,P262&gt;=$Y$4,$Y$1,P262&gt;=$X$4,$X$1,P262&gt;=$W$4,$W$1,P262&lt;$W$2,$V$1),(IF(AND($N$2&gt;=$T$5,$N$2&lt;$U$5),_xlfn.IFS(P262&gt;=$AD$5,$AD$1,P262&gt;=$AC$5,$AC$1,P262&gt;=$AB$5,$AB$1,P262&gt;=$AA$5,$AA$1,P262&gt;=$Z$5,$Z$1,P262&gt;=$Y$5,$Y$1,P262&gt;=$X$5,$X$1,P262&gt;=$W$5,$W$1,P262&lt;$W$2,$V$1),(IF(AND($N$2&gt;=$T$6,$N$2&lt;$U$6),_xlfn.IFS(P262&gt;=$AD$6,$AD$1,P262&gt;=$AC$6,$AC$1,P262&gt;=$AB$6,$AB$1,P262&gt;=$AA$6,$AA$1,P262&gt;=$Z$6,$Z$1,P262&gt;=$Y$6,$Y$1,P262&gt;=$X$6,$X$1,P262&gt;=$W$6,$W$1,P262&lt;$W$2,$V$1),(IF(AND($N$2&gt;=$T$7,$N$2&lt;$U$7),_xlfn.IFS(P262&gt;=$AD$7,$AD$1,P262&gt;=$AC$7,$AC$1,P262&gt;=$AB$7,$AB$1,P262&gt;=$AA$7,$AA$1,P262&gt;=$Z$7,$Z$1,P262&gt;=$Y$7,$Y$1,P262&gt;=$X$7,$X$1,P262&gt;=$W$7,$W$1,P262&lt;$W$2,$V$1),(IF(AND($N$2&gt;=$T$8,$N$2&lt;$U$8),_xlfn.IFS(P262&gt;=$AD$8,$AD$1,P262&gt;=$AC$8,$AC$1,P262&gt;=$AB$8,$AB$1,P262&gt;=$AA$8,$AA$1,P262&gt;=$Z$8,$Z$1,P262&gt;=$Y$8,$Y$1,P262&gt;=$X$8,$X$1,P262&gt;=$W$8,$W$1,P262&lt;$W$2,$V$1),(IF(AND($N$2&gt;=$T$9,$N$2&lt;$U$9),_xlfn.IFS(P262&gt;=$AD$9,$AD$1,P262&gt;=$AC$9,$AC$1,P262&gt;=$AB$9,$AB$1,P262&gt;=$AA$9,$AA$1,P262&gt;=$Z$9,$Z$1,P262&gt;=$Y$9,$Y$1,P262&gt;=$X$9,$X$1,P262&gt;=$W$9,$W$1),$W$1))))))))))))))),IF(AND($N$2&gt;=$T$2,$N$2&lt;=$U$2),IF(P262&gt;=$W$2,$W$1,$V$1),IF(AND($N$2&gt;=$T$3,$N$2&lt;$U$3),IF(P262&gt;=$W$3,$W$1,$V$1),IF(AND($N$2&gt;=$T$4,$N$2&lt;$U$4),IF(P262&gt;=$W$4,$W$1,$V$1),IF(AND($N$2&gt;=$T$5,$N$2&lt;$U$5),IF(P262&gt;=$W$5,$W$1,$V$1),IF(AND($N$2&gt;=$T$6,$N$2&lt;$U$6),IF(P262&gt;=$W$6,$W$1,$V$1),IF(AND($N$2&gt;=$T$7,$N$2&lt;$U$7),IF(P262&gt;=$W$7,$W$1,$V$1),IF(AND($N$2&gt;=$T$8,$N$2&lt;$U$8),IF(P262&gt;=$W$8,$W$1,$V$1),IF(AND($N$2&gt;=$T$9,$N$2&lt;$U$9),IF(P262&gt;=$W$9,$W$1,$V$1),""))))))))),"")</f>
        <v>FF</v>
      </c>
      <c r="M262" s="9" t="str" cm="1">
        <f t="array" ref="M262">IF(E262&lt;&gt;"",IF(AND(E262&lt;&gt;"GR",E262&gt;=40,J262&gt;=30),_xlfn.IFS(Q262&gt;=$AG$2,$AD$19,Q262&gt;=$AG$3,$AC$19,Q262&gt;=$AG$4,$AB$19,Q262&gt;=$AG$5,$AA$19,Q262&gt;=$AG$6,$Z$19,Q262&gt;=$AG$7,$Y$19,Q262&gt;=$AG$8,$X$19,Q262&gt;=$AG$9,$V$19),L262),"")</f>
        <v>FF</v>
      </c>
      <c r="N262" s="9"/>
      <c r="O262" s="9"/>
      <c r="P262" s="9">
        <f t="shared" si="38"/>
        <v>28</v>
      </c>
      <c r="Q262" s="9">
        <f t="shared" si="39"/>
        <v>28</v>
      </c>
      <c r="R262" s="9">
        <f t="shared" si="40"/>
        <v>-2.1800000000000002</v>
      </c>
    </row>
    <row r="263" spans="1:18" x14ac:dyDescent="0.2">
      <c r="A263" s="3" t="s">
        <v>8</v>
      </c>
      <c r="B263" s="3">
        <v>262</v>
      </c>
      <c r="C263" s="3">
        <v>5</v>
      </c>
      <c r="D263" s="3">
        <v>20</v>
      </c>
      <c r="E263" s="3" t="s">
        <v>34</v>
      </c>
      <c r="F263" s="22">
        <f t="shared" si="41"/>
        <v>20</v>
      </c>
      <c r="G263" s="22">
        <f t="shared" si="42"/>
        <v>5</v>
      </c>
      <c r="H263" s="22">
        <f t="shared" si="43"/>
        <v>20</v>
      </c>
      <c r="I263" s="9">
        <f t="shared" si="44"/>
        <v>14</v>
      </c>
      <c r="J263" s="9">
        <f t="shared" si="36"/>
        <v>14</v>
      </c>
      <c r="K263" s="10">
        <f t="shared" si="37"/>
        <v>196</v>
      </c>
      <c r="L263" s="9" t="str" cm="1">
        <f t="array" ref="L263">IF(D263&lt;&gt;"",IF(AND(H263&gt;=40,I263&gt;=30),IF(AND($N$2&gt;=$T$2,$N$2&lt;=$U$2),_xlfn.IFS(P263&gt;=$AD$2,$AD$1,P263&gt;=$AC$2,$AC$1,P263&gt;=$AB$2,$AB$1,P263&gt;=$AA$2,$AA$1,P263&gt;=$Z$2,$Z$1,P263&gt;=$Y$2,$Y$1,P263&gt;=$X$2,$X$1,P263&gt;=$W$2,$W$1,P263&lt;$W$2,$V$1),(IF(AND($N$2&gt;=$T$3,$N$2&lt;$U$3),_xlfn.IFS(P263&gt;=$AD$3,$AD$1,P263&gt;=$AC$3,$AC$1,P263&gt;=$AB$3,$AB$1,P263&gt;=$AA$3,$AA$1,P263&gt;=$Z$3,$Z$1,P263&gt;=$Y$3,$Y$1,P263&gt;=$X$3,$X$1,P263&gt;=$W$3,$W$1,P263&lt;$W$2,$V$1),(IF(AND($N$2&gt;=$T$4,$N$2&lt;$U$4),_xlfn.IFS(P263&gt;=$AD$4,$AD$1,P263&gt;=$AC$4,$AC$1,P263&gt;=$AB$4,$AB$1,P263&gt;=$AA$4,$AA$1,P263&gt;=$Z$4,$Z$1,P263&gt;=$Y$4,$Y$1,P263&gt;=$X$4,$X$1,P263&gt;=$W$4,$W$1,P263&lt;$W$2,$V$1),(IF(AND($N$2&gt;=$T$5,$N$2&lt;$U$5),_xlfn.IFS(P263&gt;=$AD$5,$AD$1,P263&gt;=$AC$5,$AC$1,P263&gt;=$AB$5,$AB$1,P263&gt;=$AA$5,$AA$1,P263&gt;=$Z$5,$Z$1,P263&gt;=$Y$5,$Y$1,P263&gt;=$X$5,$X$1,P263&gt;=$W$5,$W$1,P263&lt;$W$2,$V$1),(IF(AND($N$2&gt;=$T$6,$N$2&lt;$U$6),_xlfn.IFS(P263&gt;=$AD$6,$AD$1,P263&gt;=$AC$6,$AC$1,P263&gt;=$AB$6,$AB$1,P263&gt;=$AA$6,$AA$1,P263&gt;=$Z$6,$Z$1,P263&gt;=$Y$6,$Y$1,P263&gt;=$X$6,$X$1,P263&gt;=$W$6,$W$1,P263&lt;$W$2,$V$1),(IF(AND($N$2&gt;=$T$7,$N$2&lt;$U$7),_xlfn.IFS(P263&gt;=$AD$7,$AD$1,P263&gt;=$AC$7,$AC$1,P263&gt;=$AB$7,$AB$1,P263&gt;=$AA$7,$AA$1,P263&gt;=$Z$7,$Z$1,P263&gt;=$Y$7,$Y$1,P263&gt;=$X$7,$X$1,P263&gt;=$W$7,$W$1,P263&lt;$W$2,$V$1),(IF(AND($N$2&gt;=$T$8,$N$2&lt;$U$8),_xlfn.IFS(P263&gt;=$AD$8,$AD$1,P263&gt;=$AC$8,$AC$1,P263&gt;=$AB$8,$AB$1,P263&gt;=$AA$8,$AA$1,P263&gt;=$Z$8,$Z$1,P263&gt;=$Y$8,$Y$1,P263&gt;=$X$8,$X$1,P263&gt;=$W$8,$W$1,P263&lt;$W$2,$V$1),(IF(AND($N$2&gt;=$T$9,$N$2&lt;$U$9),_xlfn.IFS(P263&gt;=$AD$9,$AD$1,P263&gt;=$AC$9,$AC$1,P263&gt;=$AB$9,$AB$1,P263&gt;=$AA$9,$AA$1,P263&gt;=$Z$9,$Z$1,P263&gt;=$Y$9,$Y$1,P263&gt;=$X$9,$X$1,P263&gt;=$W$9,$W$1),$W$1))))))))))))))),IF(AND($N$2&gt;=$T$2,$N$2&lt;=$U$2),IF(P263&gt;=$W$2,$W$1,$V$1),IF(AND($N$2&gt;=$T$3,$N$2&lt;$U$3),IF(P263&gt;=$W$3,$W$1,$V$1),IF(AND($N$2&gt;=$T$4,$N$2&lt;$U$4),IF(P263&gt;=$W$4,$W$1,$V$1),IF(AND($N$2&gt;=$T$5,$N$2&lt;$U$5),IF(P263&gt;=$W$5,$W$1,$V$1),IF(AND($N$2&gt;=$T$6,$N$2&lt;$U$6),IF(P263&gt;=$W$6,$W$1,$V$1),IF(AND($N$2&gt;=$T$7,$N$2&lt;$U$7),IF(P263&gt;=$W$7,$W$1,$V$1),IF(AND($N$2&gt;=$T$8,$N$2&lt;$U$8),IF(P263&gt;=$W$8,$W$1,$V$1),IF(AND($N$2&gt;=$T$9,$N$2&lt;$U$9),IF(P263&gt;=$W$9,$W$1,$V$1),""))))))))),"")</f>
        <v>FF</v>
      </c>
      <c r="M263" s="9" t="str" cm="1">
        <f t="array" ref="M263">IF(E263&lt;&gt;"",IF(AND(E263&lt;&gt;"GR",E263&gt;=40,J263&gt;=30),_xlfn.IFS(Q263&gt;=$AG$2,$AD$19,Q263&gt;=$AG$3,$AC$19,Q263&gt;=$AG$4,$AB$19,Q263&gt;=$AG$5,$AA$19,Q263&gt;=$AG$6,$Z$19,Q263&gt;=$AG$7,$Y$19,Q263&gt;=$AG$8,$X$19,Q263&gt;=$AG$9,$V$19),L263),"")</f>
        <v>FF</v>
      </c>
      <c r="N263" s="9"/>
      <c r="O263" s="9"/>
      <c r="P263" s="9">
        <f t="shared" si="38"/>
        <v>28</v>
      </c>
      <c r="Q263" s="9">
        <f t="shared" si="39"/>
        <v>28</v>
      </c>
      <c r="R263" s="9">
        <f t="shared" si="40"/>
        <v>-2.2400000000000002</v>
      </c>
    </row>
    <row r="264" spans="1:18" x14ac:dyDescent="0.2">
      <c r="A264" s="3" t="s">
        <v>8</v>
      </c>
      <c r="B264" s="3">
        <v>263</v>
      </c>
      <c r="C264" s="3">
        <v>9</v>
      </c>
      <c r="D264" s="3">
        <v>17</v>
      </c>
      <c r="E264" s="3" t="s">
        <v>34</v>
      </c>
      <c r="F264" s="22">
        <f t="shared" si="41"/>
        <v>17</v>
      </c>
      <c r="G264" s="22">
        <f t="shared" si="42"/>
        <v>9</v>
      </c>
      <c r="H264" s="22">
        <f t="shared" si="43"/>
        <v>17</v>
      </c>
      <c r="I264" s="9">
        <f t="shared" si="44"/>
        <v>13.799999999999999</v>
      </c>
      <c r="J264" s="9">
        <f t="shared" si="36"/>
        <v>13.8</v>
      </c>
      <c r="K264" s="10">
        <f t="shared" si="37"/>
        <v>190.43999999999997</v>
      </c>
      <c r="L264" s="9" t="str" cm="1">
        <f t="array" ref="L264">IF(D264&lt;&gt;"",IF(AND(H264&gt;=40,I264&gt;=30),IF(AND($N$2&gt;=$T$2,$N$2&lt;=$U$2),_xlfn.IFS(P264&gt;=$AD$2,$AD$1,P264&gt;=$AC$2,$AC$1,P264&gt;=$AB$2,$AB$1,P264&gt;=$AA$2,$AA$1,P264&gt;=$Z$2,$Z$1,P264&gt;=$Y$2,$Y$1,P264&gt;=$X$2,$X$1,P264&gt;=$W$2,$W$1,P264&lt;$W$2,$V$1),(IF(AND($N$2&gt;=$T$3,$N$2&lt;$U$3),_xlfn.IFS(P264&gt;=$AD$3,$AD$1,P264&gt;=$AC$3,$AC$1,P264&gt;=$AB$3,$AB$1,P264&gt;=$AA$3,$AA$1,P264&gt;=$Z$3,$Z$1,P264&gt;=$Y$3,$Y$1,P264&gt;=$X$3,$X$1,P264&gt;=$W$3,$W$1,P264&lt;$W$2,$V$1),(IF(AND($N$2&gt;=$T$4,$N$2&lt;$U$4),_xlfn.IFS(P264&gt;=$AD$4,$AD$1,P264&gt;=$AC$4,$AC$1,P264&gt;=$AB$4,$AB$1,P264&gt;=$AA$4,$AA$1,P264&gt;=$Z$4,$Z$1,P264&gt;=$Y$4,$Y$1,P264&gt;=$X$4,$X$1,P264&gt;=$W$4,$W$1,P264&lt;$W$2,$V$1),(IF(AND($N$2&gt;=$T$5,$N$2&lt;$U$5),_xlfn.IFS(P264&gt;=$AD$5,$AD$1,P264&gt;=$AC$5,$AC$1,P264&gt;=$AB$5,$AB$1,P264&gt;=$AA$5,$AA$1,P264&gt;=$Z$5,$Z$1,P264&gt;=$Y$5,$Y$1,P264&gt;=$X$5,$X$1,P264&gt;=$W$5,$W$1,P264&lt;$W$2,$V$1),(IF(AND($N$2&gt;=$T$6,$N$2&lt;$U$6),_xlfn.IFS(P264&gt;=$AD$6,$AD$1,P264&gt;=$AC$6,$AC$1,P264&gt;=$AB$6,$AB$1,P264&gt;=$AA$6,$AA$1,P264&gt;=$Z$6,$Z$1,P264&gt;=$Y$6,$Y$1,P264&gt;=$X$6,$X$1,P264&gt;=$W$6,$W$1,P264&lt;$W$2,$V$1),(IF(AND($N$2&gt;=$T$7,$N$2&lt;$U$7),_xlfn.IFS(P264&gt;=$AD$7,$AD$1,P264&gt;=$AC$7,$AC$1,P264&gt;=$AB$7,$AB$1,P264&gt;=$AA$7,$AA$1,P264&gt;=$Z$7,$Z$1,P264&gt;=$Y$7,$Y$1,P264&gt;=$X$7,$X$1,P264&gt;=$W$7,$W$1,P264&lt;$W$2,$V$1),(IF(AND($N$2&gt;=$T$8,$N$2&lt;$U$8),_xlfn.IFS(P264&gt;=$AD$8,$AD$1,P264&gt;=$AC$8,$AC$1,P264&gt;=$AB$8,$AB$1,P264&gt;=$AA$8,$AA$1,P264&gt;=$Z$8,$Z$1,P264&gt;=$Y$8,$Y$1,P264&gt;=$X$8,$X$1,P264&gt;=$W$8,$W$1,P264&lt;$W$2,$V$1),(IF(AND($N$2&gt;=$T$9,$N$2&lt;$U$9),_xlfn.IFS(P264&gt;=$AD$9,$AD$1,P264&gt;=$AC$9,$AC$1,P264&gt;=$AB$9,$AB$1,P264&gt;=$AA$9,$AA$1,P264&gt;=$Z$9,$Z$1,P264&gt;=$Y$9,$Y$1,P264&gt;=$X$9,$X$1,P264&gt;=$W$9,$W$1),$W$1))))))))))))))),IF(AND($N$2&gt;=$T$2,$N$2&lt;=$U$2),IF(P264&gt;=$W$2,$W$1,$V$1),IF(AND($N$2&gt;=$T$3,$N$2&lt;$U$3),IF(P264&gt;=$W$3,$W$1,$V$1),IF(AND($N$2&gt;=$T$4,$N$2&lt;$U$4),IF(P264&gt;=$W$4,$W$1,$V$1),IF(AND($N$2&gt;=$T$5,$N$2&lt;$U$5),IF(P264&gt;=$W$5,$W$1,$V$1),IF(AND($N$2&gt;=$T$6,$N$2&lt;$U$6),IF(P264&gt;=$W$6,$W$1,$V$1),IF(AND($N$2&gt;=$T$7,$N$2&lt;$U$7),IF(P264&gt;=$W$7,$W$1,$V$1),IF(AND($N$2&gt;=$T$8,$N$2&lt;$U$8),IF(P264&gt;=$W$8,$W$1,$V$1),IF(AND($N$2&gt;=$T$9,$N$2&lt;$U$9),IF(P264&gt;=$W$9,$W$1,$V$1),""))))))))),"")</f>
        <v>FF</v>
      </c>
      <c r="M264" s="9" t="str" cm="1">
        <f t="array" ref="M264">IF(E264&lt;&gt;"",IF(AND(E264&lt;&gt;"GR",E264&gt;=40,J264&gt;=30),_xlfn.IFS(Q264&gt;=$AG$2,$AD$19,Q264&gt;=$AG$3,$AC$19,Q264&gt;=$AG$4,$AB$19,Q264&gt;=$AG$5,$AA$19,Q264&gt;=$AG$6,$Z$19,Q264&gt;=$AG$7,$Y$19,Q264&gt;=$AG$8,$X$19,Q264&gt;=$AG$9,$V$19),L264),"")</f>
        <v>FF</v>
      </c>
      <c r="N264" s="9"/>
      <c r="O264" s="9"/>
      <c r="P264" s="9">
        <f t="shared" si="38"/>
        <v>27</v>
      </c>
      <c r="Q264" s="9">
        <f t="shared" si="39"/>
        <v>27</v>
      </c>
      <c r="R264" s="9">
        <f t="shared" si="40"/>
        <v>-2.2599999999999998</v>
      </c>
    </row>
    <row r="265" spans="1:18" x14ac:dyDescent="0.2">
      <c r="A265" s="3" t="s">
        <v>8</v>
      </c>
      <c r="B265" s="3">
        <v>264</v>
      </c>
      <c r="C265" s="3">
        <v>11</v>
      </c>
      <c r="D265" s="3">
        <v>12</v>
      </c>
      <c r="E265" s="3">
        <v>15</v>
      </c>
      <c r="F265" s="22">
        <f t="shared" si="41"/>
        <v>15</v>
      </c>
      <c r="G265" s="22">
        <f t="shared" si="42"/>
        <v>11</v>
      </c>
      <c r="H265" s="22">
        <f t="shared" si="43"/>
        <v>12</v>
      </c>
      <c r="I265" s="9">
        <f t="shared" si="44"/>
        <v>11.6</v>
      </c>
      <c r="J265" s="9">
        <f t="shared" si="36"/>
        <v>13.4</v>
      </c>
      <c r="K265" s="10">
        <f t="shared" si="37"/>
        <v>134.56</v>
      </c>
      <c r="L265" s="9" t="str" cm="1">
        <f t="array" ref="L265">IF(D265&lt;&gt;"",IF(AND(H265&gt;=40,I265&gt;=30),IF(AND($N$2&gt;=$T$2,$N$2&lt;=$U$2),_xlfn.IFS(P265&gt;=$AD$2,$AD$1,P265&gt;=$AC$2,$AC$1,P265&gt;=$AB$2,$AB$1,P265&gt;=$AA$2,$AA$1,P265&gt;=$Z$2,$Z$1,P265&gt;=$Y$2,$Y$1,P265&gt;=$X$2,$X$1,P265&gt;=$W$2,$W$1,P265&lt;$W$2,$V$1),(IF(AND($N$2&gt;=$T$3,$N$2&lt;$U$3),_xlfn.IFS(P265&gt;=$AD$3,$AD$1,P265&gt;=$AC$3,$AC$1,P265&gt;=$AB$3,$AB$1,P265&gt;=$AA$3,$AA$1,P265&gt;=$Z$3,$Z$1,P265&gt;=$Y$3,$Y$1,P265&gt;=$X$3,$X$1,P265&gt;=$W$3,$W$1,P265&lt;$W$2,$V$1),(IF(AND($N$2&gt;=$T$4,$N$2&lt;$U$4),_xlfn.IFS(P265&gt;=$AD$4,$AD$1,P265&gt;=$AC$4,$AC$1,P265&gt;=$AB$4,$AB$1,P265&gt;=$AA$4,$AA$1,P265&gt;=$Z$4,$Z$1,P265&gt;=$Y$4,$Y$1,P265&gt;=$X$4,$X$1,P265&gt;=$W$4,$W$1,P265&lt;$W$2,$V$1),(IF(AND($N$2&gt;=$T$5,$N$2&lt;$U$5),_xlfn.IFS(P265&gt;=$AD$5,$AD$1,P265&gt;=$AC$5,$AC$1,P265&gt;=$AB$5,$AB$1,P265&gt;=$AA$5,$AA$1,P265&gt;=$Z$5,$Z$1,P265&gt;=$Y$5,$Y$1,P265&gt;=$X$5,$X$1,P265&gt;=$W$5,$W$1,P265&lt;$W$2,$V$1),(IF(AND($N$2&gt;=$T$6,$N$2&lt;$U$6),_xlfn.IFS(P265&gt;=$AD$6,$AD$1,P265&gt;=$AC$6,$AC$1,P265&gt;=$AB$6,$AB$1,P265&gt;=$AA$6,$AA$1,P265&gt;=$Z$6,$Z$1,P265&gt;=$Y$6,$Y$1,P265&gt;=$X$6,$X$1,P265&gt;=$W$6,$W$1,P265&lt;$W$2,$V$1),(IF(AND($N$2&gt;=$T$7,$N$2&lt;$U$7),_xlfn.IFS(P265&gt;=$AD$7,$AD$1,P265&gt;=$AC$7,$AC$1,P265&gt;=$AB$7,$AB$1,P265&gt;=$AA$7,$AA$1,P265&gt;=$Z$7,$Z$1,P265&gt;=$Y$7,$Y$1,P265&gt;=$X$7,$X$1,P265&gt;=$W$7,$W$1,P265&lt;$W$2,$V$1),(IF(AND($N$2&gt;=$T$8,$N$2&lt;$U$8),_xlfn.IFS(P265&gt;=$AD$8,$AD$1,P265&gt;=$AC$8,$AC$1,P265&gt;=$AB$8,$AB$1,P265&gt;=$AA$8,$AA$1,P265&gt;=$Z$8,$Z$1,P265&gt;=$Y$8,$Y$1,P265&gt;=$X$8,$X$1,P265&gt;=$W$8,$W$1,P265&lt;$W$2,$V$1),(IF(AND($N$2&gt;=$T$9,$N$2&lt;$U$9),_xlfn.IFS(P265&gt;=$AD$9,$AD$1,P265&gt;=$AC$9,$AC$1,P265&gt;=$AB$9,$AB$1,P265&gt;=$AA$9,$AA$1,P265&gt;=$Z$9,$Z$1,P265&gt;=$Y$9,$Y$1,P265&gt;=$X$9,$X$1,P265&gt;=$W$9,$W$1),$W$1))))))))))))))),IF(AND($N$2&gt;=$T$2,$N$2&lt;=$U$2),IF(P265&gt;=$W$2,$W$1,$V$1),IF(AND($N$2&gt;=$T$3,$N$2&lt;$U$3),IF(P265&gt;=$W$3,$W$1,$V$1),IF(AND($N$2&gt;=$T$4,$N$2&lt;$U$4),IF(P265&gt;=$W$4,$W$1,$V$1),IF(AND($N$2&gt;=$T$5,$N$2&lt;$U$5),IF(P265&gt;=$W$5,$W$1,$V$1),IF(AND($N$2&gt;=$T$6,$N$2&lt;$U$6),IF(P265&gt;=$W$6,$W$1,$V$1),IF(AND($N$2&gt;=$T$7,$N$2&lt;$U$7),IF(P265&gt;=$W$7,$W$1,$V$1),IF(AND($N$2&gt;=$T$8,$N$2&lt;$U$8),IF(P265&gt;=$W$8,$W$1,$V$1),IF(AND($N$2&gt;=$T$9,$N$2&lt;$U$9),IF(P265&gt;=$W$9,$W$1,$V$1),""))))))))),"")</f>
        <v>FF</v>
      </c>
      <c r="M265" s="9" t="str" cm="1">
        <f t="array" ref="M265">IF(E265&lt;&gt;"",IF(AND(E265&lt;&gt;"GR",E265&gt;=40,J265&gt;=30),_xlfn.IFS(Q265&gt;=$AG$2,$AD$19,Q265&gt;=$AG$3,$AC$19,Q265&gt;=$AG$4,$AB$19,Q265&gt;=$AG$5,$AA$19,Q265&gt;=$AG$6,$Z$19,Q265&gt;=$AG$7,$Y$19,Q265&gt;=$AG$8,$X$19,Q265&gt;=$AG$9,$V$19),L265),"")</f>
        <v>FF</v>
      </c>
      <c r="N265" s="9"/>
      <c r="O265" s="9"/>
      <c r="P265" s="9">
        <f t="shared" si="38"/>
        <v>26</v>
      </c>
      <c r="Q265" s="9">
        <f t="shared" si="39"/>
        <v>27</v>
      </c>
      <c r="R265" s="9">
        <f t="shared" si="40"/>
        <v>-2.41</v>
      </c>
    </row>
    <row r="266" spans="1:18" x14ac:dyDescent="0.2">
      <c r="A266" s="3" t="s">
        <v>8</v>
      </c>
      <c r="B266" s="3">
        <v>265</v>
      </c>
      <c r="C266" s="3" t="s">
        <v>34</v>
      </c>
      <c r="D266" s="3">
        <v>20</v>
      </c>
      <c r="E266" s="3" t="s">
        <v>34</v>
      </c>
      <c r="F266" s="22">
        <f t="shared" si="41"/>
        <v>20</v>
      </c>
      <c r="G266" s="22">
        <f t="shared" si="42"/>
        <v>0</v>
      </c>
      <c r="H266" s="22">
        <f t="shared" si="43"/>
        <v>20</v>
      </c>
      <c r="I266" s="9">
        <f t="shared" si="44"/>
        <v>12</v>
      </c>
      <c r="J266" s="9">
        <f t="shared" si="36"/>
        <v>12</v>
      </c>
      <c r="K266" s="10">
        <f t="shared" si="37"/>
        <v>144</v>
      </c>
      <c r="L266" s="9" t="str" cm="1">
        <f t="array" ref="L266">IF(D266&lt;&gt;"",IF(AND(H266&gt;=40,I266&gt;=30),IF(AND($N$2&gt;=$T$2,$N$2&lt;=$U$2),_xlfn.IFS(P266&gt;=$AD$2,$AD$1,P266&gt;=$AC$2,$AC$1,P266&gt;=$AB$2,$AB$1,P266&gt;=$AA$2,$AA$1,P266&gt;=$Z$2,$Z$1,P266&gt;=$Y$2,$Y$1,P266&gt;=$X$2,$X$1,P266&gt;=$W$2,$W$1,P266&lt;$W$2,$V$1),(IF(AND($N$2&gt;=$T$3,$N$2&lt;$U$3),_xlfn.IFS(P266&gt;=$AD$3,$AD$1,P266&gt;=$AC$3,$AC$1,P266&gt;=$AB$3,$AB$1,P266&gt;=$AA$3,$AA$1,P266&gt;=$Z$3,$Z$1,P266&gt;=$Y$3,$Y$1,P266&gt;=$X$3,$X$1,P266&gt;=$W$3,$W$1,P266&lt;$W$2,$V$1),(IF(AND($N$2&gt;=$T$4,$N$2&lt;$U$4),_xlfn.IFS(P266&gt;=$AD$4,$AD$1,P266&gt;=$AC$4,$AC$1,P266&gt;=$AB$4,$AB$1,P266&gt;=$AA$4,$AA$1,P266&gt;=$Z$4,$Z$1,P266&gt;=$Y$4,$Y$1,P266&gt;=$X$4,$X$1,P266&gt;=$W$4,$W$1,P266&lt;$W$2,$V$1),(IF(AND($N$2&gt;=$T$5,$N$2&lt;$U$5),_xlfn.IFS(P266&gt;=$AD$5,$AD$1,P266&gt;=$AC$5,$AC$1,P266&gt;=$AB$5,$AB$1,P266&gt;=$AA$5,$AA$1,P266&gt;=$Z$5,$Z$1,P266&gt;=$Y$5,$Y$1,P266&gt;=$X$5,$X$1,P266&gt;=$W$5,$W$1,P266&lt;$W$2,$V$1),(IF(AND($N$2&gt;=$T$6,$N$2&lt;$U$6),_xlfn.IFS(P266&gt;=$AD$6,$AD$1,P266&gt;=$AC$6,$AC$1,P266&gt;=$AB$6,$AB$1,P266&gt;=$AA$6,$AA$1,P266&gt;=$Z$6,$Z$1,P266&gt;=$Y$6,$Y$1,P266&gt;=$X$6,$X$1,P266&gt;=$W$6,$W$1,P266&lt;$W$2,$V$1),(IF(AND($N$2&gt;=$T$7,$N$2&lt;$U$7),_xlfn.IFS(P266&gt;=$AD$7,$AD$1,P266&gt;=$AC$7,$AC$1,P266&gt;=$AB$7,$AB$1,P266&gt;=$AA$7,$AA$1,P266&gt;=$Z$7,$Z$1,P266&gt;=$Y$7,$Y$1,P266&gt;=$X$7,$X$1,P266&gt;=$W$7,$W$1,P266&lt;$W$2,$V$1),(IF(AND($N$2&gt;=$T$8,$N$2&lt;$U$8),_xlfn.IFS(P266&gt;=$AD$8,$AD$1,P266&gt;=$AC$8,$AC$1,P266&gt;=$AB$8,$AB$1,P266&gt;=$AA$8,$AA$1,P266&gt;=$Z$8,$Z$1,P266&gt;=$Y$8,$Y$1,P266&gt;=$X$8,$X$1,P266&gt;=$W$8,$W$1,P266&lt;$W$2,$V$1),(IF(AND($N$2&gt;=$T$9,$N$2&lt;$U$9),_xlfn.IFS(P266&gt;=$AD$9,$AD$1,P266&gt;=$AC$9,$AC$1,P266&gt;=$AB$9,$AB$1,P266&gt;=$AA$9,$AA$1,P266&gt;=$Z$9,$Z$1,P266&gt;=$Y$9,$Y$1,P266&gt;=$X$9,$X$1,P266&gt;=$W$9,$W$1),$W$1))))))))))))))),IF(AND($N$2&gt;=$T$2,$N$2&lt;=$U$2),IF(P266&gt;=$W$2,$W$1,$V$1),IF(AND($N$2&gt;=$T$3,$N$2&lt;$U$3),IF(P266&gt;=$W$3,$W$1,$V$1),IF(AND($N$2&gt;=$T$4,$N$2&lt;$U$4),IF(P266&gt;=$W$4,$W$1,$V$1),IF(AND($N$2&gt;=$T$5,$N$2&lt;$U$5),IF(P266&gt;=$W$5,$W$1,$V$1),IF(AND($N$2&gt;=$T$6,$N$2&lt;$U$6),IF(P266&gt;=$W$6,$W$1,$V$1),IF(AND($N$2&gt;=$T$7,$N$2&lt;$U$7),IF(P266&gt;=$W$7,$W$1,$V$1),IF(AND($N$2&gt;=$T$8,$N$2&lt;$U$8),IF(P266&gt;=$W$8,$W$1,$V$1),IF(AND($N$2&gt;=$T$9,$N$2&lt;$U$9),IF(P266&gt;=$W$9,$W$1,$V$1),""))))))))),"")</f>
        <v>FF</v>
      </c>
      <c r="M266" s="9" t="str" cm="1">
        <f t="array" ref="M266">IF(E266&lt;&gt;"",IF(AND(E266&lt;&gt;"GR",E266&gt;=40,J266&gt;=30),_xlfn.IFS(Q266&gt;=$AG$2,$AD$19,Q266&gt;=$AG$3,$AC$19,Q266&gt;=$AG$4,$AB$19,Q266&gt;=$AG$5,$AA$19,Q266&gt;=$AG$6,$Z$19,Q266&gt;=$AG$7,$Y$19,Q266&gt;=$AG$8,$X$19,Q266&gt;=$AG$9,$V$19),L266),"")</f>
        <v>FF</v>
      </c>
      <c r="N266" s="9"/>
      <c r="O266" s="9"/>
      <c r="P266" s="9">
        <f t="shared" si="38"/>
        <v>26</v>
      </c>
      <c r="Q266" s="9">
        <f t="shared" si="39"/>
        <v>26</v>
      </c>
      <c r="R266" s="9">
        <f t="shared" si="40"/>
        <v>-2.38</v>
      </c>
    </row>
    <row r="267" spans="1:18" x14ac:dyDescent="0.2">
      <c r="A267" s="3" t="s">
        <v>8</v>
      </c>
      <c r="B267" s="3">
        <v>266</v>
      </c>
      <c r="C267" s="3">
        <v>4</v>
      </c>
      <c r="D267" s="3">
        <v>15</v>
      </c>
      <c r="E267" s="3">
        <v>17</v>
      </c>
      <c r="F267" s="22">
        <f t="shared" si="41"/>
        <v>17</v>
      </c>
      <c r="G267" s="22">
        <f t="shared" si="42"/>
        <v>4</v>
      </c>
      <c r="H267" s="22">
        <f t="shared" si="43"/>
        <v>15</v>
      </c>
      <c r="I267" s="9">
        <f t="shared" si="44"/>
        <v>10.6</v>
      </c>
      <c r="J267" s="9">
        <f t="shared" si="36"/>
        <v>11.8</v>
      </c>
      <c r="K267" s="10">
        <f t="shared" si="37"/>
        <v>112.36</v>
      </c>
      <c r="L267" s="9" t="str" cm="1">
        <f t="array" ref="L267">IF(D267&lt;&gt;"",IF(AND(H267&gt;=40,I267&gt;=30),IF(AND($N$2&gt;=$T$2,$N$2&lt;=$U$2),_xlfn.IFS(P267&gt;=$AD$2,$AD$1,P267&gt;=$AC$2,$AC$1,P267&gt;=$AB$2,$AB$1,P267&gt;=$AA$2,$AA$1,P267&gt;=$Z$2,$Z$1,P267&gt;=$Y$2,$Y$1,P267&gt;=$X$2,$X$1,P267&gt;=$W$2,$W$1,P267&lt;$W$2,$V$1),(IF(AND($N$2&gt;=$T$3,$N$2&lt;$U$3),_xlfn.IFS(P267&gt;=$AD$3,$AD$1,P267&gt;=$AC$3,$AC$1,P267&gt;=$AB$3,$AB$1,P267&gt;=$AA$3,$AA$1,P267&gt;=$Z$3,$Z$1,P267&gt;=$Y$3,$Y$1,P267&gt;=$X$3,$X$1,P267&gt;=$W$3,$W$1,P267&lt;$W$2,$V$1),(IF(AND($N$2&gt;=$T$4,$N$2&lt;$U$4),_xlfn.IFS(P267&gt;=$AD$4,$AD$1,P267&gt;=$AC$4,$AC$1,P267&gt;=$AB$4,$AB$1,P267&gt;=$AA$4,$AA$1,P267&gt;=$Z$4,$Z$1,P267&gt;=$Y$4,$Y$1,P267&gt;=$X$4,$X$1,P267&gt;=$W$4,$W$1,P267&lt;$W$2,$V$1),(IF(AND($N$2&gt;=$T$5,$N$2&lt;$U$5),_xlfn.IFS(P267&gt;=$AD$5,$AD$1,P267&gt;=$AC$5,$AC$1,P267&gt;=$AB$5,$AB$1,P267&gt;=$AA$5,$AA$1,P267&gt;=$Z$5,$Z$1,P267&gt;=$Y$5,$Y$1,P267&gt;=$X$5,$X$1,P267&gt;=$W$5,$W$1,P267&lt;$W$2,$V$1),(IF(AND($N$2&gt;=$T$6,$N$2&lt;$U$6),_xlfn.IFS(P267&gt;=$AD$6,$AD$1,P267&gt;=$AC$6,$AC$1,P267&gt;=$AB$6,$AB$1,P267&gt;=$AA$6,$AA$1,P267&gt;=$Z$6,$Z$1,P267&gt;=$Y$6,$Y$1,P267&gt;=$X$6,$X$1,P267&gt;=$W$6,$W$1,P267&lt;$W$2,$V$1),(IF(AND($N$2&gt;=$T$7,$N$2&lt;$U$7),_xlfn.IFS(P267&gt;=$AD$7,$AD$1,P267&gt;=$AC$7,$AC$1,P267&gt;=$AB$7,$AB$1,P267&gt;=$AA$7,$AA$1,P267&gt;=$Z$7,$Z$1,P267&gt;=$Y$7,$Y$1,P267&gt;=$X$7,$X$1,P267&gt;=$W$7,$W$1,P267&lt;$W$2,$V$1),(IF(AND($N$2&gt;=$T$8,$N$2&lt;$U$8),_xlfn.IFS(P267&gt;=$AD$8,$AD$1,P267&gt;=$AC$8,$AC$1,P267&gt;=$AB$8,$AB$1,P267&gt;=$AA$8,$AA$1,P267&gt;=$Z$8,$Z$1,P267&gt;=$Y$8,$Y$1,P267&gt;=$X$8,$X$1,P267&gt;=$W$8,$W$1,P267&lt;$W$2,$V$1),(IF(AND($N$2&gt;=$T$9,$N$2&lt;$U$9),_xlfn.IFS(P267&gt;=$AD$9,$AD$1,P267&gt;=$AC$9,$AC$1,P267&gt;=$AB$9,$AB$1,P267&gt;=$AA$9,$AA$1,P267&gt;=$Z$9,$Z$1,P267&gt;=$Y$9,$Y$1,P267&gt;=$X$9,$X$1,P267&gt;=$W$9,$W$1),$W$1))))))))))))))),IF(AND($N$2&gt;=$T$2,$N$2&lt;=$U$2),IF(P267&gt;=$W$2,$W$1,$V$1),IF(AND($N$2&gt;=$T$3,$N$2&lt;$U$3),IF(P267&gt;=$W$3,$W$1,$V$1),IF(AND($N$2&gt;=$T$4,$N$2&lt;$U$4),IF(P267&gt;=$W$4,$W$1,$V$1),IF(AND($N$2&gt;=$T$5,$N$2&lt;$U$5),IF(P267&gt;=$W$5,$W$1,$V$1),IF(AND($N$2&gt;=$T$6,$N$2&lt;$U$6),IF(P267&gt;=$W$6,$W$1,$V$1),IF(AND($N$2&gt;=$T$7,$N$2&lt;$U$7),IF(P267&gt;=$W$7,$W$1,$V$1),IF(AND($N$2&gt;=$T$8,$N$2&lt;$U$8),IF(P267&gt;=$W$8,$W$1,$V$1),IF(AND($N$2&gt;=$T$9,$N$2&lt;$U$9),IF(P267&gt;=$W$9,$W$1,$V$1),""))))))))),"")</f>
        <v>FF</v>
      </c>
      <c r="M267" s="9" t="str" cm="1">
        <f t="array" ref="M267">IF(E267&lt;&gt;"",IF(AND(E267&lt;&gt;"GR",E267&gt;=40,J267&gt;=30),_xlfn.IFS(Q267&gt;=$AG$2,$AD$19,Q267&gt;=$AG$3,$AC$19,Q267&gt;=$AG$4,$AB$19,Q267&gt;=$AG$5,$AA$19,Q267&gt;=$AG$6,$Z$19,Q267&gt;=$AG$7,$Y$19,Q267&gt;=$AG$8,$X$19,Q267&gt;=$AG$9,$V$19),L267),"")</f>
        <v>FF</v>
      </c>
      <c r="N267" s="9"/>
      <c r="O267" s="9"/>
      <c r="P267" s="9">
        <f t="shared" si="38"/>
        <v>25</v>
      </c>
      <c r="Q267" s="9">
        <f t="shared" si="39"/>
        <v>26</v>
      </c>
      <c r="R267" s="9">
        <f t="shared" si="40"/>
        <v>-2.48</v>
      </c>
    </row>
    <row r="268" spans="1:18" x14ac:dyDescent="0.2">
      <c r="A268" s="3" t="s">
        <v>8</v>
      </c>
      <c r="B268" s="3">
        <v>267</v>
      </c>
      <c r="C268" s="3">
        <v>7</v>
      </c>
      <c r="D268" s="3">
        <v>15</v>
      </c>
      <c r="E268" s="3">
        <v>15</v>
      </c>
      <c r="F268" s="22">
        <f t="shared" si="41"/>
        <v>15</v>
      </c>
      <c r="G268" s="22">
        <f t="shared" si="42"/>
        <v>7</v>
      </c>
      <c r="H268" s="22">
        <f t="shared" si="43"/>
        <v>15</v>
      </c>
      <c r="I268" s="9">
        <f t="shared" si="44"/>
        <v>11.8</v>
      </c>
      <c r="J268" s="9">
        <f t="shared" si="36"/>
        <v>11.8</v>
      </c>
      <c r="K268" s="10">
        <f t="shared" si="37"/>
        <v>139.24</v>
      </c>
      <c r="L268" s="9" t="str" cm="1">
        <f t="array" ref="L268">IF(D268&lt;&gt;"",IF(AND(H268&gt;=40,I268&gt;=30),IF(AND($N$2&gt;=$T$2,$N$2&lt;=$U$2),_xlfn.IFS(P268&gt;=$AD$2,$AD$1,P268&gt;=$AC$2,$AC$1,P268&gt;=$AB$2,$AB$1,P268&gt;=$AA$2,$AA$1,P268&gt;=$Z$2,$Z$1,P268&gt;=$Y$2,$Y$1,P268&gt;=$X$2,$X$1,P268&gt;=$W$2,$W$1,P268&lt;$W$2,$V$1),(IF(AND($N$2&gt;=$T$3,$N$2&lt;$U$3),_xlfn.IFS(P268&gt;=$AD$3,$AD$1,P268&gt;=$AC$3,$AC$1,P268&gt;=$AB$3,$AB$1,P268&gt;=$AA$3,$AA$1,P268&gt;=$Z$3,$Z$1,P268&gt;=$Y$3,$Y$1,P268&gt;=$X$3,$X$1,P268&gt;=$W$3,$W$1,P268&lt;$W$2,$V$1),(IF(AND($N$2&gt;=$T$4,$N$2&lt;$U$4),_xlfn.IFS(P268&gt;=$AD$4,$AD$1,P268&gt;=$AC$4,$AC$1,P268&gt;=$AB$4,$AB$1,P268&gt;=$AA$4,$AA$1,P268&gt;=$Z$4,$Z$1,P268&gt;=$Y$4,$Y$1,P268&gt;=$X$4,$X$1,P268&gt;=$W$4,$W$1,P268&lt;$W$2,$V$1),(IF(AND($N$2&gt;=$T$5,$N$2&lt;$U$5),_xlfn.IFS(P268&gt;=$AD$5,$AD$1,P268&gt;=$AC$5,$AC$1,P268&gt;=$AB$5,$AB$1,P268&gt;=$AA$5,$AA$1,P268&gt;=$Z$5,$Z$1,P268&gt;=$Y$5,$Y$1,P268&gt;=$X$5,$X$1,P268&gt;=$W$5,$W$1,P268&lt;$W$2,$V$1),(IF(AND($N$2&gt;=$T$6,$N$2&lt;$U$6),_xlfn.IFS(P268&gt;=$AD$6,$AD$1,P268&gt;=$AC$6,$AC$1,P268&gt;=$AB$6,$AB$1,P268&gt;=$AA$6,$AA$1,P268&gt;=$Z$6,$Z$1,P268&gt;=$Y$6,$Y$1,P268&gt;=$X$6,$X$1,P268&gt;=$W$6,$W$1,P268&lt;$W$2,$V$1),(IF(AND($N$2&gt;=$T$7,$N$2&lt;$U$7),_xlfn.IFS(P268&gt;=$AD$7,$AD$1,P268&gt;=$AC$7,$AC$1,P268&gt;=$AB$7,$AB$1,P268&gt;=$AA$7,$AA$1,P268&gt;=$Z$7,$Z$1,P268&gt;=$Y$7,$Y$1,P268&gt;=$X$7,$X$1,P268&gt;=$W$7,$W$1,P268&lt;$W$2,$V$1),(IF(AND($N$2&gt;=$T$8,$N$2&lt;$U$8),_xlfn.IFS(P268&gt;=$AD$8,$AD$1,P268&gt;=$AC$8,$AC$1,P268&gt;=$AB$8,$AB$1,P268&gt;=$AA$8,$AA$1,P268&gt;=$Z$8,$Z$1,P268&gt;=$Y$8,$Y$1,P268&gt;=$X$8,$X$1,P268&gt;=$W$8,$W$1,P268&lt;$W$2,$V$1),(IF(AND($N$2&gt;=$T$9,$N$2&lt;$U$9),_xlfn.IFS(P268&gt;=$AD$9,$AD$1,P268&gt;=$AC$9,$AC$1,P268&gt;=$AB$9,$AB$1,P268&gt;=$AA$9,$AA$1,P268&gt;=$Z$9,$Z$1,P268&gt;=$Y$9,$Y$1,P268&gt;=$X$9,$X$1,P268&gt;=$W$9,$W$1),$W$1))))))))))))))),IF(AND($N$2&gt;=$T$2,$N$2&lt;=$U$2),IF(P268&gt;=$W$2,$W$1,$V$1),IF(AND($N$2&gt;=$T$3,$N$2&lt;$U$3),IF(P268&gt;=$W$3,$W$1,$V$1),IF(AND($N$2&gt;=$T$4,$N$2&lt;$U$4),IF(P268&gt;=$W$4,$W$1,$V$1),IF(AND($N$2&gt;=$T$5,$N$2&lt;$U$5),IF(P268&gt;=$W$5,$W$1,$V$1),IF(AND($N$2&gt;=$T$6,$N$2&lt;$U$6),IF(P268&gt;=$W$6,$W$1,$V$1),IF(AND($N$2&gt;=$T$7,$N$2&lt;$U$7),IF(P268&gt;=$W$7,$W$1,$V$1),IF(AND($N$2&gt;=$T$8,$N$2&lt;$U$8),IF(P268&gt;=$W$8,$W$1,$V$1),IF(AND($N$2&gt;=$T$9,$N$2&lt;$U$9),IF(P268&gt;=$W$9,$W$1,$V$1),""))))))))),"")</f>
        <v>FF</v>
      </c>
      <c r="M268" s="9" t="str" cm="1">
        <f t="array" ref="M268">IF(E268&lt;&gt;"",IF(AND(E268&lt;&gt;"GR",E268&gt;=40,J268&gt;=30),_xlfn.IFS(Q268&gt;=$AG$2,$AD$19,Q268&gt;=$AG$3,$AC$19,Q268&gt;=$AG$4,$AB$19,Q268&gt;=$AG$5,$AA$19,Q268&gt;=$AG$6,$Z$19,Q268&gt;=$AG$7,$Y$19,Q268&gt;=$AG$8,$X$19,Q268&gt;=$AG$9,$V$19),L268),"")</f>
        <v>FF</v>
      </c>
      <c r="N268" s="9"/>
      <c r="O268" s="9"/>
      <c r="P268" s="9">
        <f t="shared" si="38"/>
        <v>26</v>
      </c>
      <c r="Q268" s="9">
        <f t="shared" si="39"/>
        <v>26</v>
      </c>
      <c r="R268" s="9">
        <f t="shared" si="40"/>
        <v>-2.4</v>
      </c>
    </row>
    <row r="269" spans="1:18" x14ac:dyDescent="0.2">
      <c r="A269" s="3" t="s">
        <v>8</v>
      </c>
      <c r="B269" s="3">
        <v>268</v>
      </c>
      <c r="C269" s="3">
        <v>20</v>
      </c>
      <c r="D269" s="3">
        <v>7</v>
      </c>
      <c r="E269" s="3">
        <v>6</v>
      </c>
      <c r="F269" s="22">
        <f t="shared" si="41"/>
        <v>6</v>
      </c>
      <c r="G269" s="22">
        <f t="shared" si="42"/>
        <v>20</v>
      </c>
      <c r="H269" s="22">
        <f t="shared" si="43"/>
        <v>7</v>
      </c>
      <c r="I269" s="9">
        <f t="shared" si="44"/>
        <v>12.2</v>
      </c>
      <c r="J269" s="9">
        <f t="shared" si="36"/>
        <v>11.6</v>
      </c>
      <c r="K269" s="10">
        <f t="shared" si="37"/>
        <v>148.83999999999997</v>
      </c>
      <c r="L269" s="9" t="str" cm="1">
        <f t="array" ref="L269">IF(D269&lt;&gt;"",IF(AND(H269&gt;=40,I269&gt;=30),IF(AND($N$2&gt;=$T$2,$N$2&lt;=$U$2),_xlfn.IFS(P269&gt;=$AD$2,$AD$1,P269&gt;=$AC$2,$AC$1,P269&gt;=$AB$2,$AB$1,P269&gt;=$AA$2,$AA$1,P269&gt;=$Z$2,$Z$1,P269&gt;=$Y$2,$Y$1,P269&gt;=$X$2,$X$1,P269&gt;=$W$2,$W$1,P269&lt;$W$2,$V$1),(IF(AND($N$2&gt;=$T$3,$N$2&lt;$U$3),_xlfn.IFS(P269&gt;=$AD$3,$AD$1,P269&gt;=$AC$3,$AC$1,P269&gt;=$AB$3,$AB$1,P269&gt;=$AA$3,$AA$1,P269&gt;=$Z$3,$Z$1,P269&gt;=$Y$3,$Y$1,P269&gt;=$X$3,$X$1,P269&gt;=$W$3,$W$1,P269&lt;$W$2,$V$1),(IF(AND($N$2&gt;=$T$4,$N$2&lt;$U$4),_xlfn.IFS(P269&gt;=$AD$4,$AD$1,P269&gt;=$AC$4,$AC$1,P269&gt;=$AB$4,$AB$1,P269&gt;=$AA$4,$AA$1,P269&gt;=$Z$4,$Z$1,P269&gt;=$Y$4,$Y$1,P269&gt;=$X$4,$X$1,P269&gt;=$W$4,$W$1,P269&lt;$W$2,$V$1),(IF(AND($N$2&gt;=$T$5,$N$2&lt;$U$5),_xlfn.IFS(P269&gt;=$AD$5,$AD$1,P269&gt;=$AC$5,$AC$1,P269&gt;=$AB$5,$AB$1,P269&gt;=$AA$5,$AA$1,P269&gt;=$Z$5,$Z$1,P269&gt;=$Y$5,$Y$1,P269&gt;=$X$5,$X$1,P269&gt;=$W$5,$W$1,P269&lt;$W$2,$V$1),(IF(AND($N$2&gt;=$T$6,$N$2&lt;$U$6),_xlfn.IFS(P269&gt;=$AD$6,$AD$1,P269&gt;=$AC$6,$AC$1,P269&gt;=$AB$6,$AB$1,P269&gt;=$AA$6,$AA$1,P269&gt;=$Z$6,$Z$1,P269&gt;=$Y$6,$Y$1,P269&gt;=$X$6,$X$1,P269&gt;=$W$6,$W$1,P269&lt;$W$2,$V$1),(IF(AND($N$2&gt;=$T$7,$N$2&lt;$U$7),_xlfn.IFS(P269&gt;=$AD$7,$AD$1,P269&gt;=$AC$7,$AC$1,P269&gt;=$AB$7,$AB$1,P269&gt;=$AA$7,$AA$1,P269&gt;=$Z$7,$Z$1,P269&gt;=$Y$7,$Y$1,P269&gt;=$X$7,$X$1,P269&gt;=$W$7,$W$1,P269&lt;$W$2,$V$1),(IF(AND($N$2&gt;=$T$8,$N$2&lt;$U$8),_xlfn.IFS(P269&gt;=$AD$8,$AD$1,P269&gt;=$AC$8,$AC$1,P269&gt;=$AB$8,$AB$1,P269&gt;=$AA$8,$AA$1,P269&gt;=$Z$8,$Z$1,P269&gt;=$Y$8,$Y$1,P269&gt;=$X$8,$X$1,P269&gt;=$W$8,$W$1,P269&lt;$W$2,$V$1),(IF(AND($N$2&gt;=$T$9,$N$2&lt;$U$9),_xlfn.IFS(P269&gt;=$AD$9,$AD$1,P269&gt;=$AC$9,$AC$1,P269&gt;=$AB$9,$AB$1,P269&gt;=$AA$9,$AA$1,P269&gt;=$Z$9,$Z$1,P269&gt;=$Y$9,$Y$1,P269&gt;=$X$9,$X$1,P269&gt;=$W$9,$W$1),$W$1))))))))))))))),IF(AND($N$2&gt;=$T$2,$N$2&lt;=$U$2),IF(P269&gt;=$W$2,$W$1,$V$1),IF(AND($N$2&gt;=$T$3,$N$2&lt;$U$3),IF(P269&gt;=$W$3,$W$1,$V$1),IF(AND($N$2&gt;=$T$4,$N$2&lt;$U$4),IF(P269&gt;=$W$4,$W$1,$V$1),IF(AND($N$2&gt;=$T$5,$N$2&lt;$U$5),IF(P269&gt;=$W$5,$W$1,$V$1),IF(AND($N$2&gt;=$T$6,$N$2&lt;$U$6),IF(P269&gt;=$W$6,$W$1,$V$1),IF(AND($N$2&gt;=$T$7,$N$2&lt;$U$7),IF(P269&gt;=$W$7,$W$1,$V$1),IF(AND($N$2&gt;=$T$8,$N$2&lt;$U$8),IF(P269&gt;=$W$8,$W$1,$V$1),IF(AND($N$2&gt;=$T$9,$N$2&lt;$U$9),IF(P269&gt;=$W$9,$W$1,$V$1),""))))))))),"")</f>
        <v>FF</v>
      </c>
      <c r="M269" s="9" t="str" cm="1">
        <f t="array" ref="M269">IF(E269&lt;&gt;"",IF(AND(E269&lt;&gt;"GR",E269&gt;=40,J269&gt;=30),_xlfn.IFS(Q269&gt;=$AG$2,$AD$19,Q269&gt;=$AG$3,$AC$19,Q269&gt;=$AG$4,$AB$19,Q269&gt;=$AG$5,$AA$19,Q269&gt;=$AG$6,$Z$19,Q269&gt;=$AG$7,$Y$19,Q269&gt;=$AG$8,$X$19,Q269&gt;=$AG$9,$V$19),L269),"")</f>
        <v>FF</v>
      </c>
      <c r="N269" s="9"/>
      <c r="O269" s="9"/>
      <c r="P269" s="9">
        <f t="shared" si="38"/>
        <v>26</v>
      </c>
      <c r="Q269" s="9">
        <f t="shared" si="39"/>
        <v>26</v>
      </c>
      <c r="R269" s="9">
        <f t="shared" si="40"/>
        <v>-2.37</v>
      </c>
    </row>
    <row r="270" spans="1:18" x14ac:dyDescent="0.2">
      <c r="A270" s="3" t="s">
        <v>8</v>
      </c>
      <c r="B270" s="3">
        <v>269</v>
      </c>
      <c r="C270" s="3">
        <v>5</v>
      </c>
      <c r="D270" s="3">
        <v>5</v>
      </c>
      <c r="E270" s="3">
        <v>15</v>
      </c>
      <c r="F270" s="22">
        <f t="shared" si="41"/>
        <v>15</v>
      </c>
      <c r="G270" s="22">
        <f t="shared" si="42"/>
        <v>5</v>
      </c>
      <c r="H270" s="22">
        <f t="shared" si="43"/>
        <v>5</v>
      </c>
      <c r="I270" s="9">
        <f t="shared" si="44"/>
        <v>5</v>
      </c>
      <c r="J270" s="9">
        <f t="shared" si="36"/>
        <v>11</v>
      </c>
      <c r="K270" s="10">
        <f t="shared" si="37"/>
        <v>25</v>
      </c>
      <c r="L270" s="9" t="str" cm="1">
        <f t="array" ref="L270">IF(D270&lt;&gt;"",IF(AND(H270&gt;=40,I270&gt;=30),IF(AND($N$2&gt;=$T$2,$N$2&lt;=$U$2),_xlfn.IFS(P270&gt;=$AD$2,$AD$1,P270&gt;=$AC$2,$AC$1,P270&gt;=$AB$2,$AB$1,P270&gt;=$AA$2,$AA$1,P270&gt;=$Z$2,$Z$1,P270&gt;=$Y$2,$Y$1,P270&gt;=$X$2,$X$1,P270&gt;=$W$2,$W$1,P270&lt;$W$2,$V$1),(IF(AND($N$2&gt;=$T$3,$N$2&lt;$U$3),_xlfn.IFS(P270&gt;=$AD$3,$AD$1,P270&gt;=$AC$3,$AC$1,P270&gt;=$AB$3,$AB$1,P270&gt;=$AA$3,$AA$1,P270&gt;=$Z$3,$Z$1,P270&gt;=$Y$3,$Y$1,P270&gt;=$X$3,$X$1,P270&gt;=$W$3,$W$1,P270&lt;$W$2,$V$1),(IF(AND($N$2&gt;=$T$4,$N$2&lt;$U$4),_xlfn.IFS(P270&gt;=$AD$4,$AD$1,P270&gt;=$AC$4,$AC$1,P270&gt;=$AB$4,$AB$1,P270&gt;=$AA$4,$AA$1,P270&gt;=$Z$4,$Z$1,P270&gt;=$Y$4,$Y$1,P270&gt;=$X$4,$X$1,P270&gt;=$W$4,$W$1,P270&lt;$W$2,$V$1),(IF(AND($N$2&gt;=$T$5,$N$2&lt;$U$5),_xlfn.IFS(P270&gt;=$AD$5,$AD$1,P270&gt;=$AC$5,$AC$1,P270&gt;=$AB$5,$AB$1,P270&gt;=$AA$5,$AA$1,P270&gt;=$Z$5,$Z$1,P270&gt;=$Y$5,$Y$1,P270&gt;=$X$5,$X$1,P270&gt;=$W$5,$W$1,P270&lt;$W$2,$V$1),(IF(AND($N$2&gt;=$T$6,$N$2&lt;$U$6),_xlfn.IFS(P270&gt;=$AD$6,$AD$1,P270&gt;=$AC$6,$AC$1,P270&gt;=$AB$6,$AB$1,P270&gt;=$AA$6,$AA$1,P270&gt;=$Z$6,$Z$1,P270&gt;=$Y$6,$Y$1,P270&gt;=$X$6,$X$1,P270&gt;=$W$6,$W$1,P270&lt;$W$2,$V$1),(IF(AND($N$2&gt;=$T$7,$N$2&lt;$U$7),_xlfn.IFS(P270&gt;=$AD$7,$AD$1,P270&gt;=$AC$7,$AC$1,P270&gt;=$AB$7,$AB$1,P270&gt;=$AA$7,$AA$1,P270&gt;=$Z$7,$Z$1,P270&gt;=$Y$7,$Y$1,P270&gt;=$X$7,$X$1,P270&gt;=$W$7,$W$1,P270&lt;$W$2,$V$1),(IF(AND($N$2&gt;=$T$8,$N$2&lt;$U$8),_xlfn.IFS(P270&gt;=$AD$8,$AD$1,P270&gt;=$AC$8,$AC$1,P270&gt;=$AB$8,$AB$1,P270&gt;=$AA$8,$AA$1,P270&gt;=$Z$8,$Z$1,P270&gt;=$Y$8,$Y$1,P270&gt;=$X$8,$X$1,P270&gt;=$W$8,$W$1,P270&lt;$W$2,$V$1),(IF(AND($N$2&gt;=$T$9,$N$2&lt;$U$9),_xlfn.IFS(P270&gt;=$AD$9,$AD$1,P270&gt;=$AC$9,$AC$1,P270&gt;=$AB$9,$AB$1,P270&gt;=$AA$9,$AA$1,P270&gt;=$Z$9,$Z$1,P270&gt;=$Y$9,$Y$1,P270&gt;=$X$9,$X$1,P270&gt;=$W$9,$W$1),$W$1))))))))))))))),IF(AND($N$2&gt;=$T$2,$N$2&lt;=$U$2),IF(P270&gt;=$W$2,$W$1,$V$1),IF(AND($N$2&gt;=$T$3,$N$2&lt;$U$3),IF(P270&gt;=$W$3,$W$1,$V$1),IF(AND($N$2&gt;=$T$4,$N$2&lt;$U$4),IF(P270&gt;=$W$4,$W$1,$V$1),IF(AND($N$2&gt;=$T$5,$N$2&lt;$U$5),IF(P270&gt;=$W$5,$W$1,$V$1),IF(AND($N$2&gt;=$T$6,$N$2&lt;$U$6),IF(P270&gt;=$W$6,$W$1,$V$1),IF(AND($N$2&gt;=$T$7,$N$2&lt;$U$7),IF(P270&gt;=$W$7,$W$1,$V$1),IF(AND($N$2&gt;=$T$8,$N$2&lt;$U$8),IF(P270&gt;=$W$8,$W$1,$V$1),IF(AND($N$2&gt;=$T$9,$N$2&lt;$U$9),IF(P270&gt;=$W$9,$W$1,$V$1),""))))))))),"")</f>
        <v>FF</v>
      </c>
      <c r="M270" s="9" t="str" cm="1">
        <f t="array" ref="M270">IF(E270&lt;&gt;"",IF(AND(E270&lt;&gt;"GR",E270&gt;=40,J270&gt;=30),_xlfn.IFS(Q270&gt;=$AG$2,$AD$19,Q270&gt;=$AG$3,$AC$19,Q270&gt;=$AG$4,$AB$19,Q270&gt;=$AG$5,$AA$19,Q270&gt;=$AG$6,$Z$19,Q270&gt;=$AG$7,$Y$19,Q270&gt;=$AG$8,$X$19,Q270&gt;=$AG$9,$V$19),L270),"")</f>
        <v>FF</v>
      </c>
      <c r="N270" s="9"/>
      <c r="O270" s="9"/>
      <c r="P270" s="9">
        <f t="shared" si="38"/>
        <v>21</v>
      </c>
      <c r="Q270" s="9">
        <f t="shared" si="39"/>
        <v>26</v>
      </c>
      <c r="R270" s="9">
        <f t="shared" si="40"/>
        <v>-2.86</v>
      </c>
    </row>
    <row r="271" spans="1:18" x14ac:dyDescent="0.2">
      <c r="A271" s="3" t="s">
        <v>8</v>
      </c>
      <c r="B271" s="3">
        <v>270</v>
      </c>
      <c r="C271" s="3">
        <v>7</v>
      </c>
      <c r="D271" s="3">
        <v>13</v>
      </c>
      <c r="E271" s="3">
        <v>12</v>
      </c>
      <c r="F271" s="22">
        <f t="shared" si="41"/>
        <v>12</v>
      </c>
      <c r="G271" s="22">
        <f t="shared" si="42"/>
        <v>7</v>
      </c>
      <c r="H271" s="22">
        <f t="shared" si="43"/>
        <v>13</v>
      </c>
      <c r="I271" s="9">
        <f t="shared" si="44"/>
        <v>10.6</v>
      </c>
      <c r="J271" s="9">
        <f t="shared" si="36"/>
        <v>10</v>
      </c>
      <c r="K271" s="10">
        <f t="shared" si="37"/>
        <v>112.36</v>
      </c>
      <c r="L271" s="9" t="str" cm="1">
        <f t="array" ref="L271">IF(D271&lt;&gt;"",IF(AND(H271&gt;=40,I271&gt;=30),IF(AND($N$2&gt;=$T$2,$N$2&lt;=$U$2),_xlfn.IFS(P271&gt;=$AD$2,$AD$1,P271&gt;=$AC$2,$AC$1,P271&gt;=$AB$2,$AB$1,P271&gt;=$AA$2,$AA$1,P271&gt;=$Z$2,$Z$1,P271&gt;=$Y$2,$Y$1,P271&gt;=$X$2,$X$1,P271&gt;=$W$2,$W$1,P271&lt;$W$2,$V$1),(IF(AND($N$2&gt;=$T$3,$N$2&lt;$U$3),_xlfn.IFS(P271&gt;=$AD$3,$AD$1,P271&gt;=$AC$3,$AC$1,P271&gt;=$AB$3,$AB$1,P271&gt;=$AA$3,$AA$1,P271&gt;=$Z$3,$Z$1,P271&gt;=$Y$3,$Y$1,P271&gt;=$X$3,$X$1,P271&gt;=$W$3,$W$1,P271&lt;$W$2,$V$1),(IF(AND($N$2&gt;=$T$4,$N$2&lt;$U$4),_xlfn.IFS(P271&gt;=$AD$4,$AD$1,P271&gt;=$AC$4,$AC$1,P271&gt;=$AB$4,$AB$1,P271&gt;=$AA$4,$AA$1,P271&gt;=$Z$4,$Z$1,P271&gt;=$Y$4,$Y$1,P271&gt;=$X$4,$X$1,P271&gt;=$W$4,$W$1,P271&lt;$W$2,$V$1),(IF(AND($N$2&gt;=$T$5,$N$2&lt;$U$5),_xlfn.IFS(P271&gt;=$AD$5,$AD$1,P271&gt;=$AC$5,$AC$1,P271&gt;=$AB$5,$AB$1,P271&gt;=$AA$5,$AA$1,P271&gt;=$Z$5,$Z$1,P271&gt;=$Y$5,$Y$1,P271&gt;=$X$5,$X$1,P271&gt;=$W$5,$W$1,P271&lt;$W$2,$V$1),(IF(AND($N$2&gt;=$T$6,$N$2&lt;$U$6),_xlfn.IFS(P271&gt;=$AD$6,$AD$1,P271&gt;=$AC$6,$AC$1,P271&gt;=$AB$6,$AB$1,P271&gt;=$AA$6,$AA$1,P271&gt;=$Z$6,$Z$1,P271&gt;=$Y$6,$Y$1,P271&gt;=$X$6,$X$1,P271&gt;=$W$6,$W$1,P271&lt;$W$2,$V$1),(IF(AND($N$2&gt;=$T$7,$N$2&lt;$U$7),_xlfn.IFS(P271&gt;=$AD$7,$AD$1,P271&gt;=$AC$7,$AC$1,P271&gt;=$AB$7,$AB$1,P271&gt;=$AA$7,$AA$1,P271&gt;=$Z$7,$Z$1,P271&gt;=$Y$7,$Y$1,P271&gt;=$X$7,$X$1,P271&gt;=$W$7,$W$1,P271&lt;$W$2,$V$1),(IF(AND($N$2&gt;=$T$8,$N$2&lt;$U$8),_xlfn.IFS(P271&gt;=$AD$8,$AD$1,P271&gt;=$AC$8,$AC$1,P271&gt;=$AB$8,$AB$1,P271&gt;=$AA$8,$AA$1,P271&gt;=$Z$8,$Z$1,P271&gt;=$Y$8,$Y$1,P271&gt;=$X$8,$X$1,P271&gt;=$W$8,$W$1,P271&lt;$W$2,$V$1),(IF(AND($N$2&gt;=$T$9,$N$2&lt;$U$9),_xlfn.IFS(P271&gt;=$AD$9,$AD$1,P271&gt;=$AC$9,$AC$1,P271&gt;=$AB$9,$AB$1,P271&gt;=$AA$9,$AA$1,P271&gt;=$Z$9,$Z$1,P271&gt;=$Y$9,$Y$1,P271&gt;=$X$9,$X$1,P271&gt;=$W$9,$W$1),$W$1))))))))))))))),IF(AND($N$2&gt;=$T$2,$N$2&lt;=$U$2),IF(P271&gt;=$W$2,$W$1,$V$1),IF(AND($N$2&gt;=$T$3,$N$2&lt;$U$3),IF(P271&gt;=$W$3,$W$1,$V$1),IF(AND($N$2&gt;=$T$4,$N$2&lt;$U$4),IF(P271&gt;=$W$4,$W$1,$V$1),IF(AND($N$2&gt;=$T$5,$N$2&lt;$U$5),IF(P271&gt;=$W$5,$W$1,$V$1),IF(AND($N$2&gt;=$T$6,$N$2&lt;$U$6),IF(P271&gt;=$W$6,$W$1,$V$1),IF(AND($N$2&gt;=$T$7,$N$2&lt;$U$7),IF(P271&gt;=$W$7,$W$1,$V$1),IF(AND($N$2&gt;=$T$8,$N$2&lt;$U$8),IF(P271&gt;=$W$8,$W$1,$V$1),IF(AND($N$2&gt;=$T$9,$N$2&lt;$U$9),IF(P271&gt;=$W$9,$W$1,$V$1),""))))))))),"")</f>
        <v>FF</v>
      </c>
      <c r="M271" s="9" t="str" cm="1">
        <f t="array" ref="M271">IF(E271&lt;&gt;"",IF(AND(E271&lt;&gt;"GR",E271&gt;=40,J271&gt;=30),_xlfn.IFS(Q271&gt;=$AG$2,$AD$19,Q271&gt;=$AG$3,$AC$19,Q271&gt;=$AG$4,$AB$19,Q271&gt;=$AG$5,$AA$19,Q271&gt;=$AG$6,$Z$19,Q271&gt;=$AG$7,$Y$19,Q271&gt;=$AG$8,$X$19,Q271&gt;=$AG$9,$V$19),L271),"")</f>
        <v>FF</v>
      </c>
      <c r="N271" s="9"/>
      <c r="O271" s="9"/>
      <c r="P271" s="9">
        <f t="shared" si="38"/>
        <v>25</v>
      </c>
      <c r="Q271" s="9">
        <f t="shared" si="39"/>
        <v>25</v>
      </c>
      <c r="R271" s="9">
        <f t="shared" si="40"/>
        <v>-2.48</v>
      </c>
    </row>
    <row r="272" spans="1:18" x14ac:dyDescent="0.2">
      <c r="A272" s="3" t="s">
        <v>8</v>
      </c>
      <c r="B272" s="3">
        <v>271</v>
      </c>
      <c r="C272" s="3">
        <v>9</v>
      </c>
      <c r="D272" s="3">
        <v>8</v>
      </c>
      <c r="E272" s="3" t="s">
        <v>34</v>
      </c>
      <c r="F272" s="22">
        <f t="shared" si="41"/>
        <v>8</v>
      </c>
      <c r="G272" s="22">
        <f t="shared" si="42"/>
        <v>9</v>
      </c>
      <c r="H272" s="22">
        <f t="shared" si="43"/>
        <v>8</v>
      </c>
      <c r="I272" s="9">
        <f t="shared" si="44"/>
        <v>8.4</v>
      </c>
      <c r="J272" s="9">
        <f t="shared" si="36"/>
        <v>8.4</v>
      </c>
      <c r="K272" s="10">
        <f t="shared" si="37"/>
        <v>70.56</v>
      </c>
      <c r="L272" s="9" t="str" cm="1">
        <f t="array" ref="L272">IF(D272&lt;&gt;"",IF(AND(H272&gt;=40,I272&gt;=30),IF(AND($N$2&gt;=$T$2,$N$2&lt;=$U$2),_xlfn.IFS(P272&gt;=$AD$2,$AD$1,P272&gt;=$AC$2,$AC$1,P272&gt;=$AB$2,$AB$1,P272&gt;=$AA$2,$AA$1,P272&gt;=$Z$2,$Z$1,P272&gt;=$Y$2,$Y$1,P272&gt;=$X$2,$X$1,P272&gt;=$W$2,$W$1,P272&lt;$W$2,$V$1),(IF(AND($N$2&gt;=$T$3,$N$2&lt;$U$3),_xlfn.IFS(P272&gt;=$AD$3,$AD$1,P272&gt;=$AC$3,$AC$1,P272&gt;=$AB$3,$AB$1,P272&gt;=$AA$3,$AA$1,P272&gt;=$Z$3,$Z$1,P272&gt;=$Y$3,$Y$1,P272&gt;=$X$3,$X$1,P272&gt;=$W$3,$W$1,P272&lt;$W$2,$V$1),(IF(AND($N$2&gt;=$T$4,$N$2&lt;$U$4),_xlfn.IFS(P272&gt;=$AD$4,$AD$1,P272&gt;=$AC$4,$AC$1,P272&gt;=$AB$4,$AB$1,P272&gt;=$AA$4,$AA$1,P272&gt;=$Z$4,$Z$1,P272&gt;=$Y$4,$Y$1,P272&gt;=$X$4,$X$1,P272&gt;=$W$4,$W$1,P272&lt;$W$2,$V$1),(IF(AND($N$2&gt;=$T$5,$N$2&lt;$U$5),_xlfn.IFS(P272&gt;=$AD$5,$AD$1,P272&gt;=$AC$5,$AC$1,P272&gt;=$AB$5,$AB$1,P272&gt;=$AA$5,$AA$1,P272&gt;=$Z$5,$Z$1,P272&gt;=$Y$5,$Y$1,P272&gt;=$X$5,$X$1,P272&gt;=$W$5,$W$1,P272&lt;$W$2,$V$1),(IF(AND($N$2&gt;=$T$6,$N$2&lt;$U$6),_xlfn.IFS(P272&gt;=$AD$6,$AD$1,P272&gt;=$AC$6,$AC$1,P272&gt;=$AB$6,$AB$1,P272&gt;=$AA$6,$AA$1,P272&gt;=$Z$6,$Z$1,P272&gt;=$Y$6,$Y$1,P272&gt;=$X$6,$X$1,P272&gt;=$W$6,$W$1,P272&lt;$W$2,$V$1),(IF(AND($N$2&gt;=$T$7,$N$2&lt;$U$7),_xlfn.IFS(P272&gt;=$AD$7,$AD$1,P272&gt;=$AC$7,$AC$1,P272&gt;=$AB$7,$AB$1,P272&gt;=$AA$7,$AA$1,P272&gt;=$Z$7,$Z$1,P272&gt;=$Y$7,$Y$1,P272&gt;=$X$7,$X$1,P272&gt;=$W$7,$W$1,P272&lt;$W$2,$V$1),(IF(AND($N$2&gt;=$T$8,$N$2&lt;$U$8),_xlfn.IFS(P272&gt;=$AD$8,$AD$1,P272&gt;=$AC$8,$AC$1,P272&gt;=$AB$8,$AB$1,P272&gt;=$AA$8,$AA$1,P272&gt;=$Z$8,$Z$1,P272&gt;=$Y$8,$Y$1,P272&gt;=$X$8,$X$1,P272&gt;=$W$8,$W$1,P272&lt;$W$2,$V$1),(IF(AND($N$2&gt;=$T$9,$N$2&lt;$U$9),_xlfn.IFS(P272&gt;=$AD$9,$AD$1,P272&gt;=$AC$9,$AC$1,P272&gt;=$AB$9,$AB$1,P272&gt;=$AA$9,$AA$1,P272&gt;=$Z$9,$Z$1,P272&gt;=$Y$9,$Y$1,P272&gt;=$X$9,$X$1,P272&gt;=$W$9,$W$1),$W$1))))))))))))))),IF(AND($N$2&gt;=$T$2,$N$2&lt;=$U$2),IF(P272&gt;=$W$2,$W$1,$V$1),IF(AND($N$2&gt;=$T$3,$N$2&lt;$U$3),IF(P272&gt;=$W$3,$W$1,$V$1),IF(AND($N$2&gt;=$T$4,$N$2&lt;$U$4),IF(P272&gt;=$W$4,$W$1,$V$1),IF(AND($N$2&gt;=$T$5,$N$2&lt;$U$5),IF(P272&gt;=$W$5,$W$1,$V$1),IF(AND($N$2&gt;=$T$6,$N$2&lt;$U$6),IF(P272&gt;=$W$6,$W$1,$V$1),IF(AND($N$2&gt;=$T$7,$N$2&lt;$U$7),IF(P272&gt;=$W$7,$W$1,$V$1),IF(AND($N$2&gt;=$T$8,$N$2&lt;$U$8),IF(P272&gt;=$W$8,$W$1,$V$1),IF(AND($N$2&gt;=$T$9,$N$2&lt;$U$9),IF(P272&gt;=$W$9,$W$1,$V$1),""))))))))),"")</f>
        <v>FF</v>
      </c>
      <c r="M272" s="9" t="str" cm="1">
        <f t="array" ref="M272">IF(E272&lt;&gt;"",IF(AND(E272&lt;&gt;"GR",E272&gt;=40,J272&gt;=30),_xlfn.IFS(Q272&gt;=$AG$2,$AD$19,Q272&gt;=$AG$3,$AC$19,Q272&gt;=$AG$4,$AB$19,Q272&gt;=$AG$5,$AA$19,Q272&gt;=$AG$6,$Z$19,Q272&gt;=$AG$7,$Y$19,Q272&gt;=$AG$8,$X$19,Q272&gt;=$AG$9,$V$19),L272),"")</f>
        <v>FF</v>
      </c>
      <c r="N272" s="9"/>
      <c r="O272" s="9"/>
      <c r="P272" s="9">
        <f t="shared" si="38"/>
        <v>24</v>
      </c>
      <c r="Q272" s="9">
        <f t="shared" si="39"/>
        <v>24</v>
      </c>
      <c r="R272" s="9">
        <f t="shared" si="40"/>
        <v>-2.63</v>
      </c>
    </row>
    <row r="273" spans="1:18" x14ac:dyDescent="0.2">
      <c r="A273" s="3" t="s">
        <v>8</v>
      </c>
      <c r="B273" s="3">
        <v>272</v>
      </c>
      <c r="C273" s="3">
        <v>7</v>
      </c>
      <c r="D273" s="3">
        <v>8</v>
      </c>
      <c r="E273" s="3" t="s">
        <v>34</v>
      </c>
      <c r="F273" s="22">
        <f t="shared" si="41"/>
        <v>8</v>
      </c>
      <c r="G273" s="22">
        <f t="shared" si="42"/>
        <v>7</v>
      </c>
      <c r="H273" s="22">
        <f t="shared" si="43"/>
        <v>8</v>
      </c>
      <c r="I273" s="9">
        <f t="shared" si="44"/>
        <v>7.6</v>
      </c>
      <c r="J273" s="9">
        <f t="shared" si="36"/>
        <v>7.6</v>
      </c>
      <c r="K273" s="10">
        <f t="shared" si="37"/>
        <v>57.76</v>
      </c>
      <c r="L273" s="9" t="str" cm="1">
        <f t="array" ref="L273">IF(D273&lt;&gt;"",IF(AND(H273&gt;=40,I273&gt;=30),IF(AND($N$2&gt;=$T$2,$N$2&lt;=$U$2),_xlfn.IFS(P273&gt;=$AD$2,$AD$1,P273&gt;=$AC$2,$AC$1,P273&gt;=$AB$2,$AB$1,P273&gt;=$AA$2,$AA$1,P273&gt;=$Z$2,$Z$1,P273&gt;=$Y$2,$Y$1,P273&gt;=$X$2,$X$1,P273&gt;=$W$2,$W$1,P273&lt;$W$2,$V$1),(IF(AND($N$2&gt;=$T$3,$N$2&lt;$U$3),_xlfn.IFS(P273&gt;=$AD$3,$AD$1,P273&gt;=$AC$3,$AC$1,P273&gt;=$AB$3,$AB$1,P273&gt;=$AA$3,$AA$1,P273&gt;=$Z$3,$Z$1,P273&gt;=$Y$3,$Y$1,P273&gt;=$X$3,$X$1,P273&gt;=$W$3,$W$1,P273&lt;$W$2,$V$1),(IF(AND($N$2&gt;=$T$4,$N$2&lt;$U$4),_xlfn.IFS(P273&gt;=$AD$4,$AD$1,P273&gt;=$AC$4,$AC$1,P273&gt;=$AB$4,$AB$1,P273&gt;=$AA$4,$AA$1,P273&gt;=$Z$4,$Z$1,P273&gt;=$Y$4,$Y$1,P273&gt;=$X$4,$X$1,P273&gt;=$W$4,$W$1,P273&lt;$W$2,$V$1),(IF(AND($N$2&gt;=$T$5,$N$2&lt;$U$5),_xlfn.IFS(P273&gt;=$AD$5,$AD$1,P273&gt;=$AC$5,$AC$1,P273&gt;=$AB$5,$AB$1,P273&gt;=$AA$5,$AA$1,P273&gt;=$Z$5,$Z$1,P273&gt;=$Y$5,$Y$1,P273&gt;=$X$5,$X$1,P273&gt;=$W$5,$W$1,P273&lt;$W$2,$V$1),(IF(AND($N$2&gt;=$T$6,$N$2&lt;$U$6),_xlfn.IFS(P273&gt;=$AD$6,$AD$1,P273&gt;=$AC$6,$AC$1,P273&gt;=$AB$6,$AB$1,P273&gt;=$AA$6,$AA$1,P273&gt;=$Z$6,$Z$1,P273&gt;=$Y$6,$Y$1,P273&gt;=$X$6,$X$1,P273&gt;=$W$6,$W$1,P273&lt;$W$2,$V$1),(IF(AND($N$2&gt;=$T$7,$N$2&lt;$U$7),_xlfn.IFS(P273&gt;=$AD$7,$AD$1,P273&gt;=$AC$7,$AC$1,P273&gt;=$AB$7,$AB$1,P273&gt;=$AA$7,$AA$1,P273&gt;=$Z$7,$Z$1,P273&gt;=$Y$7,$Y$1,P273&gt;=$X$7,$X$1,P273&gt;=$W$7,$W$1,P273&lt;$W$2,$V$1),(IF(AND($N$2&gt;=$T$8,$N$2&lt;$U$8),_xlfn.IFS(P273&gt;=$AD$8,$AD$1,P273&gt;=$AC$8,$AC$1,P273&gt;=$AB$8,$AB$1,P273&gt;=$AA$8,$AA$1,P273&gt;=$Z$8,$Z$1,P273&gt;=$Y$8,$Y$1,P273&gt;=$X$8,$X$1,P273&gt;=$W$8,$W$1,P273&lt;$W$2,$V$1),(IF(AND($N$2&gt;=$T$9,$N$2&lt;$U$9),_xlfn.IFS(P273&gt;=$AD$9,$AD$1,P273&gt;=$AC$9,$AC$1,P273&gt;=$AB$9,$AB$1,P273&gt;=$AA$9,$AA$1,P273&gt;=$Z$9,$Z$1,P273&gt;=$Y$9,$Y$1,P273&gt;=$X$9,$X$1,P273&gt;=$W$9,$W$1),$W$1))))))))))))))),IF(AND($N$2&gt;=$T$2,$N$2&lt;=$U$2),IF(P273&gt;=$W$2,$W$1,$V$1),IF(AND($N$2&gt;=$T$3,$N$2&lt;$U$3),IF(P273&gt;=$W$3,$W$1,$V$1),IF(AND($N$2&gt;=$T$4,$N$2&lt;$U$4),IF(P273&gt;=$W$4,$W$1,$V$1),IF(AND($N$2&gt;=$T$5,$N$2&lt;$U$5),IF(P273&gt;=$W$5,$W$1,$V$1),IF(AND($N$2&gt;=$T$6,$N$2&lt;$U$6),IF(P273&gt;=$W$6,$W$1,$V$1),IF(AND($N$2&gt;=$T$7,$N$2&lt;$U$7),IF(P273&gt;=$W$7,$W$1,$V$1),IF(AND($N$2&gt;=$T$8,$N$2&lt;$U$8),IF(P273&gt;=$W$8,$W$1,$V$1),IF(AND($N$2&gt;=$T$9,$N$2&lt;$U$9),IF(P273&gt;=$W$9,$W$1,$V$1),""))))))))),"")</f>
        <v>FF</v>
      </c>
      <c r="M273" s="9" t="str" cm="1">
        <f t="array" ref="M273">IF(E273&lt;&gt;"",IF(AND(E273&lt;&gt;"GR",E273&gt;=40,J273&gt;=30),_xlfn.IFS(Q273&gt;=$AG$2,$AD$19,Q273&gt;=$AG$3,$AC$19,Q273&gt;=$AG$4,$AB$19,Q273&gt;=$AG$5,$AA$19,Q273&gt;=$AG$6,$Z$19,Q273&gt;=$AG$7,$Y$19,Q273&gt;=$AG$8,$X$19,Q273&gt;=$AG$9,$V$19),L273),"")</f>
        <v>FF</v>
      </c>
      <c r="N273" s="9"/>
      <c r="O273" s="9"/>
      <c r="P273" s="9">
        <f t="shared" si="38"/>
        <v>23</v>
      </c>
      <c r="Q273" s="9">
        <f t="shared" si="39"/>
        <v>23</v>
      </c>
      <c r="R273" s="9">
        <f t="shared" si="40"/>
        <v>-2.68</v>
      </c>
    </row>
    <row r="274" spans="1:18" x14ac:dyDescent="0.2">
      <c r="A274" s="3" t="s">
        <v>8</v>
      </c>
      <c r="B274" s="3">
        <v>273</v>
      </c>
      <c r="C274" s="3">
        <v>1</v>
      </c>
      <c r="D274" s="3">
        <v>10</v>
      </c>
      <c r="E274" s="3">
        <v>12</v>
      </c>
      <c r="F274" s="22">
        <f t="shared" si="41"/>
        <v>12</v>
      </c>
      <c r="G274" s="22">
        <f t="shared" si="42"/>
        <v>1</v>
      </c>
      <c r="H274" s="22">
        <f t="shared" si="43"/>
        <v>10</v>
      </c>
      <c r="I274" s="9">
        <f t="shared" si="44"/>
        <v>6.4</v>
      </c>
      <c r="J274" s="9">
        <f t="shared" si="36"/>
        <v>7.6</v>
      </c>
      <c r="K274" s="10">
        <f t="shared" si="37"/>
        <v>40.960000000000008</v>
      </c>
      <c r="L274" s="9" t="str" cm="1">
        <f t="array" ref="L274">IF(D274&lt;&gt;"",IF(AND(H274&gt;=40,I274&gt;=30),IF(AND($N$2&gt;=$T$2,$N$2&lt;=$U$2),_xlfn.IFS(P274&gt;=$AD$2,$AD$1,P274&gt;=$AC$2,$AC$1,P274&gt;=$AB$2,$AB$1,P274&gt;=$AA$2,$AA$1,P274&gt;=$Z$2,$Z$1,P274&gt;=$Y$2,$Y$1,P274&gt;=$X$2,$X$1,P274&gt;=$W$2,$W$1,P274&lt;$W$2,$V$1),(IF(AND($N$2&gt;=$T$3,$N$2&lt;$U$3),_xlfn.IFS(P274&gt;=$AD$3,$AD$1,P274&gt;=$AC$3,$AC$1,P274&gt;=$AB$3,$AB$1,P274&gt;=$AA$3,$AA$1,P274&gt;=$Z$3,$Z$1,P274&gt;=$Y$3,$Y$1,P274&gt;=$X$3,$X$1,P274&gt;=$W$3,$W$1,P274&lt;$W$2,$V$1),(IF(AND($N$2&gt;=$T$4,$N$2&lt;$U$4),_xlfn.IFS(P274&gt;=$AD$4,$AD$1,P274&gt;=$AC$4,$AC$1,P274&gt;=$AB$4,$AB$1,P274&gt;=$AA$4,$AA$1,P274&gt;=$Z$4,$Z$1,P274&gt;=$Y$4,$Y$1,P274&gt;=$X$4,$X$1,P274&gt;=$W$4,$W$1,P274&lt;$W$2,$V$1),(IF(AND($N$2&gt;=$T$5,$N$2&lt;$U$5),_xlfn.IFS(P274&gt;=$AD$5,$AD$1,P274&gt;=$AC$5,$AC$1,P274&gt;=$AB$5,$AB$1,P274&gt;=$AA$5,$AA$1,P274&gt;=$Z$5,$Z$1,P274&gt;=$Y$5,$Y$1,P274&gt;=$X$5,$X$1,P274&gt;=$W$5,$W$1,P274&lt;$W$2,$V$1),(IF(AND($N$2&gt;=$T$6,$N$2&lt;$U$6),_xlfn.IFS(P274&gt;=$AD$6,$AD$1,P274&gt;=$AC$6,$AC$1,P274&gt;=$AB$6,$AB$1,P274&gt;=$AA$6,$AA$1,P274&gt;=$Z$6,$Z$1,P274&gt;=$Y$6,$Y$1,P274&gt;=$X$6,$X$1,P274&gt;=$W$6,$W$1,P274&lt;$W$2,$V$1),(IF(AND($N$2&gt;=$T$7,$N$2&lt;$U$7),_xlfn.IFS(P274&gt;=$AD$7,$AD$1,P274&gt;=$AC$7,$AC$1,P274&gt;=$AB$7,$AB$1,P274&gt;=$AA$7,$AA$1,P274&gt;=$Z$7,$Z$1,P274&gt;=$Y$7,$Y$1,P274&gt;=$X$7,$X$1,P274&gt;=$W$7,$W$1,P274&lt;$W$2,$V$1),(IF(AND($N$2&gt;=$T$8,$N$2&lt;$U$8),_xlfn.IFS(P274&gt;=$AD$8,$AD$1,P274&gt;=$AC$8,$AC$1,P274&gt;=$AB$8,$AB$1,P274&gt;=$AA$8,$AA$1,P274&gt;=$Z$8,$Z$1,P274&gt;=$Y$8,$Y$1,P274&gt;=$X$8,$X$1,P274&gt;=$W$8,$W$1,P274&lt;$W$2,$V$1),(IF(AND($N$2&gt;=$T$9,$N$2&lt;$U$9),_xlfn.IFS(P274&gt;=$AD$9,$AD$1,P274&gt;=$AC$9,$AC$1,P274&gt;=$AB$9,$AB$1,P274&gt;=$AA$9,$AA$1,P274&gt;=$Z$9,$Z$1,P274&gt;=$Y$9,$Y$1,P274&gt;=$X$9,$X$1,P274&gt;=$W$9,$W$1),$W$1))))))))))))))),IF(AND($N$2&gt;=$T$2,$N$2&lt;=$U$2),IF(P274&gt;=$W$2,$W$1,$V$1),IF(AND($N$2&gt;=$T$3,$N$2&lt;$U$3),IF(P274&gt;=$W$3,$W$1,$V$1),IF(AND($N$2&gt;=$T$4,$N$2&lt;$U$4),IF(P274&gt;=$W$4,$W$1,$V$1),IF(AND($N$2&gt;=$T$5,$N$2&lt;$U$5),IF(P274&gt;=$W$5,$W$1,$V$1),IF(AND($N$2&gt;=$T$6,$N$2&lt;$U$6),IF(P274&gt;=$W$6,$W$1,$V$1),IF(AND($N$2&gt;=$T$7,$N$2&lt;$U$7),IF(P274&gt;=$W$7,$W$1,$V$1),IF(AND($N$2&gt;=$T$8,$N$2&lt;$U$8),IF(P274&gt;=$W$8,$W$1,$V$1),IF(AND($N$2&gt;=$T$9,$N$2&lt;$U$9),IF(P274&gt;=$W$9,$W$1,$V$1),""))))))))),"")</f>
        <v>FF</v>
      </c>
      <c r="M274" s="9" t="str" cm="1">
        <f t="array" ref="M274">IF(E274&lt;&gt;"",IF(AND(E274&lt;&gt;"GR",E274&gt;=40,J274&gt;=30),_xlfn.IFS(Q274&gt;=$AG$2,$AD$19,Q274&gt;=$AG$3,$AC$19,Q274&gt;=$AG$4,$AB$19,Q274&gt;=$AG$5,$AA$19,Q274&gt;=$AG$6,$Z$19,Q274&gt;=$AG$7,$Y$19,Q274&gt;=$AG$8,$X$19,Q274&gt;=$AG$9,$V$19),L274),"")</f>
        <v>FF</v>
      </c>
      <c r="N274" s="9"/>
      <c r="O274" s="9"/>
      <c r="P274" s="9">
        <f t="shared" si="38"/>
        <v>22</v>
      </c>
      <c r="Q274" s="9">
        <f t="shared" si="39"/>
        <v>23</v>
      </c>
      <c r="R274" s="9">
        <f t="shared" si="40"/>
        <v>-2.77</v>
      </c>
    </row>
    <row r="275" spans="1:18" x14ac:dyDescent="0.2">
      <c r="A275" s="3" t="s">
        <v>8</v>
      </c>
      <c r="B275" s="3">
        <v>274</v>
      </c>
      <c r="C275" s="3">
        <v>7</v>
      </c>
      <c r="D275" s="3">
        <v>7</v>
      </c>
      <c r="E275" s="3" t="s">
        <v>34</v>
      </c>
      <c r="F275" s="22">
        <f t="shared" si="41"/>
        <v>7</v>
      </c>
      <c r="G275" s="22">
        <f t="shared" si="42"/>
        <v>7</v>
      </c>
      <c r="H275" s="22">
        <f t="shared" si="43"/>
        <v>7</v>
      </c>
      <c r="I275" s="9">
        <f t="shared" si="44"/>
        <v>7</v>
      </c>
      <c r="J275" s="9">
        <f t="shared" si="36"/>
        <v>7</v>
      </c>
      <c r="K275" s="10">
        <f t="shared" si="37"/>
        <v>49</v>
      </c>
      <c r="L275" s="9" t="str" cm="1">
        <f t="array" ref="L275">IF(D275&lt;&gt;"",IF(AND(H275&gt;=40,I275&gt;=30),IF(AND($N$2&gt;=$T$2,$N$2&lt;=$U$2),_xlfn.IFS(P275&gt;=$AD$2,$AD$1,P275&gt;=$AC$2,$AC$1,P275&gt;=$AB$2,$AB$1,P275&gt;=$AA$2,$AA$1,P275&gt;=$Z$2,$Z$1,P275&gt;=$Y$2,$Y$1,P275&gt;=$X$2,$X$1,P275&gt;=$W$2,$W$1,P275&lt;$W$2,$V$1),(IF(AND($N$2&gt;=$T$3,$N$2&lt;$U$3),_xlfn.IFS(P275&gt;=$AD$3,$AD$1,P275&gt;=$AC$3,$AC$1,P275&gt;=$AB$3,$AB$1,P275&gt;=$AA$3,$AA$1,P275&gt;=$Z$3,$Z$1,P275&gt;=$Y$3,$Y$1,P275&gt;=$X$3,$X$1,P275&gt;=$W$3,$W$1,P275&lt;$W$2,$V$1),(IF(AND($N$2&gt;=$T$4,$N$2&lt;$U$4),_xlfn.IFS(P275&gt;=$AD$4,$AD$1,P275&gt;=$AC$4,$AC$1,P275&gt;=$AB$4,$AB$1,P275&gt;=$AA$4,$AA$1,P275&gt;=$Z$4,$Z$1,P275&gt;=$Y$4,$Y$1,P275&gt;=$X$4,$X$1,P275&gt;=$W$4,$W$1,P275&lt;$W$2,$V$1),(IF(AND($N$2&gt;=$T$5,$N$2&lt;$U$5),_xlfn.IFS(P275&gt;=$AD$5,$AD$1,P275&gt;=$AC$5,$AC$1,P275&gt;=$AB$5,$AB$1,P275&gt;=$AA$5,$AA$1,P275&gt;=$Z$5,$Z$1,P275&gt;=$Y$5,$Y$1,P275&gt;=$X$5,$X$1,P275&gt;=$W$5,$W$1,P275&lt;$W$2,$V$1),(IF(AND($N$2&gt;=$T$6,$N$2&lt;$U$6),_xlfn.IFS(P275&gt;=$AD$6,$AD$1,P275&gt;=$AC$6,$AC$1,P275&gt;=$AB$6,$AB$1,P275&gt;=$AA$6,$AA$1,P275&gt;=$Z$6,$Z$1,P275&gt;=$Y$6,$Y$1,P275&gt;=$X$6,$X$1,P275&gt;=$W$6,$W$1,P275&lt;$W$2,$V$1),(IF(AND($N$2&gt;=$T$7,$N$2&lt;$U$7),_xlfn.IFS(P275&gt;=$AD$7,$AD$1,P275&gt;=$AC$7,$AC$1,P275&gt;=$AB$7,$AB$1,P275&gt;=$AA$7,$AA$1,P275&gt;=$Z$7,$Z$1,P275&gt;=$Y$7,$Y$1,P275&gt;=$X$7,$X$1,P275&gt;=$W$7,$W$1,P275&lt;$W$2,$V$1),(IF(AND($N$2&gt;=$T$8,$N$2&lt;$U$8),_xlfn.IFS(P275&gt;=$AD$8,$AD$1,P275&gt;=$AC$8,$AC$1,P275&gt;=$AB$8,$AB$1,P275&gt;=$AA$8,$AA$1,P275&gt;=$Z$8,$Z$1,P275&gt;=$Y$8,$Y$1,P275&gt;=$X$8,$X$1,P275&gt;=$W$8,$W$1,P275&lt;$W$2,$V$1),(IF(AND($N$2&gt;=$T$9,$N$2&lt;$U$9),_xlfn.IFS(P275&gt;=$AD$9,$AD$1,P275&gt;=$AC$9,$AC$1,P275&gt;=$AB$9,$AB$1,P275&gt;=$AA$9,$AA$1,P275&gt;=$Z$9,$Z$1,P275&gt;=$Y$9,$Y$1,P275&gt;=$X$9,$X$1,P275&gt;=$W$9,$W$1),$W$1))))))))))))))),IF(AND($N$2&gt;=$T$2,$N$2&lt;=$U$2),IF(P275&gt;=$W$2,$W$1,$V$1),IF(AND($N$2&gt;=$T$3,$N$2&lt;$U$3),IF(P275&gt;=$W$3,$W$1,$V$1),IF(AND($N$2&gt;=$T$4,$N$2&lt;$U$4),IF(P275&gt;=$W$4,$W$1,$V$1),IF(AND($N$2&gt;=$T$5,$N$2&lt;$U$5),IF(P275&gt;=$W$5,$W$1,$V$1),IF(AND($N$2&gt;=$T$6,$N$2&lt;$U$6),IF(P275&gt;=$W$6,$W$1,$V$1),IF(AND($N$2&gt;=$T$7,$N$2&lt;$U$7),IF(P275&gt;=$W$7,$W$1,$V$1),IF(AND($N$2&gt;=$T$8,$N$2&lt;$U$8),IF(P275&gt;=$W$8,$W$1,$V$1),IF(AND($N$2&gt;=$T$9,$N$2&lt;$U$9),IF(P275&gt;=$W$9,$W$1,$V$1),""))))))))),"")</f>
        <v>FF</v>
      </c>
      <c r="M275" s="9" t="str" cm="1">
        <f t="array" ref="M275">IF(E275&lt;&gt;"",IF(AND(E275&lt;&gt;"GR",E275&gt;=40,J275&gt;=30),_xlfn.IFS(Q275&gt;=$AG$2,$AD$19,Q275&gt;=$AG$3,$AC$19,Q275&gt;=$AG$4,$AB$19,Q275&gt;=$AG$5,$AA$19,Q275&gt;=$AG$6,$Z$19,Q275&gt;=$AG$7,$Y$19,Q275&gt;=$AG$8,$X$19,Q275&gt;=$AG$9,$V$19),L275),"")</f>
        <v>FF</v>
      </c>
      <c r="N275" s="9"/>
      <c r="O275" s="9"/>
      <c r="P275" s="9">
        <f t="shared" si="38"/>
        <v>23</v>
      </c>
      <c r="Q275" s="9">
        <f t="shared" si="39"/>
        <v>23</v>
      </c>
      <c r="R275" s="9">
        <f t="shared" si="40"/>
        <v>-2.72</v>
      </c>
    </row>
    <row r="276" spans="1:18" x14ac:dyDescent="0.2">
      <c r="A276" s="3" t="s">
        <v>8</v>
      </c>
      <c r="B276" s="3">
        <v>275</v>
      </c>
      <c r="C276" s="3">
        <v>9</v>
      </c>
      <c r="D276" s="3">
        <v>5</v>
      </c>
      <c r="E276" s="3" t="s">
        <v>34</v>
      </c>
      <c r="F276" s="22">
        <f t="shared" si="41"/>
        <v>5</v>
      </c>
      <c r="G276" s="22">
        <f t="shared" si="42"/>
        <v>9</v>
      </c>
      <c r="H276" s="22">
        <f t="shared" si="43"/>
        <v>5</v>
      </c>
      <c r="I276" s="9">
        <f t="shared" si="44"/>
        <v>6.6</v>
      </c>
      <c r="J276" s="9">
        <f t="shared" si="36"/>
        <v>6.6</v>
      </c>
      <c r="K276" s="10">
        <f t="shared" si="37"/>
        <v>43.559999999999995</v>
      </c>
      <c r="L276" s="9" t="str" cm="1">
        <f t="array" ref="L276">IF(D276&lt;&gt;"",IF(AND(H276&gt;=40,I276&gt;=30),IF(AND($N$2&gt;=$T$2,$N$2&lt;=$U$2),_xlfn.IFS(P276&gt;=$AD$2,$AD$1,P276&gt;=$AC$2,$AC$1,P276&gt;=$AB$2,$AB$1,P276&gt;=$AA$2,$AA$1,P276&gt;=$Z$2,$Z$1,P276&gt;=$Y$2,$Y$1,P276&gt;=$X$2,$X$1,P276&gt;=$W$2,$W$1,P276&lt;$W$2,$V$1),(IF(AND($N$2&gt;=$T$3,$N$2&lt;$U$3),_xlfn.IFS(P276&gt;=$AD$3,$AD$1,P276&gt;=$AC$3,$AC$1,P276&gt;=$AB$3,$AB$1,P276&gt;=$AA$3,$AA$1,P276&gt;=$Z$3,$Z$1,P276&gt;=$Y$3,$Y$1,P276&gt;=$X$3,$X$1,P276&gt;=$W$3,$W$1,P276&lt;$W$2,$V$1),(IF(AND($N$2&gt;=$T$4,$N$2&lt;$U$4),_xlfn.IFS(P276&gt;=$AD$4,$AD$1,P276&gt;=$AC$4,$AC$1,P276&gt;=$AB$4,$AB$1,P276&gt;=$AA$4,$AA$1,P276&gt;=$Z$4,$Z$1,P276&gt;=$Y$4,$Y$1,P276&gt;=$X$4,$X$1,P276&gt;=$W$4,$W$1,P276&lt;$W$2,$V$1),(IF(AND($N$2&gt;=$T$5,$N$2&lt;$U$5),_xlfn.IFS(P276&gt;=$AD$5,$AD$1,P276&gt;=$AC$5,$AC$1,P276&gt;=$AB$5,$AB$1,P276&gt;=$AA$5,$AA$1,P276&gt;=$Z$5,$Z$1,P276&gt;=$Y$5,$Y$1,P276&gt;=$X$5,$X$1,P276&gt;=$W$5,$W$1,P276&lt;$W$2,$V$1),(IF(AND($N$2&gt;=$T$6,$N$2&lt;$U$6),_xlfn.IFS(P276&gt;=$AD$6,$AD$1,P276&gt;=$AC$6,$AC$1,P276&gt;=$AB$6,$AB$1,P276&gt;=$AA$6,$AA$1,P276&gt;=$Z$6,$Z$1,P276&gt;=$Y$6,$Y$1,P276&gt;=$X$6,$X$1,P276&gt;=$W$6,$W$1,P276&lt;$W$2,$V$1),(IF(AND($N$2&gt;=$T$7,$N$2&lt;$U$7),_xlfn.IFS(P276&gt;=$AD$7,$AD$1,P276&gt;=$AC$7,$AC$1,P276&gt;=$AB$7,$AB$1,P276&gt;=$AA$7,$AA$1,P276&gt;=$Z$7,$Z$1,P276&gt;=$Y$7,$Y$1,P276&gt;=$X$7,$X$1,P276&gt;=$W$7,$W$1,P276&lt;$W$2,$V$1),(IF(AND($N$2&gt;=$T$8,$N$2&lt;$U$8),_xlfn.IFS(P276&gt;=$AD$8,$AD$1,P276&gt;=$AC$8,$AC$1,P276&gt;=$AB$8,$AB$1,P276&gt;=$AA$8,$AA$1,P276&gt;=$Z$8,$Z$1,P276&gt;=$Y$8,$Y$1,P276&gt;=$X$8,$X$1,P276&gt;=$W$8,$W$1,P276&lt;$W$2,$V$1),(IF(AND($N$2&gt;=$T$9,$N$2&lt;$U$9),_xlfn.IFS(P276&gt;=$AD$9,$AD$1,P276&gt;=$AC$9,$AC$1,P276&gt;=$AB$9,$AB$1,P276&gt;=$AA$9,$AA$1,P276&gt;=$Z$9,$Z$1,P276&gt;=$Y$9,$Y$1,P276&gt;=$X$9,$X$1,P276&gt;=$W$9,$W$1),$W$1))))))))))))))),IF(AND($N$2&gt;=$T$2,$N$2&lt;=$U$2),IF(P276&gt;=$W$2,$W$1,$V$1),IF(AND($N$2&gt;=$T$3,$N$2&lt;$U$3),IF(P276&gt;=$W$3,$W$1,$V$1),IF(AND($N$2&gt;=$T$4,$N$2&lt;$U$4),IF(P276&gt;=$W$4,$W$1,$V$1),IF(AND($N$2&gt;=$T$5,$N$2&lt;$U$5),IF(P276&gt;=$W$5,$W$1,$V$1),IF(AND($N$2&gt;=$T$6,$N$2&lt;$U$6),IF(P276&gt;=$W$6,$W$1,$V$1),IF(AND($N$2&gt;=$T$7,$N$2&lt;$U$7),IF(P276&gt;=$W$7,$W$1,$V$1),IF(AND($N$2&gt;=$T$8,$N$2&lt;$U$8),IF(P276&gt;=$W$8,$W$1,$V$1),IF(AND($N$2&gt;=$T$9,$N$2&lt;$U$9),IF(P276&gt;=$W$9,$W$1,$V$1),""))))))))),"")</f>
        <v>FF</v>
      </c>
      <c r="M276" s="9" t="str" cm="1">
        <f t="array" ref="M276">IF(E276&lt;&gt;"",IF(AND(E276&lt;&gt;"GR",E276&gt;=40,J276&gt;=30),_xlfn.IFS(Q276&gt;=$AG$2,$AD$19,Q276&gt;=$AG$3,$AC$19,Q276&gt;=$AG$4,$AB$19,Q276&gt;=$AG$5,$AA$19,Q276&gt;=$AG$6,$Z$19,Q276&gt;=$AG$7,$Y$19,Q276&gt;=$AG$8,$X$19,Q276&gt;=$AG$9,$V$19),L276),"")</f>
        <v>FF</v>
      </c>
      <c r="N276" s="9"/>
      <c r="O276" s="9"/>
      <c r="P276" s="9">
        <f t="shared" si="38"/>
        <v>22</v>
      </c>
      <c r="Q276" s="9">
        <f t="shared" si="39"/>
        <v>22</v>
      </c>
      <c r="R276" s="9">
        <f t="shared" si="40"/>
        <v>-2.75</v>
      </c>
    </row>
    <row r="277" spans="1:18" x14ac:dyDescent="0.2">
      <c r="A277" s="3" t="s">
        <v>8</v>
      </c>
      <c r="B277" s="3">
        <v>276</v>
      </c>
      <c r="C277" s="3">
        <v>5</v>
      </c>
      <c r="D277" s="3">
        <v>5</v>
      </c>
      <c r="E277" s="3" t="s">
        <v>34</v>
      </c>
      <c r="F277" s="22">
        <f t="shared" si="41"/>
        <v>5</v>
      </c>
      <c r="G277" s="22">
        <f t="shared" si="42"/>
        <v>5</v>
      </c>
      <c r="H277" s="22">
        <f t="shared" si="43"/>
        <v>5</v>
      </c>
      <c r="I277" s="9">
        <f t="shared" si="44"/>
        <v>5</v>
      </c>
      <c r="J277" s="9">
        <f t="shared" si="36"/>
        <v>5</v>
      </c>
      <c r="K277" s="10">
        <f t="shared" si="37"/>
        <v>25</v>
      </c>
      <c r="L277" s="9" t="str" cm="1">
        <f t="array" ref="L277">IF(D277&lt;&gt;"",IF(AND(H277&gt;=40,I277&gt;=30),IF(AND($N$2&gt;=$T$2,$N$2&lt;=$U$2),_xlfn.IFS(P277&gt;=$AD$2,$AD$1,P277&gt;=$AC$2,$AC$1,P277&gt;=$AB$2,$AB$1,P277&gt;=$AA$2,$AA$1,P277&gt;=$Z$2,$Z$1,P277&gt;=$Y$2,$Y$1,P277&gt;=$X$2,$X$1,P277&gt;=$W$2,$W$1,P277&lt;$W$2,$V$1),(IF(AND($N$2&gt;=$T$3,$N$2&lt;$U$3),_xlfn.IFS(P277&gt;=$AD$3,$AD$1,P277&gt;=$AC$3,$AC$1,P277&gt;=$AB$3,$AB$1,P277&gt;=$AA$3,$AA$1,P277&gt;=$Z$3,$Z$1,P277&gt;=$Y$3,$Y$1,P277&gt;=$X$3,$X$1,P277&gt;=$W$3,$W$1,P277&lt;$W$2,$V$1),(IF(AND($N$2&gt;=$T$4,$N$2&lt;$U$4),_xlfn.IFS(P277&gt;=$AD$4,$AD$1,P277&gt;=$AC$4,$AC$1,P277&gt;=$AB$4,$AB$1,P277&gt;=$AA$4,$AA$1,P277&gt;=$Z$4,$Z$1,P277&gt;=$Y$4,$Y$1,P277&gt;=$X$4,$X$1,P277&gt;=$W$4,$W$1,P277&lt;$W$2,$V$1),(IF(AND($N$2&gt;=$T$5,$N$2&lt;$U$5),_xlfn.IFS(P277&gt;=$AD$5,$AD$1,P277&gt;=$AC$5,$AC$1,P277&gt;=$AB$5,$AB$1,P277&gt;=$AA$5,$AA$1,P277&gt;=$Z$5,$Z$1,P277&gt;=$Y$5,$Y$1,P277&gt;=$X$5,$X$1,P277&gt;=$W$5,$W$1,P277&lt;$W$2,$V$1),(IF(AND($N$2&gt;=$T$6,$N$2&lt;$U$6),_xlfn.IFS(P277&gt;=$AD$6,$AD$1,P277&gt;=$AC$6,$AC$1,P277&gt;=$AB$6,$AB$1,P277&gt;=$AA$6,$AA$1,P277&gt;=$Z$6,$Z$1,P277&gt;=$Y$6,$Y$1,P277&gt;=$X$6,$X$1,P277&gt;=$W$6,$W$1,P277&lt;$W$2,$V$1),(IF(AND($N$2&gt;=$T$7,$N$2&lt;$U$7),_xlfn.IFS(P277&gt;=$AD$7,$AD$1,P277&gt;=$AC$7,$AC$1,P277&gt;=$AB$7,$AB$1,P277&gt;=$AA$7,$AA$1,P277&gt;=$Z$7,$Z$1,P277&gt;=$Y$7,$Y$1,P277&gt;=$X$7,$X$1,P277&gt;=$W$7,$W$1,P277&lt;$W$2,$V$1),(IF(AND($N$2&gt;=$T$8,$N$2&lt;$U$8),_xlfn.IFS(P277&gt;=$AD$8,$AD$1,P277&gt;=$AC$8,$AC$1,P277&gt;=$AB$8,$AB$1,P277&gt;=$AA$8,$AA$1,P277&gt;=$Z$8,$Z$1,P277&gt;=$Y$8,$Y$1,P277&gt;=$X$8,$X$1,P277&gt;=$W$8,$W$1,P277&lt;$W$2,$V$1),(IF(AND($N$2&gt;=$T$9,$N$2&lt;$U$9),_xlfn.IFS(P277&gt;=$AD$9,$AD$1,P277&gt;=$AC$9,$AC$1,P277&gt;=$AB$9,$AB$1,P277&gt;=$AA$9,$AA$1,P277&gt;=$Z$9,$Z$1,P277&gt;=$Y$9,$Y$1,P277&gt;=$X$9,$X$1,P277&gt;=$W$9,$W$1),$W$1))))))))))))))),IF(AND($N$2&gt;=$T$2,$N$2&lt;=$U$2),IF(P277&gt;=$W$2,$W$1,$V$1),IF(AND($N$2&gt;=$T$3,$N$2&lt;$U$3),IF(P277&gt;=$W$3,$W$1,$V$1),IF(AND($N$2&gt;=$T$4,$N$2&lt;$U$4),IF(P277&gt;=$W$4,$W$1,$V$1),IF(AND($N$2&gt;=$T$5,$N$2&lt;$U$5),IF(P277&gt;=$W$5,$W$1,$V$1),IF(AND($N$2&gt;=$T$6,$N$2&lt;$U$6),IF(P277&gt;=$W$6,$W$1,$V$1),IF(AND($N$2&gt;=$T$7,$N$2&lt;$U$7),IF(P277&gt;=$W$7,$W$1,$V$1),IF(AND($N$2&gt;=$T$8,$N$2&lt;$U$8),IF(P277&gt;=$W$8,$W$1,$V$1),IF(AND($N$2&gt;=$T$9,$N$2&lt;$U$9),IF(P277&gt;=$W$9,$W$1,$V$1),""))))))))),"")</f>
        <v>FF</v>
      </c>
      <c r="M277" s="9" t="str" cm="1">
        <f t="array" ref="M277">IF(E277&lt;&gt;"",IF(AND(E277&lt;&gt;"GR",E277&gt;=40,J277&gt;=30),_xlfn.IFS(Q277&gt;=$AG$2,$AD$19,Q277&gt;=$AG$3,$AC$19,Q277&gt;=$AG$4,$AB$19,Q277&gt;=$AG$5,$AA$19,Q277&gt;=$AG$6,$Z$19,Q277&gt;=$AG$7,$Y$19,Q277&gt;=$AG$8,$X$19,Q277&gt;=$AG$9,$V$19),L277),"")</f>
        <v>FF</v>
      </c>
      <c r="N277" s="9"/>
      <c r="O277" s="9"/>
      <c r="P277" s="9">
        <f t="shared" si="38"/>
        <v>21</v>
      </c>
      <c r="Q277" s="9">
        <f t="shared" si="39"/>
        <v>21</v>
      </c>
      <c r="R277" s="9">
        <f t="shared" si="40"/>
        <v>-2.86</v>
      </c>
    </row>
    <row r="278" spans="1:18" x14ac:dyDescent="0.2">
      <c r="A278" s="3" t="s">
        <v>8</v>
      </c>
      <c r="B278" s="3">
        <v>277</v>
      </c>
      <c r="C278" s="3">
        <v>0</v>
      </c>
      <c r="D278" s="3">
        <v>7</v>
      </c>
      <c r="E278" s="3" t="s">
        <v>34</v>
      </c>
      <c r="F278" s="22">
        <f t="shared" si="41"/>
        <v>7</v>
      </c>
      <c r="G278" s="22">
        <f t="shared" si="42"/>
        <v>0</v>
      </c>
      <c r="H278" s="22">
        <f t="shared" si="43"/>
        <v>7</v>
      </c>
      <c r="I278" s="9">
        <f t="shared" si="44"/>
        <v>4.2</v>
      </c>
      <c r="J278" s="9">
        <f t="shared" si="36"/>
        <v>4.2</v>
      </c>
      <c r="K278" s="10">
        <f t="shared" si="37"/>
        <v>17.64</v>
      </c>
      <c r="L278" s="9" t="str" cm="1">
        <f t="array" ref="L278">IF(D278&lt;&gt;"",IF(AND(H278&gt;=40,I278&gt;=30),IF(AND($N$2&gt;=$T$2,$N$2&lt;=$U$2),_xlfn.IFS(P278&gt;=$AD$2,$AD$1,P278&gt;=$AC$2,$AC$1,P278&gt;=$AB$2,$AB$1,P278&gt;=$AA$2,$AA$1,P278&gt;=$Z$2,$Z$1,P278&gt;=$Y$2,$Y$1,P278&gt;=$X$2,$X$1,P278&gt;=$W$2,$W$1,P278&lt;$W$2,$V$1),(IF(AND($N$2&gt;=$T$3,$N$2&lt;$U$3),_xlfn.IFS(P278&gt;=$AD$3,$AD$1,P278&gt;=$AC$3,$AC$1,P278&gt;=$AB$3,$AB$1,P278&gt;=$AA$3,$AA$1,P278&gt;=$Z$3,$Z$1,P278&gt;=$Y$3,$Y$1,P278&gt;=$X$3,$X$1,P278&gt;=$W$3,$W$1,P278&lt;$W$2,$V$1),(IF(AND($N$2&gt;=$T$4,$N$2&lt;$U$4),_xlfn.IFS(P278&gt;=$AD$4,$AD$1,P278&gt;=$AC$4,$AC$1,P278&gt;=$AB$4,$AB$1,P278&gt;=$AA$4,$AA$1,P278&gt;=$Z$4,$Z$1,P278&gt;=$Y$4,$Y$1,P278&gt;=$X$4,$X$1,P278&gt;=$W$4,$W$1,P278&lt;$W$2,$V$1),(IF(AND($N$2&gt;=$T$5,$N$2&lt;$U$5),_xlfn.IFS(P278&gt;=$AD$5,$AD$1,P278&gt;=$AC$5,$AC$1,P278&gt;=$AB$5,$AB$1,P278&gt;=$AA$5,$AA$1,P278&gt;=$Z$5,$Z$1,P278&gt;=$Y$5,$Y$1,P278&gt;=$X$5,$X$1,P278&gt;=$W$5,$W$1,P278&lt;$W$2,$V$1),(IF(AND($N$2&gt;=$T$6,$N$2&lt;$U$6),_xlfn.IFS(P278&gt;=$AD$6,$AD$1,P278&gt;=$AC$6,$AC$1,P278&gt;=$AB$6,$AB$1,P278&gt;=$AA$6,$AA$1,P278&gt;=$Z$6,$Z$1,P278&gt;=$Y$6,$Y$1,P278&gt;=$X$6,$X$1,P278&gt;=$W$6,$W$1,P278&lt;$W$2,$V$1),(IF(AND($N$2&gt;=$T$7,$N$2&lt;$U$7),_xlfn.IFS(P278&gt;=$AD$7,$AD$1,P278&gt;=$AC$7,$AC$1,P278&gt;=$AB$7,$AB$1,P278&gt;=$AA$7,$AA$1,P278&gt;=$Z$7,$Z$1,P278&gt;=$Y$7,$Y$1,P278&gt;=$X$7,$X$1,P278&gt;=$W$7,$W$1,P278&lt;$W$2,$V$1),(IF(AND($N$2&gt;=$T$8,$N$2&lt;$U$8),_xlfn.IFS(P278&gt;=$AD$8,$AD$1,P278&gt;=$AC$8,$AC$1,P278&gt;=$AB$8,$AB$1,P278&gt;=$AA$8,$AA$1,P278&gt;=$Z$8,$Z$1,P278&gt;=$Y$8,$Y$1,P278&gt;=$X$8,$X$1,P278&gt;=$W$8,$W$1,P278&lt;$W$2,$V$1),(IF(AND($N$2&gt;=$T$9,$N$2&lt;$U$9),_xlfn.IFS(P278&gt;=$AD$9,$AD$1,P278&gt;=$AC$9,$AC$1,P278&gt;=$AB$9,$AB$1,P278&gt;=$AA$9,$AA$1,P278&gt;=$Z$9,$Z$1,P278&gt;=$Y$9,$Y$1,P278&gt;=$X$9,$X$1,P278&gt;=$W$9,$W$1),$W$1))))))))))))))),IF(AND($N$2&gt;=$T$2,$N$2&lt;=$U$2),IF(P278&gt;=$W$2,$W$1,$V$1),IF(AND($N$2&gt;=$T$3,$N$2&lt;$U$3),IF(P278&gt;=$W$3,$W$1,$V$1),IF(AND($N$2&gt;=$T$4,$N$2&lt;$U$4),IF(P278&gt;=$W$4,$W$1,$V$1),IF(AND($N$2&gt;=$T$5,$N$2&lt;$U$5),IF(P278&gt;=$W$5,$W$1,$V$1),IF(AND($N$2&gt;=$T$6,$N$2&lt;$U$6),IF(P278&gt;=$W$6,$W$1,$V$1),IF(AND($N$2&gt;=$T$7,$N$2&lt;$U$7),IF(P278&gt;=$W$7,$W$1,$V$1),IF(AND($N$2&gt;=$T$8,$N$2&lt;$U$8),IF(P278&gt;=$W$8,$W$1,$V$1),IF(AND($N$2&gt;=$T$9,$N$2&lt;$U$9),IF(P278&gt;=$W$9,$W$1,$V$1),""))))))))),"")</f>
        <v>FF</v>
      </c>
      <c r="M278" s="9" t="str" cm="1">
        <f t="array" ref="M278">IF(E278&lt;&gt;"",IF(AND(E278&lt;&gt;"GR",E278&gt;=40,J278&gt;=30),_xlfn.IFS(Q278&gt;=$AG$2,$AD$19,Q278&gt;=$AG$3,$AC$19,Q278&gt;=$AG$4,$AB$19,Q278&gt;=$AG$5,$AA$19,Q278&gt;=$AG$6,$Z$19,Q278&gt;=$AG$7,$Y$19,Q278&gt;=$AG$8,$X$19,Q278&gt;=$AG$9,$V$19),L278),"")</f>
        <v>FF</v>
      </c>
      <c r="N278" s="9"/>
      <c r="O278" s="9"/>
      <c r="P278" s="9">
        <f t="shared" si="38"/>
        <v>21</v>
      </c>
      <c r="Q278" s="9">
        <f t="shared" si="39"/>
        <v>21</v>
      </c>
      <c r="R278" s="9">
        <f t="shared" si="40"/>
        <v>-2.92</v>
      </c>
    </row>
    <row r="279" spans="1:18" x14ac:dyDescent="0.2">
      <c r="A279" s="3" t="s">
        <v>8</v>
      </c>
      <c r="B279" s="3">
        <v>278</v>
      </c>
      <c r="C279" s="3">
        <v>3</v>
      </c>
      <c r="D279" s="3">
        <v>5</v>
      </c>
      <c r="E279" s="3" t="s">
        <v>34</v>
      </c>
      <c r="F279" s="22">
        <f t="shared" si="41"/>
        <v>5</v>
      </c>
      <c r="G279" s="22">
        <f t="shared" si="42"/>
        <v>3</v>
      </c>
      <c r="H279" s="22">
        <f t="shared" si="43"/>
        <v>5</v>
      </c>
      <c r="I279" s="9">
        <f t="shared" si="44"/>
        <v>4.2</v>
      </c>
      <c r="J279" s="9">
        <f t="shared" si="36"/>
        <v>4.2</v>
      </c>
      <c r="K279" s="10">
        <f t="shared" si="37"/>
        <v>17.64</v>
      </c>
      <c r="L279" s="9" t="str" cm="1">
        <f t="array" ref="L279">IF(D279&lt;&gt;"",IF(AND(H279&gt;=40,I279&gt;=30),IF(AND($N$2&gt;=$T$2,$N$2&lt;=$U$2),_xlfn.IFS(P279&gt;=$AD$2,$AD$1,P279&gt;=$AC$2,$AC$1,P279&gt;=$AB$2,$AB$1,P279&gt;=$AA$2,$AA$1,P279&gt;=$Z$2,$Z$1,P279&gt;=$Y$2,$Y$1,P279&gt;=$X$2,$X$1,P279&gt;=$W$2,$W$1,P279&lt;$W$2,$V$1),(IF(AND($N$2&gt;=$T$3,$N$2&lt;$U$3),_xlfn.IFS(P279&gt;=$AD$3,$AD$1,P279&gt;=$AC$3,$AC$1,P279&gt;=$AB$3,$AB$1,P279&gt;=$AA$3,$AA$1,P279&gt;=$Z$3,$Z$1,P279&gt;=$Y$3,$Y$1,P279&gt;=$X$3,$X$1,P279&gt;=$W$3,$W$1,P279&lt;$W$2,$V$1),(IF(AND($N$2&gt;=$T$4,$N$2&lt;$U$4),_xlfn.IFS(P279&gt;=$AD$4,$AD$1,P279&gt;=$AC$4,$AC$1,P279&gt;=$AB$4,$AB$1,P279&gt;=$AA$4,$AA$1,P279&gt;=$Z$4,$Z$1,P279&gt;=$Y$4,$Y$1,P279&gt;=$X$4,$X$1,P279&gt;=$W$4,$W$1,P279&lt;$W$2,$V$1),(IF(AND($N$2&gt;=$T$5,$N$2&lt;$U$5),_xlfn.IFS(P279&gt;=$AD$5,$AD$1,P279&gt;=$AC$5,$AC$1,P279&gt;=$AB$5,$AB$1,P279&gt;=$AA$5,$AA$1,P279&gt;=$Z$5,$Z$1,P279&gt;=$Y$5,$Y$1,P279&gt;=$X$5,$X$1,P279&gt;=$W$5,$W$1,P279&lt;$W$2,$V$1),(IF(AND($N$2&gt;=$T$6,$N$2&lt;$U$6),_xlfn.IFS(P279&gt;=$AD$6,$AD$1,P279&gt;=$AC$6,$AC$1,P279&gt;=$AB$6,$AB$1,P279&gt;=$AA$6,$AA$1,P279&gt;=$Z$6,$Z$1,P279&gt;=$Y$6,$Y$1,P279&gt;=$X$6,$X$1,P279&gt;=$W$6,$W$1,P279&lt;$W$2,$V$1),(IF(AND($N$2&gt;=$T$7,$N$2&lt;$U$7),_xlfn.IFS(P279&gt;=$AD$7,$AD$1,P279&gt;=$AC$7,$AC$1,P279&gt;=$AB$7,$AB$1,P279&gt;=$AA$7,$AA$1,P279&gt;=$Z$7,$Z$1,P279&gt;=$Y$7,$Y$1,P279&gt;=$X$7,$X$1,P279&gt;=$W$7,$W$1,P279&lt;$W$2,$V$1),(IF(AND($N$2&gt;=$T$8,$N$2&lt;$U$8),_xlfn.IFS(P279&gt;=$AD$8,$AD$1,P279&gt;=$AC$8,$AC$1,P279&gt;=$AB$8,$AB$1,P279&gt;=$AA$8,$AA$1,P279&gt;=$Z$8,$Z$1,P279&gt;=$Y$8,$Y$1,P279&gt;=$X$8,$X$1,P279&gt;=$W$8,$W$1,P279&lt;$W$2,$V$1),(IF(AND($N$2&gt;=$T$9,$N$2&lt;$U$9),_xlfn.IFS(P279&gt;=$AD$9,$AD$1,P279&gt;=$AC$9,$AC$1,P279&gt;=$AB$9,$AB$1,P279&gt;=$AA$9,$AA$1,P279&gt;=$Z$9,$Z$1,P279&gt;=$Y$9,$Y$1,P279&gt;=$X$9,$X$1,P279&gt;=$W$9,$W$1),$W$1))))))))))))))),IF(AND($N$2&gt;=$T$2,$N$2&lt;=$U$2),IF(P279&gt;=$W$2,$W$1,$V$1),IF(AND($N$2&gt;=$T$3,$N$2&lt;$U$3),IF(P279&gt;=$W$3,$W$1,$V$1),IF(AND($N$2&gt;=$T$4,$N$2&lt;$U$4),IF(P279&gt;=$W$4,$W$1,$V$1),IF(AND($N$2&gt;=$T$5,$N$2&lt;$U$5),IF(P279&gt;=$W$5,$W$1,$V$1),IF(AND($N$2&gt;=$T$6,$N$2&lt;$U$6),IF(P279&gt;=$W$6,$W$1,$V$1),IF(AND($N$2&gt;=$T$7,$N$2&lt;$U$7),IF(P279&gt;=$W$7,$W$1,$V$1),IF(AND($N$2&gt;=$T$8,$N$2&lt;$U$8),IF(P279&gt;=$W$8,$W$1,$V$1),IF(AND($N$2&gt;=$T$9,$N$2&lt;$U$9),IF(P279&gt;=$W$9,$W$1,$V$1),""))))))))),"")</f>
        <v>FF</v>
      </c>
      <c r="M279" s="9" t="str" cm="1">
        <f t="array" ref="M279">IF(E279&lt;&gt;"",IF(AND(E279&lt;&gt;"GR",E279&gt;=40,J279&gt;=30),_xlfn.IFS(Q279&gt;=$AG$2,$AD$19,Q279&gt;=$AG$3,$AC$19,Q279&gt;=$AG$4,$AB$19,Q279&gt;=$AG$5,$AA$19,Q279&gt;=$AG$6,$Z$19,Q279&gt;=$AG$7,$Y$19,Q279&gt;=$AG$8,$X$19,Q279&gt;=$AG$9,$V$19),L279),"")</f>
        <v>FF</v>
      </c>
      <c r="N279" s="9"/>
      <c r="O279" s="9"/>
      <c r="P279" s="9">
        <f t="shared" si="38"/>
        <v>21</v>
      </c>
      <c r="Q279" s="9">
        <f t="shared" si="39"/>
        <v>21</v>
      </c>
      <c r="R279" s="9">
        <f t="shared" si="40"/>
        <v>-2.92</v>
      </c>
    </row>
    <row r="280" spans="1:18" x14ac:dyDescent="0.2">
      <c r="A280" s="3" t="s">
        <v>8</v>
      </c>
      <c r="B280" s="3">
        <v>279</v>
      </c>
      <c r="C280" s="3">
        <v>2</v>
      </c>
      <c r="D280" s="3">
        <v>5</v>
      </c>
      <c r="E280" s="3" t="s">
        <v>34</v>
      </c>
      <c r="F280" s="22">
        <f t="shared" si="41"/>
        <v>5</v>
      </c>
      <c r="G280" s="22">
        <f t="shared" si="42"/>
        <v>2</v>
      </c>
      <c r="H280" s="22">
        <f t="shared" si="43"/>
        <v>5</v>
      </c>
      <c r="I280" s="9">
        <f t="shared" si="44"/>
        <v>3.8</v>
      </c>
      <c r="J280" s="9">
        <f t="shared" si="36"/>
        <v>3.8</v>
      </c>
      <c r="K280" s="10">
        <f t="shared" si="37"/>
        <v>14.44</v>
      </c>
      <c r="L280" s="9" t="str" cm="1">
        <f t="array" ref="L280">IF(D280&lt;&gt;"",IF(AND(H280&gt;=40,I280&gt;=30),IF(AND($N$2&gt;=$T$2,$N$2&lt;=$U$2),_xlfn.IFS(P280&gt;=$AD$2,$AD$1,P280&gt;=$AC$2,$AC$1,P280&gt;=$AB$2,$AB$1,P280&gt;=$AA$2,$AA$1,P280&gt;=$Z$2,$Z$1,P280&gt;=$Y$2,$Y$1,P280&gt;=$X$2,$X$1,P280&gt;=$W$2,$W$1,P280&lt;$W$2,$V$1),(IF(AND($N$2&gt;=$T$3,$N$2&lt;$U$3),_xlfn.IFS(P280&gt;=$AD$3,$AD$1,P280&gt;=$AC$3,$AC$1,P280&gt;=$AB$3,$AB$1,P280&gt;=$AA$3,$AA$1,P280&gt;=$Z$3,$Z$1,P280&gt;=$Y$3,$Y$1,P280&gt;=$X$3,$X$1,P280&gt;=$W$3,$W$1,P280&lt;$W$2,$V$1),(IF(AND($N$2&gt;=$T$4,$N$2&lt;$U$4),_xlfn.IFS(P280&gt;=$AD$4,$AD$1,P280&gt;=$AC$4,$AC$1,P280&gt;=$AB$4,$AB$1,P280&gt;=$AA$4,$AA$1,P280&gt;=$Z$4,$Z$1,P280&gt;=$Y$4,$Y$1,P280&gt;=$X$4,$X$1,P280&gt;=$W$4,$W$1,P280&lt;$W$2,$V$1),(IF(AND($N$2&gt;=$T$5,$N$2&lt;$U$5),_xlfn.IFS(P280&gt;=$AD$5,$AD$1,P280&gt;=$AC$5,$AC$1,P280&gt;=$AB$5,$AB$1,P280&gt;=$AA$5,$AA$1,P280&gt;=$Z$5,$Z$1,P280&gt;=$Y$5,$Y$1,P280&gt;=$X$5,$X$1,P280&gt;=$W$5,$W$1,P280&lt;$W$2,$V$1),(IF(AND($N$2&gt;=$T$6,$N$2&lt;$U$6),_xlfn.IFS(P280&gt;=$AD$6,$AD$1,P280&gt;=$AC$6,$AC$1,P280&gt;=$AB$6,$AB$1,P280&gt;=$AA$6,$AA$1,P280&gt;=$Z$6,$Z$1,P280&gt;=$Y$6,$Y$1,P280&gt;=$X$6,$X$1,P280&gt;=$W$6,$W$1,P280&lt;$W$2,$V$1),(IF(AND($N$2&gt;=$T$7,$N$2&lt;$U$7),_xlfn.IFS(P280&gt;=$AD$7,$AD$1,P280&gt;=$AC$7,$AC$1,P280&gt;=$AB$7,$AB$1,P280&gt;=$AA$7,$AA$1,P280&gt;=$Z$7,$Z$1,P280&gt;=$Y$7,$Y$1,P280&gt;=$X$7,$X$1,P280&gt;=$W$7,$W$1,P280&lt;$W$2,$V$1),(IF(AND($N$2&gt;=$T$8,$N$2&lt;$U$8),_xlfn.IFS(P280&gt;=$AD$8,$AD$1,P280&gt;=$AC$8,$AC$1,P280&gt;=$AB$8,$AB$1,P280&gt;=$AA$8,$AA$1,P280&gt;=$Z$8,$Z$1,P280&gt;=$Y$8,$Y$1,P280&gt;=$X$8,$X$1,P280&gt;=$W$8,$W$1,P280&lt;$W$2,$V$1),(IF(AND($N$2&gt;=$T$9,$N$2&lt;$U$9),_xlfn.IFS(P280&gt;=$AD$9,$AD$1,P280&gt;=$AC$9,$AC$1,P280&gt;=$AB$9,$AB$1,P280&gt;=$AA$9,$AA$1,P280&gt;=$Z$9,$Z$1,P280&gt;=$Y$9,$Y$1,P280&gt;=$X$9,$X$1,P280&gt;=$W$9,$W$1),$W$1))))))))))))))),IF(AND($N$2&gt;=$T$2,$N$2&lt;=$U$2),IF(P280&gt;=$W$2,$W$1,$V$1),IF(AND($N$2&gt;=$T$3,$N$2&lt;$U$3),IF(P280&gt;=$W$3,$W$1,$V$1),IF(AND($N$2&gt;=$T$4,$N$2&lt;$U$4),IF(P280&gt;=$W$4,$W$1,$V$1),IF(AND($N$2&gt;=$T$5,$N$2&lt;$U$5),IF(P280&gt;=$W$5,$W$1,$V$1),IF(AND($N$2&gt;=$T$6,$N$2&lt;$U$6),IF(P280&gt;=$W$6,$W$1,$V$1),IF(AND($N$2&gt;=$T$7,$N$2&lt;$U$7),IF(P280&gt;=$W$7,$W$1,$V$1),IF(AND($N$2&gt;=$T$8,$N$2&lt;$U$8),IF(P280&gt;=$W$8,$W$1,$V$1),IF(AND($N$2&gt;=$T$9,$N$2&lt;$U$9),IF(P280&gt;=$W$9,$W$1,$V$1),""))))))))),"")</f>
        <v>FF</v>
      </c>
      <c r="M280" s="9" t="str" cm="1">
        <f t="array" ref="M280">IF(E280&lt;&gt;"",IF(AND(E280&lt;&gt;"GR",E280&gt;=40,J280&gt;=30),_xlfn.IFS(Q280&gt;=$AG$2,$AD$19,Q280&gt;=$AG$3,$AC$19,Q280&gt;=$AG$4,$AB$19,Q280&gt;=$AG$5,$AA$19,Q280&gt;=$AG$6,$Z$19,Q280&gt;=$AG$7,$Y$19,Q280&gt;=$AG$8,$X$19,Q280&gt;=$AG$9,$V$19),L280),"")</f>
        <v>FF</v>
      </c>
      <c r="N280" s="9"/>
      <c r="O280" s="9"/>
      <c r="P280" s="9">
        <f t="shared" si="38"/>
        <v>21</v>
      </c>
      <c r="Q280" s="9">
        <f t="shared" si="39"/>
        <v>21</v>
      </c>
      <c r="R280" s="9">
        <f t="shared" si="40"/>
        <v>-2.94</v>
      </c>
    </row>
    <row r="281" spans="1:18" x14ac:dyDescent="0.2">
      <c r="A281" s="3" t="s">
        <v>8</v>
      </c>
      <c r="B281" s="3">
        <v>280</v>
      </c>
      <c r="C281" s="3">
        <v>1</v>
      </c>
      <c r="D281" s="3">
        <v>5</v>
      </c>
      <c r="E281" s="3" t="s">
        <v>34</v>
      </c>
      <c r="F281" s="22">
        <f t="shared" si="41"/>
        <v>5</v>
      </c>
      <c r="G281" s="22">
        <f t="shared" si="42"/>
        <v>1</v>
      </c>
      <c r="H281" s="22">
        <f t="shared" si="43"/>
        <v>5</v>
      </c>
      <c r="I281" s="9">
        <f t="shared" si="44"/>
        <v>3.4</v>
      </c>
      <c r="J281" s="9">
        <f t="shared" si="36"/>
        <v>3.4</v>
      </c>
      <c r="K281" s="10">
        <f t="shared" si="37"/>
        <v>11.559999999999999</v>
      </c>
      <c r="L281" s="9" t="str" cm="1">
        <f t="array" ref="L281">IF(D281&lt;&gt;"",IF(AND(H281&gt;=40,I281&gt;=30),IF(AND($N$2&gt;=$T$2,$N$2&lt;=$U$2),_xlfn.IFS(P281&gt;=$AD$2,$AD$1,P281&gt;=$AC$2,$AC$1,P281&gt;=$AB$2,$AB$1,P281&gt;=$AA$2,$AA$1,P281&gt;=$Z$2,$Z$1,P281&gt;=$Y$2,$Y$1,P281&gt;=$X$2,$X$1,P281&gt;=$W$2,$W$1,P281&lt;$W$2,$V$1),(IF(AND($N$2&gt;=$T$3,$N$2&lt;$U$3),_xlfn.IFS(P281&gt;=$AD$3,$AD$1,P281&gt;=$AC$3,$AC$1,P281&gt;=$AB$3,$AB$1,P281&gt;=$AA$3,$AA$1,P281&gt;=$Z$3,$Z$1,P281&gt;=$Y$3,$Y$1,P281&gt;=$X$3,$X$1,P281&gt;=$W$3,$W$1,P281&lt;$W$2,$V$1),(IF(AND($N$2&gt;=$T$4,$N$2&lt;$U$4),_xlfn.IFS(P281&gt;=$AD$4,$AD$1,P281&gt;=$AC$4,$AC$1,P281&gt;=$AB$4,$AB$1,P281&gt;=$AA$4,$AA$1,P281&gt;=$Z$4,$Z$1,P281&gt;=$Y$4,$Y$1,P281&gt;=$X$4,$X$1,P281&gt;=$W$4,$W$1,P281&lt;$W$2,$V$1),(IF(AND($N$2&gt;=$T$5,$N$2&lt;$U$5),_xlfn.IFS(P281&gt;=$AD$5,$AD$1,P281&gt;=$AC$5,$AC$1,P281&gt;=$AB$5,$AB$1,P281&gt;=$AA$5,$AA$1,P281&gt;=$Z$5,$Z$1,P281&gt;=$Y$5,$Y$1,P281&gt;=$X$5,$X$1,P281&gt;=$W$5,$W$1,P281&lt;$W$2,$V$1),(IF(AND($N$2&gt;=$T$6,$N$2&lt;$U$6),_xlfn.IFS(P281&gt;=$AD$6,$AD$1,P281&gt;=$AC$6,$AC$1,P281&gt;=$AB$6,$AB$1,P281&gt;=$AA$6,$AA$1,P281&gt;=$Z$6,$Z$1,P281&gt;=$Y$6,$Y$1,P281&gt;=$X$6,$X$1,P281&gt;=$W$6,$W$1,P281&lt;$W$2,$V$1),(IF(AND($N$2&gt;=$T$7,$N$2&lt;$U$7),_xlfn.IFS(P281&gt;=$AD$7,$AD$1,P281&gt;=$AC$7,$AC$1,P281&gt;=$AB$7,$AB$1,P281&gt;=$AA$7,$AA$1,P281&gt;=$Z$7,$Z$1,P281&gt;=$Y$7,$Y$1,P281&gt;=$X$7,$X$1,P281&gt;=$W$7,$W$1,P281&lt;$W$2,$V$1),(IF(AND($N$2&gt;=$T$8,$N$2&lt;$U$8),_xlfn.IFS(P281&gt;=$AD$8,$AD$1,P281&gt;=$AC$8,$AC$1,P281&gt;=$AB$8,$AB$1,P281&gt;=$AA$8,$AA$1,P281&gt;=$Z$8,$Z$1,P281&gt;=$Y$8,$Y$1,P281&gt;=$X$8,$X$1,P281&gt;=$W$8,$W$1,P281&lt;$W$2,$V$1),(IF(AND($N$2&gt;=$T$9,$N$2&lt;$U$9),_xlfn.IFS(P281&gt;=$AD$9,$AD$1,P281&gt;=$AC$9,$AC$1,P281&gt;=$AB$9,$AB$1,P281&gt;=$AA$9,$AA$1,P281&gt;=$Z$9,$Z$1,P281&gt;=$Y$9,$Y$1,P281&gt;=$X$9,$X$1,P281&gt;=$W$9,$W$1),$W$1))))))))))))))),IF(AND($N$2&gt;=$T$2,$N$2&lt;=$U$2),IF(P281&gt;=$W$2,$W$1,$V$1),IF(AND($N$2&gt;=$T$3,$N$2&lt;$U$3),IF(P281&gt;=$W$3,$W$1,$V$1),IF(AND($N$2&gt;=$T$4,$N$2&lt;$U$4),IF(P281&gt;=$W$4,$W$1,$V$1),IF(AND($N$2&gt;=$T$5,$N$2&lt;$U$5),IF(P281&gt;=$W$5,$W$1,$V$1),IF(AND($N$2&gt;=$T$6,$N$2&lt;$U$6),IF(P281&gt;=$W$6,$W$1,$V$1),IF(AND($N$2&gt;=$T$7,$N$2&lt;$U$7),IF(P281&gt;=$W$7,$W$1,$V$1),IF(AND($N$2&gt;=$T$8,$N$2&lt;$U$8),IF(P281&gt;=$W$8,$W$1,$V$1),IF(AND($N$2&gt;=$T$9,$N$2&lt;$U$9),IF(P281&gt;=$W$9,$W$1,$V$1),""))))))))),"")</f>
        <v>FF</v>
      </c>
      <c r="M281" s="9" t="str" cm="1">
        <f t="array" ref="M281">IF(E281&lt;&gt;"",IF(AND(E281&lt;&gt;"GR",E281&gt;=40,J281&gt;=30),_xlfn.IFS(Q281&gt;=$AG$2,$AD$19,Q281&gt;=$AG$3,$AC$19,Q281&gt;=$AG$4,$AB$19,Q281&gt;=$AG$5,$AA$19,Q281&gt;=$AG$6,$Z$19,Q281&gt;=$AG$7,$Y$19,Q281&gt;=$AG$8,$X$19,Q281&gt;=$AG$9,$V$19),L281),"")</f>
        <v>FF</v>
      </c>
      <c r="N281" s="9"/>
      <c r="O281" s="9"/>
      <c r="P281" s="9">
        <f t="shared" si="38"/>
        <v>20</v>
      </c>
      <c r="Q281" s="9">
        <f t="shared" si="39"/>
        <v>20</v>
      </c>
      <c r="R281" s="9">
        <f t="shared" si="40"/>
        <v>-2.97</v>
      </c>
    </row>
    <row r="282" spans="1:18" x14ac:dyDescent="0.2">
      <c r="A282" s="3" t="s">
        <v>8</v>
      </c>
      <c r="B282" s="3">
        <v>281</v>
      </c>
      <c r="C282" s="3" t="s">
        <v>34</v>
      </c>
      <c r="D282" s="3" t="s">
        <v>34</v>
      </c>
      <c r="E282" s="3" t="s">
        <v>34</v>
      </c>
      <c r="F282" s="22" t="str">
        <f t="shared" si="41"/>
        <v>GR</v>
      </c>
      <c r="G282" s="22">
        <f t="shared" si="42"/>
        <v>0</v>
      </c>
      <c r="H282" s="22">
        <f t="shared" si="43"/>
        <v>0</v>
      </c>
      <c r="I282" s="9">
        <f t="shared" si="44"/>
        <v>0</v>
      </c>
      <c r="J282" s="9">
        <f t="shared" si="36"/>
        <v>0</v>
      </c>
      <c r="K282" s="10">
        <f t="shared" si="37"/>
        <v>0</v>
      </c>
      <c r="L282" s="9" t="str" cm="1">
        <f t="array" ref="L282">IF(D282&lt;&gt;"",IF(AND(H282&gt;=40,I282&gt;=30),IF(AND($N$2&gt;=$T$2,$N$2&lt;=$U$2),_xlfn.IFS(P282&gt;=$AD$2,$AD$1,P282&gt;=$AC$2,$AC$1,P282&gt;=$AB$2,$AB$1,P282&gt;=$AA$2,$AA$1,P282&gt;=$Z$2,$Z$1,P282&gt;=$Y$2,$Y$1,P282&gt;=$X$2,$X$1,P282&gt;=$W$2,$W$1,P282&lt;$W$2,$V$1),(IF(AND($N$2&gt;=$T$3,$N$2&lt;$U$3),_xlfn.IFS(P282&gt;=$AD$3,$AD$1,P282&gt;=$AC$3,$AC$1,P282&gt;=$AB$3,$AB$1,P282&gt;=$AA$3,$AA$1,P282&gt;=$Z$3,$Z$1,P282&gt;=$Y$3,$Y$1,P282&gt;=$X$3,$X$1,P282&gt;=$W$3,$W$1,P282&lt;$W$2,$V$1),(IF(AND($N$2&gt;=$T$4,$N$2&lt;$U$4),_xlfn.IFS(P282&gt;=$AD$4,$AD$1,P282&gt;=$AC$4,$AC$1,P282&gt;=$AB$4,$AB$1,P282&gt;=$AA$4,$AA$1,P282&gt;=$Z$4,$Z$1,P282&gt;=$Y$4,$Y$1,P282&gt;=$X$4,$X$1,P282&gt;=$W$4,$W$1,P282&lt;$W$2,$V$1),(IF(AND($N$2&gt;=$T$5,$N$2&lt;$U$5),_xlfn.IFS(P282&gt;=$AD$5,$AD$1,P282&gt;=$AC$5,$AC$1,P282&gt;=$AB$5,$AB$1,P282&gt;=$AA$5,$AA$1,P282&gt;=$Z$5,$Z$1,P282&gt;=$Y$5,$Y$1,P282&gt;=$X$5,$X$1,P282&gt;=$W$5,$W$1,P282&lt;$W$2,$V$1),(IF(AND($N$2&gt;=$T$6,$N$2&lt;$U$6),_xlfn.IFS(P282&gt;=$AD$6,$AD$1,P282&gt;=$AC$6,$AC$1,P282&gt;=$AB$6,$AB$1,P282&gt;=$AA$6,$AA$1,P282&gt;=$Z$6,$Z$1,P282&gt;=$Y$6,$Y$1,P282&gt;=$X$6,$X$1,P282&gt;=$W$6,$W$1,P282&lt;$W$2,$V$1),(IF(AND($N$2&gt;=$T$7,$N$2&lt;$U$7),_xlfn.IFS(P282&gt;=$AD$7,$AD$1,P282&gt;=$AC$7,$AC$1,P282&gt;=$AB$7,$AB$1,P282&gt;=$AA$7,$AA$1,P282&gt;=$Z$7,$Z$1,P282&gt;=$Y$7,$Y$1,P282&gt;=$X$7,$X$1,P282&gt;=$W$7,$W$1,P282&lt;$W$2,$V$1),(IF(AND($N$2&gt;=$T$8,$N$2&lt;$U$8),_xlfn.IFS(P282&gt;=$AD$8,$AD$1,P282&gt;=$AC$8,$AC$1,P282&gt;=$AB$8,$AB$1,P282&gt;=$AA$8,$AA$1,P282&gt;=$Z$8,$Z$1,P282&gt;=$Y$8,$Y$1,P282&gt;=$X$8,$X$1,P282&gt;=$W$8,$W$1,P282&lt;$W$2,$V$1),(IF(AND($N$2&gt;=$T$9,$N$2&lt;$U$9),_xlfn.IFS(P282&gt;=$AD$9,$AD$1,P282&gt;=$AC$9,$AC$1,P282&gt;=$AB$9,$AB$1,P282&gt;=$AA$9,$AA$1,P282&gt;=$Z$9,$Z$1,P282&gt;=$Y$9,$Y$1,P282&gt;=$X$9,$X$1,P282&gt;=$W$9,$W$1),$W$1))))))))))))))),IF(AND($N$2&gt;=$T$2,$N$2&lt;=$U$2),IF(P282&gt;=$W$2,$W$1,$V$1),IF(AND($N$2&gt;=$T$3,$N$2&lt;$U$3),IF(P282&gt;=$W$3,$W$1,$V$1),IF(AND($N$2&gt;=$T$4,$N$2&lt;$U$4),IF(P282&gt;=$W$4,$W$1,$V$1),IF(AND($N$2&gt;=$T$5,$N$2&lt;$U$5),IF(P282&gt;=$W$5,$W$1,$V$1),IF(AND($N$2&gt;=$T$6,$N$2&lt;$U$6),IF(P282&gt;=$W$6,$W$1,$V$1),IF(AND($N$2&gt;=$T$7,$N$2&lt;$U$7),IF(P282&gt;=$W$7,$W$1,$V$1),IF(AND($N$2&gt;=$T$8,$N$2&lt;$U$8),IF(P282&gt;=$W$8,$W$1,$V$1),IF(AND($N$2&gt;=$T$9,$N$2&lt;$U$9),IF(P282&gt;=$W$9,$W$1,$V$1),""))))))))),"")</f>
        <v>FF</v>
      </c>
      <c r="M282" s="9" t="str" cm="1">
        <f t="array" ref="M282">IF(E282&lt;&gt;"",IF(AND(E282&lt;&gt;"GR",E282&gt;=40,J282&gt;=30),_xlfn.IFS(Q282&gt;=$AG$2,$AD$19,Q282&gt;=$AG$3,$AC$19,Q282&gt;=$AG$4,$AB$19,Q282&gt;=$AG$5,$AA$19,Q282&gt;=$AG$6,$Z$19,Q282&gt;=$AG$7,$Y$19,Q282&gt;=$AG$8,$X$19,Q282&gt;=$AG$9,$V$19),L282),"")</f>
        <v>FF</v>
      </c>
      <c r="N282" s="9"/>
      <c r="O282" s="9"/>
      <c r="P282" s="9">
        <f t="shared" si="38"/>
        <v>0</v>
      </c>
      <c r="Q282" s="9">
        <f t="shared" si="39"/>
        <v>0</v>
      </c>
      <c r="R282" s="9">
        <f t="shared" si="40"/>
        <v>-3.2</v>
      </c>
    </row>
    <row r="283" spans="1:18" x14ac:dyDescent="0.2">
      <c r="A283" s="3" t="s">
        <v>8</v>
      </c>
      <c r="B283" s="3">
        <v>282</v>
      </c>
      <c r="C283" s="3" t="s">
        <v>34</v>
      </c>
      <c r="D283" s="3" t="s">
        <v>34</v>
      </c>
      <c r="E283" s="3" t="s">
        <v>34</v>
      </c>
      <c r="F283" s="22" t="str">
        <f t="shared" si="41"/>
        <v>GR</v>
      </c>
      <c r="G283" s="22">
        <f t="shared" si="42"/>
        <v>0</v>
      </c>
      <c r="H283" s="22">
        <f t="shared" si="43"/>
        <v>0</v>
      </c>
      <c r="I283" s="9">
        <f t="shared" si="44"/>
        <v>0</v>
      </c>
      <c r="J283" s="9">
        <f t="shared" si="36"/>
        <v>0</v>
      </c>
      <c r="K283" s="10">
        <f t="shared" si="37"/>
        <v>0</v>
      </c>
      <c r="L283" s="9" t="str" cm="1">
        <f t="array" ref="L283">IF(D283&lt;&gt;"",IF(AND(H283&gt;=40,I283&gt;=30),IF(AND($N$2&gt;=$T$2,$N$2&lt;=$U$2),_xlfn.IFS(P283&gt;=$AD$2,$AD$1,P283&gt;=$AC$2,$AC$1,P283&gt;=$AB$2,$AB$1,P283&gt;=$AA$2,$AA$1,P283&gt;=$Z$2,$Z$1,P283&gt;=$Y$2,$Y$1,P283&gt;=$X$2,$X$1,P283&gt;=$W$2,$W$1,P283&lt;$W$2,$V$1),(IF(AND($N$2&gt;=$T$3,$N$2&lt;$U$3),_xlfn.IFS(P283&gt;=$AD$3,$AD$1,P283&gt;=$AC$3,$AC$1,P283&gt;=$AB$3,$AB$1,P283&gt;=$AA$3,$AA$1,P283&gt;=$Z$3,$Z$1,P283&gt;=$Y$3,$Y$1,P283&gt;=$X$3,$X$1,P283&gt;=$W$3,$W$1,P283&lt;$W$2,$V$1),(IF(AND($N$2&gt;=$T$4,$N$2&lt;$U$4),_xlfn.IFS(P283&gt;=$AD$4,$AD$1,P283&gt;=$AC$4,$AC$1,P283&gt;=$AB$4,$AB$1,P283&gt;=$AA$4,$AA$1,P283&gt;=$Z$4,$Z$1,P283&gt;=$Y$4,$Y$1,P283&gt;=$X$4,$X$1,P283&gt;=$W$4,$W$1,P283&lt;$W$2,$V$1),(IF(AND($N$2&gt;=$T$5,$N$2&lt;$U$5),_xlfn.IFS(P283&gt;=$AD$5,$AD$1,P283&gt;=$AC$5,$AC$1,P283&gt;=$AB$5,$AB$1,P283&gt;=$AA$5,$AA$1,P283&gt;=$Z$5,$Z$1,P283&gt;=$Y$5,$Y$1,P283&gt;=$X$5,$X$1,P283&gt;=$W$5,$W$1,P283&lt;$W$2,$V$1),(IF(AND($N$2&gt;=$T$6,$N$2&lt;$U$6),_xlfn.IFS(P283&gt;=$AD$6,$AD$1,P283&gt;=$AC$6,$AC$1,P283&gt;=$AB$6,$AB$1,P283&gt;=$AA$6,$AA$1,P283&gt;=$Z$6,$Z$1,P283&gt;=$Y$6,$Y$1,P283&gt;=$X$6,$X$1,P283&gt;=$W$6,$W$1,P283&lt;$W$2,$V$1),(IF(AND($N$2&gt;=$T$7,$N$2&lt;$U$7),_xlfn.IFS(P283&gt;=$AD$7,$AD$1,P283&gt;=$AC$7,$AC$1,P283&gt;=$AB$7,$AB$1,P283&gt;=$AA$7,$AA$1,P283&gt;=$Z$7,$Z$1,P283&gt;=$Y$7,$Y$1,P283&gt;=$X$7,$X$1,P283&gt;=$W$7,$W$1,P283&lt;$W$2,$V$1),(IF(AND($N$2&gt;=$T$8,$N$2&lt;$U$8),_xlfn.IFS(P283&gt;=$AD$8,$AD$1,P283&gt;=$AC$8,$AC$1,P283&gt;=$AB$8,$AB$1,P283&gt;=$AA$8,$AA$1,P283&gt;=$Z$8,$Z$1,P283&gt;=$Y$8,$Y$1,P283&gt;=$X$8,$X$1,P283&gt;=$W$8,$W$1,P283&lt;$W$2,$V$1),(IF(AND($N$2&gt;=$T$9,$N$2&lt;$U$9),_xlfn.IFS(P283&gt;=$AD$9,$AD$1,P283&gt;=$AC$9,$AC$1,P283&gt;=$AB$9,$AB$1,P283&gt;=$AA$9,$AA$1,P283&gt;=$Z$9,$Z$1,P283&gt;=$Y$9,$Y$1,P283&gt;=$X$9,$X$1,P283&gt;=$W$9,$W$1),$W$1))))))))))))))),IF(AND($N$2&gt;=$T$2,$N$2&lt;=$U$2),IF(P283&gt;=$W$2,$W$1,$V$1),IF(AND($N$2&gt;=$T$3,$N$2&lt;$U$3),IF(P283&gt;=$W$3,$W$1,$V$1),IF(AND($N$2&gt;=$T$4,$N$2&lt;$U$4),IF(P283&gt;=$W$4,$W$1,$V$1),IF(AND($N$2&gt;=$T$5,$N$2&lt;$U$5),IF(P283&gt;=$W$5,$W$1,$V$1),IF(AND($N$2&gt;=$T$6,$N$2&lt;$U$6),IF(P283&gt;=$W$6,$W$1,$V$1),IF(AND($N$2&gt;=$T$7,$N$2&lt;$U$7),IF(P283&gt;=$W$7,$W$1,$V$1),IF(AND($N$2&gt;=$T$8,$N$2&lt;$U$8),IF(P283&gt;=$W$8,$W$1,$V$1),IF(AND($N$2&gt;=$T$9,$N$2&lt;$U$9),IF(P283&gt;=$W$9,$W$1,$V$1),""))))))))),"")</f>
        <v>FF</v>
      </c>
      <c r="M283" s="9" t="str" cm="1">
        <f t="array" ref="M283">IF(E283&lt;&gt;"",IF(AND(E283&lt;&gt;"GR",E283&gt;=40,J283&gt;=30),_xlfn.IFS(Q283&gt;=$AG$2,$AD$19,Q283&gt;=$AG$3,$AC$19,Q283&gt;=$AG$4,$AB$19,Q283&gt;=$AG$5,$AA$19,Q283&gt;=$AG$6,$Z$19,Q283&gt;=$AG$7,$Y$19,Q283&gt;=$AG$8,$X$19,Q283&gt;=$AG$9,$V$19),L283),"")</f>
        <v>FF</v>
      </c>
      <c r="N283" s="9"/>
      <c r="O283" s="9"/>
      <c r="P283" s="9">
        <f t="shared" si="38"/>
        <v>0</v>
      </c>
      <c r="Q283" s="9">
        <f t="shared" si="39"/>
        <v>0</v>
      </c>
      <c r="R283" s="9">
        <f t="shared" si="40"/>
        <v>-3.2</v>
      </c>
    </row>
    <row r="284" spans="1:18" x14ac:dyDescent="0.2">
      <c r="A284" s="3" t="s">
        <v>8</v>
      </c>
      <c r="B284" s="3">
        <v>283</v>
      </c>
      <c r="C284" s="3" t="s">
        <v>34</v>
      </c>
      <c r="D284" s="3" t="s">
        <v>34</v>
      </c>
      <c r="E284" s="3" t="s">
        <v>34</v>
      </c>
      <c r="F284" s="22" t="str">
        <f t="shared" si="41"/>
        <v>GR</v>
      </c>
      <c r="G284" s="22">
        <f t="shared" si="42"/>
        <v>0</v>
      </c>
      <c r="H284" s="22">
        <f t="shared" si="43"/>
        <v>0</v>
      </c>
      <c r="I284" s="9">
        <f t="shared" si="44"/>
        <v>0</v>
      </c>
      <c r="J284" s="9">
        <f t="shared" si="36"/>
        <v>0</v>
      </c>
      <c r="K284" s="10">
        <f t="shared" si="37"/>
        <v>0</v>
      </c>
      <c r="L284" s="9" t="str" cm="1">
        <f t="array" ref="L284">IF(D284&lt;&gt;"",IF(AND(H284&gt;=40,I284&gt;=30),IF(AND($N$2&gt;=$T$2,$N$2&lt;=$U$2),_xlfn.IFS(P284&gt;=$AD$2,$AD$1,P284&gt;=$AC$2,$AC$1,P284&gt;=$AB$2,$AB$1,P284&gt;=$AA$2,$AA$1,P284&gt;=$Z$2,$Z$1,P284&gt;=$Y$2,$Y$1,P284&gt;=$X$2,$X$1,P284&gt;=$W$2,$W$1,P284&lt;$W$2,$V$1),(IF(AND($N$2&gt;=$T$3,$N$2&lt;$U$3),_xlfn.IFS(P284&gt;=$AD$3,$AD$1,P284&gt;=$AC$3,$AC$1,P284&gt;=$AB$3,$AB$1,P284&gt;=$AA$3,$AA$1,P284&gt;=$Z$3,$Z$1,P284&gt;=$Y$3,$Y$1,P284&gt;=$X$3,$X$1,P284&gt;=$W$3,$W$1,P284&lt;$W$2,$V$1),(IF(AND($N$2&gt;=$T$4,$N$2&lt;$U$4),_xlfn.IFS(P284&gt;=$AD$4,$AD$1,P284&gt;=$AC$4,$AC$1,P284&gt;=$AB$4,$AB$1,P284&gt;=$AA$4,$AA$1,P284&gt;=$Z$4,$Z$1,P284&gt;=$Y$4,$Y$1,P284&gt;=$X$4,$X$1,P284&gt;=$W$4,$W$1,P284&lt;$W$2,$V$1),(IF(AND($N$2&gt;=$T$5,$N$2&lt;$U$5),_xlfn.IFS(P284&gt;=$AD$5,$AD$1,P284&gt;=$AC$5,$AC$1,P284&gt;=$AB$5,$AB$1,P284&gt;=$AA$5,$AA$1,P284&gt;=$Z$5,$Z$1,P284&gt;=$Y$5,$Y$1,P284&gt;=$X$5,$X$1,P284&gt;=$W$5,$W$1,P284&lt;$W$2,$V$1),(IF(AND($N$2&gt;=$T$6,$N$2&lt;$U$6),_xlfn.IFS(P284&gt;=$AD$6,$AD$1,P284&gt;=$AC$6,$AC$1,P284&gt;=$AB$6,$AB$1,P284&gt;=$AA$6,$AA$1,P284&gt;=$Z$6,$Z$1,P284&gt;=$Y$6,$Y$1,P284&gt;=$X$6,$X$1,P284&gt;=$W$6,$W$1,P284&lt;$W$2,$V$1),(IF(AND($N$2&gt;=$T$7,$N$2&lt;$U$7),_xlfn.IFS(P284&gt;=$AD$7,$AD$1,P284&gt;=$AC$7,$AC$1,P284&gt;=$AB$7,$AB$1,P284&gt;=$AA$7,$AA$1,P284&gt;=$Z$7,$Z$1,P284&gt;=$Y$7,$Y$1,P284&gt;=$X$7,$X$1,P284&gt;=$W$7,$W$1,P284&lt;$W$2,$V$1),(IF(AND($N$2&gt;=$T$8,$N$2&lt;$U$8),_xlfn.IFS(P284&gt;=$AD$8,$AD$1,P284&gt;=$AC$8,$AC$1,P284&gt;=$AB$8,$AB$1,P284&gt;=$AA$8,$AA$1,P284&gt;=$Z$8,$Z$1,P284&gt;=$Y$8,$Y$1,P284&gt;=$X$8,$X$1,P284&gt;=$W$8,$W$1,P284&lt;$W$2,$V$1),(IF(AND($N$2&gt;=$T$9,$N$2&lt;$U$9),_xlfn.IFS(P284&gt;=$AD$9,$AD$1,P284&gt;=$AC$9,$AC$1,P284&gt;=$AB$9,$AB$1,P284&gt;=$AA$9,$AA$1,P284&gt;=$Z$9,$Z$1,P284&gt;=$Y$9,$Y$1,P284&gt;=$X$9,$X$1,P284&gt;=$W$9,$W$1),$W$1))))))))))))))),IF(AND($N$2&gt;=$T$2,$N$2&lt;=$U$2),IF(P284&gt;=$W$2,$W$1,$V$1),IF(AND($N$2&gt;=$T$3,$N$2&lt;$U$3),IF(P284&gt;=$W$3,$W$1,$V$1),IF(AND($N$2&gt;=$T$4,$N$2&lt;$U$4),IF(P284&gt;=$W$4,$W$1,$V$1),IF(AND($N$2&gt;=$T$5,$N$2&lt;$U$5),IF(P284&gt;=$W$5,$W$1,$V$1),IF(AND($N$2&gt;=$T$6,$N$2&lt;$U$6),IF(P284&gt;=$W$6,$W$1,$V$1),IF(AND($N$2&gt;=$T$7,$N$2&lt;$U$7),IF(P284&gt;=$W$7,$W$1,$V$1),IF(AND($N$2&gt;=$T$8,$N$2&lt;$U$8),IF(P284&gt;=$W$8,$W$1,$V$1),IF(AND($N$2&gt;=$T$9,$N$2&lt;$U$9),IF(P284&gt;=$W$9,$W$1,$V$1),""))))))))),"")</f>
        <v>FF</v>
      </c>
      <c r="M284" s="9" t="str" cm="1">
        <f t="array" ref="M284">IF(E284&lt;&gt;"",IF(AND(E284&lt;&gt;"GR",E284&gt;=40,J284&gt;=30),_xlfn.IFS(Q284&gt;=$AG$2,$AD$19,Q284&gt;=$AG$3,$AC$19,Q284&gt;=$AG$4,$AB$19,Q284&gt;=$AG$5,$AA$19,Q284&gt;=$AG$6,$Z$19,Q284&gt;=$AG$7,$Y$19,Q284&gt;=$AG$8,$X$19,Q284&gt;=$AG$9,$V$19),L284),"")</f>
        <v>FF</v>
      </c>
      <c r="N284" s="9"/>
      <c r="O284" s="9"/>
      <c r="P284" s="9">
        <f t="shared" si="38"/>
        <v>0</v>
      </c>
      <c r="Q284" s="9">
        <f t="shared" si="39"/>
        <v>0</v>
      </c>
      <c r="R284" s="9">
        <f t="shared" si="40"/>
        <v>-3.2</v>
      </c>
    </row>
    <row r="285" spans="1:18" x14ac:dyDescent="0.2">
      <c r="A285" s="3" t="s">
        <v>8</v>
      </c>
      <c r="B285" s="3">
        <v>284</v>
      </c>
      <c r="C285" s="3" t="s">
        <v>34</v>
      </c>
      <c r="D285" s="3" t="s">
        <v>34</v>
      </c>
      <c r="E285" s="3" t="s">
        <v>34</v>
      </c>
      <c r="F285" s="22" t="str">
        <f t="shared" si="41"/>
        <v>GR</v>
      </c>
      <c r="G285" s="22">
        <f t="shared" si="42"/>
        <v>0</v>
      </c>
      <c r="H285" s="22">
        <f t="shared" si="43"/>
        <v>0</v>
      </c>
      <c r="I285" s="9">
        <f t="shared" si="44"/>
        <v>0</v>
      </c>
      <c r="J285" s="9">
        <f t="shared" si="36"/>
        <v>0</v>
      </c>
      <c r="K285" s="10">
        <f t="shared" si="37"/>
        <v>0</v>
      </c>
      <c r="L285" s="9" t="str" cm="1">
        <f t="array" ref="L285">IF(D285&lt;&gt;"",IF(AND(H285&gt;=40,I285&gt;=30),IF(AND($N$2&gt;=$T$2,$N$2&lt;=$U$2),_xlfn.IFS(P285&gt;=$AD$2,$AD$1,P285&gt;=$AC$2,$AC$1,P285&gt;=$AB$2,$AB$1,P285&gt;=$AA$2,$AA$1,P285&gt;=$Z$2,$Z$1,P285&gt;=$Y$2,$Y$1,P285&gt;=$X$2,$X$1,P285&gt;=$W$2,$W$1,P285&lt;$W$2,$V$1),(IF(AND($N$2&gt;=$T$3,$N$2&lt;$U$3),_xlfn.IFS(P285&gt;=$AD$3,$AD$1,P285&gt;=$AC$3,$AC$1,P285&gt;=$AB$3,$AB$1,P285&gt;=$AA$3,$AA$1,P285&gt;=$Z$3,$Z$1,P285&gt;=$Y$3,$Y$1,P285&gt;=$X$3,$X$1,P285&gt;=$W$3,$W$1,P285&lt;$W$2,$V$1),(IF(AND($N$2&gt;=$T$4,$N$2&lt;$U$4),_xlfn.IFS(P285&gt;=$AD$4,$AD$1,P285&gt;=$AC$4,$AC$1,P285&gt;=$AB$4,$AB$1,P285&gt;=$AA$4,$AA$1,P285&gt;=$Z$4,$Z$1,P285&gt;=$Y$4,$Y$1,P285&gt;=$X$4,$X$1,P285&gt;=$W$4,$W$1,P285&lt;$W$2,$V$1),(IF(AND($N$2&gt;=$T$5,$N$2&lt;$U$5),_xlfn.IFS(P285&gt;=$AD$5,$AD$1,P285&gt;=$AC$5,$AC$1,P285&gt;=$AB$5,$AB$1,P285&gt;=$AA$5,$AA$1,P285&gt;=$Z$5,$Z$1,P285&gt;=$Y$5,$Y$1,P285&gt;=$X$5,$X$1,P285&gt;=$W$5,$W$1,P285&lt;$W$2,$V$1),(IF(AND($N$2&gt;=$T$6,$N$2&lt;$U$6),_xlfn.IFS(P285&gt;=$AD$6,$AD$1,P285&gt;=$AC$6,$AC$1,P285&gt;=$AB$6,$AB$1,P285&gt;=$AA$6,$AA$1,P285&gt;=$Z$6,$Z$1,P285&gt;=$Y$6,$Y$1,P285&gt;=$X$6,$X$1,P285&gt;=$W$6,$W$1,P285&lt;$W$2,$V$1),(IF(AND($N$2&gt;=$T$7,$N$2&lt;$U$7),_xlfn.IFS(P285&gt;=$AD$7,$AD$1,P285&gt;=$AC$7,$AC$1,P285&gt;=$AB$7,$AB$1,P285&gt;=$AA$7,$AA$1,P285&gt;=$Z$7,$Z$1,P285&gt;=$Y$7,$Y$1,P285&gt;=$X$7,$X$1,P285&gt;=$W$7,$W$1,P285&lt;$W$2,$V$1),(IF(AND($N$2&gt;=$T$8,$N$2&lt;$U$8),_xlfn.IFS(P285&gt;=$AD$8,$AD$1,P285&gt;=$AC$8,$AC$1,P285&gt;=$AB$8,$AB$1,P285&gt;=$AA$8,$AA$1,P285&gt;=$Z$8,$Z$1,P285&gt;=$Y$8,$Y$1,P285&gt;=$X$8,$X$1,P285&gt;=$W$8,$W$1,P285&lt;$W$2,$V$1),(IF(AND($N$2&gt;=$T$9,$N$2&lt;$U$9),_xlfn.IFS(P285&gt;=$AD$9,$AD$1,P285&gt;=$AC$9,$AC$1,P285&gt;=$AB$9,$AB$1,P285&gt;=$AA$9,$AA$1,P285&gt;=$Z$9,$Z$1,P285&gt;=$Y$9,$Y$1,P285&gt;=$X$9,$X$1,P285&gt;=$W$9,$W$1),$W$1))))))))))))))),IF(AND($N$2&gt;=$T$2,$N$2&lt;=$U$2),IF(P285&gt;=$W$2,$W$1,$V$1),IF(AND($N$2&gt;=$T$3,$N$2&lt;$U$3),IF(P285&gt;=$W$3,$W$1,$V$1),IF(AND($N$2&gt;=$T$4,$N$2&lt;$U$4),IF(P285&gt;=$W$4,$W$1,$V$1),IF(AND($N$2&gt;=$T$5,$N$2&lt;$U$5),IF(P285&gt;=$W$5,$W$1,$V$1),IF(AND($N$2&gt;=$T$6,$N$2&lt;$U$6),IF(P285&gt;=$W$6,$W$1,$V$1),IF(AND($N$2&gt;=$T$7,$N$2&lt;$U$7),IF(P285&gt;=$W$7,$W$1,$V$1),IF(AND($N$2&gt;=$T$8,$N$2&lt;$U$8),IF(P285&gt;=$W$8,$W$1,$V$1),IF(AND($N$2&gt;=$T$9,$N$2&lt;$U$9),IF(P285&gt;=$W$9,$W$1,$V$1),""))))))))),"")</f>
        <v>FF</v>
      </c>
      <c r="M285" s="9" t="str" cm="1">
        <f t="array" ref="M285">IF(E285&lt;&gt;"",IF(AND(E285&lt;&gt;"GR",E285&gt;=40,J285&gt;=30),_xlfn.IFS(Q285&gt;=$AG$2,$AD$19,Q285&gt;=$AG$3,$AC$19,Q285&gt;=$AG$4,$AB$19,Q285&gt;=$AG$5,$AA$19,Q285&gt;=$AG$6,$Z$19,Q285&gt;=$AG$7,$Y$19,Q285&gt;=$AG$8,$X$19,Q285&gt;=$AG$9,$V$19),L285),"")</f>
        <v>FF</v>
      </c>
      <c r="N285" s="9"/>
      <c r="O285" s="9"/>
      <c r="P285" s="9">
        <f t="shared" si="38"/>
        <v>0</v>
      </c>
      <c r="Q285" s="9">
        <f t="shared" si="39"/>
        <v>0</v>
      </c>
      <c r="R285" s="9">
        <f t="shared" si="40"/>
        <v>-3.2</v>
      </c>
    </row>
    <row r="286" spans="1:18" x14ac:dyDescent="0.2">
      <c r="A286" s="3" t="s">
        <v>8</v>
      </c>
      <c r="B286" s="3">
        <v>285</v>
      </c>
      <c r="C286" s="3" t="s">
        <v>34</v>
      </c>
      <c r="D286" s="3" t="s">
        <v>34</v>
      </c>
      <c r="E286" s="3" t="s">
        <v>34</v>
      </c>
      <c r="F286" s="22" t="str">
        <f t="shared" si="41"/>
        <v>GR</v>
      </c>
      <c r="G286" s="22">
        <f t="shared" si="42"/>
        <v>0</v>
      </c>
      <c r="H286" s="22">
        <f t="shared" si="43"/>
        <v>0</v>
      </c>
      <c r="I286" s="9">
        <f t="shared" si="44"/>
        <v>0</v>
      </c>
      <c r="J286" s="9">
        <f t="shared" si="36"/>
        <v>0</v>
      </c>
      <c r="K286" s="10">
        <f t="shared" si="37"/>
        <v>0</v>
      </c>
      <c r="L286" s="9" t="str" cm="1">
        <f t="array" ref="L286">IF(D286&lt;&gt;"",IF(AND(H286&gt;=40,I286&gt;=30),IF(AND($N$2&gt;=$T$2,$N$2&lt;=$U$2),_xlfn.IFS(P286&gt;=$AD$2,$AD$1,P286&gt;=$AC$2,$AC$1,P286&gt;=$AB$2,$AB$1,P286&gt;=$AA$2,$AA$1,P286&gt;=$Z$2,$Z$1,P286&gt;=$Y$2,$Y$1,P286&gt;=$X$2,$X$1,P286&gt;=$W$2,$W$1,P286&lt;$W$2,$V$1),(IF(AND($N$2&gt;=$T$3,$N$2&lt;$U$3),_xlfn.IFS(P286&gt;=$AD$3,$AD$1,P286&gt;=$AC$3,$AC$1,P286&gt;=$AB$3,$AB$1,P286&gt;=$AA$3,$AA$1,P286&gt;=$Z$3,$Z$1,P286&gt;=$Y$3,$Y$1,P286&gt;=$X$3,$X$1,P286&gt;=$W$3,$W$1,P286&lt;$W$2,$V$1),(IF(AND($N$2&gt;=$T$4,$N$2&lt;$U$4),_xlfn.IFS(P286&gt;=$AD$4,$AD$1,P286&gt;=$AC$4,$AC$1,P286&gt;=$AB$4,$AB$1,P286&gt;=$AA$4,$AA$1,P286&gt;=$Z$4,$Z$1,P286&gt;=$Y$4,$Y$1,P286&gt;=$X$4,$X$1,P286&gt;=$W$4,$W$1,P286&lt;$W$2,$V$1),(IF(AND($N$2&gt;=$T$5,$N$2&lt;$U$5),_xlfn.IFS(P286&gt;=$AD$5,$AD$1,P286&gt;=$AC$5,$AC$1,P286&gt;=$AB$5,$AB$1,P286&gt;=$AA$5,$AA$1,P286&gt;=$Z$5,$Z$1,P286&gt;=$Y$5,$Y$1,P286&gt;=$X$5,$X$1,P286&gt;=$W$5,$W$1,P286&lt;$W$2,$V$1),(IF(AND($N$2&gt;=$T$6,$N$2&lt;$U$6),_xlfn.IFS(P286&gt;=$AD$6,$AD$1,P286&gt;=$AC$6,$AC$1,P286&gt;=$AB$6,$AB$1,P286&gt;=$AA$6,$AA$1,P286&gt;=$Z$6,$Z$1,P286&gt;=$Y$6,$Y$1,P286&gt;=$X$6,$X$1,P286&gt;=$W$6,$W$1,P286&lt;$W$2,$V$1),(IF(AND($N$2&gt;=$T$7,$N$2&lt;$U$7),_xlfn.IFS(P286&gt;=$AD$7,$AD$1,P286&gt;=$AC$7,$AC$1,P286&gt;=$AB$7,$AB$1,P286&gt;=$AA$7,$AA$1,P286&gt;=$Z$7,$Z$1,P286&gt;=$Y$7,$Y$1,P286&gt;=$X$7,$X$1,P286&gt;=$W$7,$W$1,P286&lt;$W$2,$V$1),(IF(AND($N$2&gt;=$T$8,$N$2&lt;$U$8),_xlfn.IFS(P286&gt;=$AD$8,$AD$1,P286&gt;=$AC$8,$AC$1,P286&gt;=$AB$8,$AB$1,P286&gt;=$AA$8,$AA$1,P286&gt;=$Z$8,$Z$1,P286&gt;=$Y$8,$Y$1,P286&gt;=$X$8,$X$1,P286&gt;=$W$8,$W$1,P286&lt;$W$2,$V$1),(IF(AND($N$2&gt;=$T$9,$N$2&lt;$U$9),_xlfn.IFS(P286&gt;=$AD$9,$AD$1,P286&gt;=$AC$9,$AC$1,P286&gt;=$AB$9,$AB$1,P286&gt;=$AA$9,$AA$1,P286&gt;=$Z$9,$Z$1,P286&gt;=$Y$9,$Y$1,P286&gt;=$X$9,$X$1,P286&gt;=$W$9,$W$1),$W$1))))))))))))))),IF(AND($N$2&gt;=$T$2,$N$2&lt;=$U$2),IF(P286&gt;=$W$2,$W$1,$V$1),IF(AND($N$2&gt;=$T$3,$N$2&lt;$U$3),IF(P286&gt;=$W$3,$W$1,$V$1),IF(AND($N$2&gt;=$T$4,$N$2&lt;$U$4),IF(P286&gt;=$W$4,$W$1,$V$1),IF(AND($N$2&gt;=$T$5,$N$2&lt;$U$5),IF(P286&gt;=$W$5,$W$1,$V$1),IF(AND($N$2&gt;=$T$6,$N$2&lt;$U$6),IF(P286&gt;=$W$6,$W$1,$V$1),IF(AND($N$2&gt;=$T$7,$N$2&lt;$U$7),IF(P286&gt;=$W$7,$W$1,$V$1),IF(AND($N$2&gt;=$T$8,$N$2&lt;$U$8),IF(P286&gt;=$W$8,$W$1,$V$1),IF(AND($N$2&gt;=$T$9,$N$2&lt;$U$9),IF(P286&gt;=$W$9,$W$1,$V$1),""))))))))),"")</f>
        <v>FF</v>
      </c>
      <c r="M286" s="9" t="str" cm="1">
        <f t="array" ref="M286">IF(E286&lt;&gt;"",IF(AND(E286&lt;&gt;"GR",E286&gt;=40,J286&gt;=30),_xlfn.IFS(Q286&gt;=$AG$2,$AD$19,Q286&gt;=$AG$3,$AC$19,Q286&gt;=$AG$4,$AB$19,Q286&gt;=$AG$5,$AA$19,Q286&gt;=$AG$6,$Z$19,Q286&gt;=$AG$7,$Y$19,Q286&gt;=$AG$8,$X$19,Q286&gt;=$AG$9,$V$19),L286),"")</f>
        <v>FF</v>
      </c>
      <c r="N286" s="9"/>
      <c r="O286" s="9"/>
      <c r="P286" s="9">
        <f t="shared" si="38"/>
        <v>0</v>
      </c>
      <c r="Q286" s="9">
        <f t="shared" si="39"/>
        <v>0</v>
      </c>
      <c r="R286" s="9">
        <f t="shared" si="40"/>
        <v>-3.2</v>
      </c>
    </row>
    <row r="287" spans="1:18" x14ac:dyDescent="0.2">
      <c r="A287" s="3" t="s">
        <v>8</v>
      </c>
      <c r="B287" s="3">
        <v>286</v>
      </c>
      <c r="C287" s="3" t="s">
        <v>34</v>
      </c>
      <c r="D287" s="3" t="s">
        <v>34</v>
      </c>
      <c r="E287" s="3" t="s">
        <v>34</v>
      </c>
      <c r="F287" s="22" t="str">
        <f t="shared" si="41"/>
        <v>GR</v>
      </c>
      <c r="G287" s="22">
        <f t="shared" si="42"/>
        <v>0</v>
      </c>
      <c r="H287" s="22">
        <f t="shared" si="43"/>
        <v>0</v>
      </c>
      <c r="I287" s="9">
        <f t="shared" si="44"/>
        <v>0</v>
      </c>
      <c r="J287" s="9">
        <f t="shared" si="36"/>
        <v>0</v>
      </c>
      <c r="K287" s="10">
        <f t="shared" si="37"/>
        <v>0</v>
      </c>
      <c r="L287" s="9" t="str" cm="1">
        <f t="array" ref="L287">IF(D287&lt;&gt;"",IF(AND(H287&gt;=40,I287&gt;=30),IF(AND($N$2&gt;=$T$2,$N$2&lt;=$U$2),_xlfn.IFS(P287&gt;=$AD$2,$AD$1,P287&gt;=$AC$2,$AC$1,P287&gt;=$AB$2,$AB$1,P287&gt;=$AA$2,$AA$1,P287&gt;=$Z$2,$Z$1,P287&gt;=$Y$2,$Y$1,P287&gt;=$X$2,$X$1,P287&gt;=$W$2,$W$1,P287&lt;$W$2,$V$1),(IF(AND($N$2&gt;=$T$3,$N$2&lt;$U$3),_xlfn.IFS(P287&gt;=$AD$3,$AD$1,P287&gt;=$AC$3,$AC$1,P287&gt;=$AB$3,$AB$1,P287&gt;=$AA$3,$AA$1,P287&gt;=$Z$3,$Z$1,P287&gt;=$Y$3,$Y$1,P287&gt;=$X$3,$X$1,P287&gt;=$W$3,$W$1,P287&lt;$W$2,$V$1),(IF(AND($N$2&gt;=$T$4,$N$2&lt;$U$4),_xlfn.IFS(P287&gt;=$AD$4,$AD$1,P287&gt;=$AC$4,$AC$1,P287&gt;=$AB$4,$AB$1,P287&gt;=$AA$4,$AA$1,P287&gt;=$Z$4,$Z$1,P287&gt;=$Y$4,$Y$1,P287&gt;=$X$4,$X$1,P287&gt;=$W$4,$W$1,P287&lt;$W$2,$V$1),(IF(AND($N$2&gt;=$T$5,$N$2&lt;$U$5),_xlfn.IFS(P287&gt;=$AD$5,$AD$1,P287&gt;=$AC$5,$AC$1,P287&gt;=$AB$5,$AB$1,P287&gt;=$AA$5,$AA$1,P287&gt;=$Z$5,$Z$1,P287&gt;=$Y$5,$Y$1,P287&gt;=$X$5,$X$1,P287&gt;=$W$5,$W$1,P287&lt;$W$2,$V$1),(IF(AND($N$2&gt;=$T$6,$N$2&lt;$U$6),_xlfn.IFS(P287&gt;=$AD$6,$AD$1,P287&gt;=$AC$6,$AC$1,P287&gt;=$AB$6,$AB$1,P287&gt;=$AA$6,$AA$1,P287&gt;=$Z$6,$Z$1,P287&gt;=$Y$6,$Y$1,P287&gt;=$X$6,$X$1,P287&gt;=$W$6,$W$1,P287&lt;$W$2,$V$1),(IF(AND($N$2&gt;=$T$7,$N$2&lt;$U$7),_xlfn.IFS(P287&gt;=$AD$7,$AD$1,P287&gt;=$AC$7,$AC$1,P287&gt;=$AB$7,$AB$1,P287&gt;=$AA$7,$AA$1,P287&gt;=$Z$7,$Z$1,P287&gt;=$Y$7,$Y$1,P287&gt;=$X$7,$X$1,P287&gt;=$W$7,$W$1,P287&lt;$W$2,$V$1),(IF(AND($N$2&gt;=$T$8,$N$2&lt;$U$8),_xlfn.IFS(P287&gt;=$AD$8,$AD$1,P287&gt;=$AC$8,$AC$1,P287&gt;=$AB$8,$AB$1,P287&gt;=$AA$8,$AA$1,P287&gt;=$Z$8,$Z$1,P287&gt;=$Y$8,$Y$1,P287&gt;=$X$8,$X$1,P287&gt;=$W$8,$W$1,P287&lt;$W$2,$V$1),(IF(AND($N$2&gt;=$T$9,$N$2&lt;$U$9),_xlfn.IFS(P287&gt;=$AD$9,$AD$1,P287&gt;=$AC$9,$AC$1,P287&gt;=$AB$9,$AB$1,P287&gt;=$AA$9,$AA$1,P287&gt;=$Z$9,$Z$1,P287&gt;=$Y$9,$Y$1,P287&gt;=$X$9,$X$1,P287&gt;=$W$9,$W$1),$W$1))))))))))))))),IF(AND($N$2&gt;=$T$2,$N$2&lt;=$U$2),IF(P287&gt;=$W$2,$W$1,$V$1),IF(AND($N$2&gt;=$T$3,$N$2&lt;$U$3),IF(P287&gt;=$W$3,$W$1,$V$1),IF(AND($N$2&gt;=$T$4,$N$2&lt;$U$4),IF(P287&gt;=$W$4,$W$1,$V$1),IF(AND($N$2&gt;=$T$5,$N$2&lt;$U$5),IF(P287&gt;=$W$5,$W$1,$V$1),IF(AND($N$2&gt;=$T$6,$N$2&lt;$U$6),IF(P287&gt;=$W$6,$W$1,$V$1),IF(AND($N$2&gt;=$T$7,$N$2&lt;$U$7),IF(P287&gt;=$W$7,$W$1,$V$1),IF(AND($N$2&gt;=$T$8,$N$2&lt;$U$8),IF(P287&gt;=$W$8,$W$1,$V$1),IF(AND($N$2&gt;=$T$9,$N$2&lt;$U$9),IF(P287&gt;=$W$9,$W$1,$V$1),""))))))))),"")</f>
        <v>FF</v>
      </c>
      <c r="M287" s="9" t="str" cm="1">
        <f t="array" ref="M287">IF(E287&lt;&gt;"",IF(AND(E287&lt;&gt;"GR",E287&gt;=40,J287&gt;=30),_xlfn.IFS(Q287&gt;=$AG$2,$AD$19,Q287&gt;=$AG$3,$AC$19,Q287&gt;=$AG$4,$AB$19,Q287&gt;=$AG$5,$AA$19,Q287&gt;=$AG$6,$Z$19,Q287&gt;=$AG$7,$Y$19,Q287&gt;=$AG$8,$X$19,Q287&gt;=$AG$9,$V$19),L287),"")</f>
        <v>FF</v>
      </c>
      <c r="N287" s="9"/>
      <c r="O287" s="9"/>
      <c r="P287" s="9">
        <f t="shared" si="38"/>
        <v>0</v>
      </c>
      <c r="Q287" s="9">
        <f t="shared" si="39"/>
        <v>0</v>
      </c>
      <c r="R287" s="9">
        <f t="shared" si="40"/>
        <v>-3.2</v>
      </c>
    </row>
    <row r="288" spans="1:18" x14ac:dyDescent="0.2">
      <c r="A288" s="3" t="s">
        <v>8</v>
      </c>
      <c r="B288" s="3">
        <v>287</v>
      </c>
      <c r="C288" s="3">
        <v>9</v>
      </c>
      <c r="D288" s="3" t="s">
        <v>34</v>
      </c>
      <c r="E288" s="3" t="s">
        <v>34</v>
      </c>
      <c r="F288" s="22" t="str">
        <f t="shared" si="41"/>
        <v>GR</v>
      </c>
      <c r="G288" s="22">
        <f t="shared" si="42"/>
        <v>9</v>
      </c>
      <c r="H288" s="22">
        <f t="shared" si="43"/>
        <v>0</v>
      </c>
      <c r="I288" s="9">
        <f t="shared" si="44"/>
        <v>3.6</v>
      </c>
      <c r="J288" s="9">
        <f t="shared" si="36"/>
        <v>3.6</v>
      </c>
      <c r="K288" s="10">
        <f t="shared" si="37"/>
        <v>12.96</v>
      </c>
      <c r="L288" s="9" t="str" cm="1">
        <f t="array" ref="L288">IF(D288&lt;&gt;"",IF(AND(H288&gt;=40,I288&gt;=30),IF(AND($N$2&gt;=$T$2,$N$2&lt;=$U$2),_xlfn.IFS(P288&gt;=$AD$2,$AD$1,P288&gt;=$AC$2,$AC$1,P288&gt;=$AB$2,$AB$1,P288&gt;=$AA$2,$AA$1,P288&gt;=$Z$2,$Z$1,P288&gt;=$Y$2,$Y$1,P288&gt;=$X$2,$X$1,P288&gt;=$W$2,$W$1,P288&lt;$W$2,$V$1),(IF(AND($N$2&gt;=$T$3,$N$2&lt;$U$3),_xlfn.IFS(P288&gt;=$AD$3,$AD$1,P288&gt;=$AC$3,$AC$1,P288&gt;=$AB$3,$AB$1,P288&gt;=$AA$3,$AA$1,P288&gt;=$Z$3,$Z$1,P288&gt;=$Y$3,$Y$1,P288&gt;=$X$3,$X$1,P288&gt;=$W$3,$W$1,P288&lt;$W$2,$V$1),(IF(AND($N$2&gt;=$T$4,$N$2&lt;$U$4),_xlfn.IFS(P288&gt;=$AD$4,$AD$1,P288&gt;=$AC$4,$AC$1,P288&gt;=$AB$4,$AB$1,P288&gt;=$AA$4,$AA$1,P288&gt;=$Z$4,$Z$1,P288&gt;=$Y$4,$Y$1,P288&gt;=$X$4,$X$1,P288&gt;=$W$4,$W$1,P288&lt;$W$2,$V$1),(IF(AND($N$2&gt;=$T$5,$N$2&lt;$U$5),_xlfn.IFS(P288&gt;=$AD$5,$AD$1,P288&gt;=$AC$5,$AC$1,P288&gt;=$AB$5,$AB$1,P288&gt;=$AA$5,$AA$1,P288&gt;=$Z$5,$Z$1,P288&gt;=$Y$5,$Y$1,P288&gt;=$X$5,$X$1,P288&gt;=$W$5,$W$1,P288&lt;$W$2,$V$1),(IF(AND($N$2&gt;=$T$6,$N$2&lt;$U$6),_xlfn.IFS(P288&gt;=$AD$6,$AD$1,P288&gt;=$AC$6,$AC$1,P288&gt;=$AB$6,$AB$1,P288&gt;=$AA$6,$AA$1,P288&gt;=$Z$6,$Z$1,P288&gt;=$Y$6,$Y$1,P288&gt;=$X$6,$X$1,P288&gt;=$W$6,$W$1,P288&lt;$W$2,$V$1),(IF(AND($N$2&gt;=$T$7,$N$2&lt;$U$7),_xlfn.IFS(P288&gt;=$AD$7,$AD$1,P288&gt;=$AC$7,$AC$1,P288&gt;=$AB$7,$AB$1,P288&gt;=$AA$7,$AA$1,P288&gt;=$Z$7,$Z$1,P288&gt;=$Y$7,$Y$1,P288&gt;=$X$7,$X$1,P288&gt;=$W$7,$W$1,P288&lt;$W$2,$V$1),(IF(AND($N$2&gt;=$T$8,$N$2&lt;$U$8),_xlfn.IFS(P288&gt;=$AD$8,$AD$1,P288&gt;=$AC$8,$AC$1,P288&gt;=$AB$8,$AB$1,P288&gt;=$AA$8,$AA$1,P288&gt;=$Z$8,$Z$1,P288&gt;=$Y$8,$Y$1,P288&gt;=$X$8,$X$1,P288&gt;=$W$8,$W$1,P288&lt;$W$2,$V$1),(IF(AND($N$2&gt;=$T$9,$N$2&lt;$U$9),_xlfn.IFS(P288&gt;=$AD$9,$AD$1,P288&gt;=$AC$9,$AC$1,P288&gt;=$AB$9,$AB$1,P288&gt;=$AA$9,$AA$1,P288&gt;=$Z$9,$Z$1,P288&gt;=$Y$9,$Y$1,P288&gt;=$X$9,$X$1,P288&gt;=$W$9,$W$1),$W$1))))))))))))))),IF(AND($N$2&gt;=$T$2,$N$2&lt;=$U$2),IF(P288&gt;=$W$2,$W$1,$V$1),IF(AND($N$2&gt;=$T$3,$N$2&lt;$U$3),IF(P288&gt;=$W$3,$W$1,$V$1),IF(AND($N$2&gt;=$T$4,$N$2&lt;$U$4),IF(P288&gt;=$W$4,$W$1,$V$1),IF(AND($N$2&gt;=$T$5,$N$2&lt;$U$5),IF(P288&gt;=$W$5,$W$1,$V$1),IF(AND($N$2&gt;=$T$6,$N$2&lt;$U$6),IF(P288&gt;=$W$6,$W$1,$V$1),IF(AND($N$2&gt;=$T$7,$N$2&lt;$U$7),IF(P288&gt;=$W$7,$W$1,$V$1),IF(AND($N$2&gt;=$T$8,$N$2&lt;$U$8),IF(P288&gt;=$W$8,$W$1,$V$1),IF(AND($N$2&gt;=$T$9,$N$2&lt;$U$9),IF(P288&gt;=$W$9,$W$1,$V$1),""))))))))),"")</f>
        <v>FF</v>
      </c>
      <c r="M288" s="9" t="str" cm="1">
        <f t="array" ref="M288">IF(E288&lt;&gt;"",IF(AND(E288&lt;&gt;"GR",E288&gt;=40,J288&gt;=30),_xlfn.IFS(Q288&gt;=$AG$2,$AD$19,Q288&gt;=$AG$3,$AC$19,Q288&gt;=$AG$4,$AB$19,Q288&gt;=$AG$5,$AA$19,Q288&gt;=$AG$6,$Z$19,Q288&gt;=$AG$7,$Y$19,Q288&gt;=$AG$8,$X$19,Q288&gt;=$AG$9,$V$19),L288),"")</f>
        <v>FF</v>
      </c>
      <c r="N288" s="9"/>
      <c r="O288" s="9"/>
      <c r="P288" s="9">
        <f t="shared" si="38"/>
        <v>20</v>
      </c>
      <c r="Q288" s="9">
        <f t="shared" si="39"/>
        <v>20</v>
      </c>
      <c r="R288" s="9">
        <f t="shared" si="40"/>
        <v>-2.96</v>
      </c>
    </row>
    <row r="289" spans="1:18" x14ac:dyDescent="0.2">
      <c r="A289" s="3" t="s">
        <v>8</v>
      </c>
      <c r="B289" s="3">
        <v>288</v>
      </c>
      <c r="C289" s="3" t="s">
        <v>34</v>
      </c>
      <c r="D289" s="3" t="s">
        <v>34</v>
      </c>
      <c r="E289" s="3" t="s">
        <v>34</v>
      </c>
      <c r="F289" s="22" t="str">
        <f t="shared" si="41"/>
        <v>GR</v>
      </c>
      <c r="G289" s="22">
        <f t="shared" si="42"/>
        <v>0</v>
      </c>
      <c r="H289" s="22">
        <f t="shared" si="43"/>
        <v>0</v>
      </c>
      <c r="I289" s="9">
        <f t="shared" si="44"/>
        <v>0</v>
      </c>
      <c r="J289" s="9">
        <f t="shared" si="36"/>
        <v>0</v>
      </c>
      <c r="K289" s="10">
        <f t="shared" si="37"/>
        <v>0</v>
      </c>
      <c r="L289" s="9" t="str" cm="1">
        <f t="array" ref="L289">IF(D289&lt;&gt;"",IF(AND(H289&gt;=40,I289&gt;=30),IF(AND($N$2&gt;=$T$2,$N$2&lt;=$U$2),_xlfn.IFS(P289&gt;=$AD$2,$AD$1,P289&gt;=$AC$2,$AC$1,P289&gt;=$AB$2,$AB$1,P289&gt;=$AA$2,$AA$1,P289&gt;=$Z$2,$Z$1,P289&gt;=$Y$2,$Y$1,P289&gt;=$X$2,$X$1,P289&gt;=$W$2,$W$1,P289&lt;$W$2,$V$1),(IF(AND($N$2&gt;=$T$3,$N$2&lt;$U$3),_xlfn.IFS(P289&gt;=$AD$3,$AD$1,P289&gt;=$AC$3,$AC$1,P289&gt;=$AB$3,$AB$1,P289&gt;=$AA$3,$AA$1,P289&gt;=$Z$3,$Z$1,P289&gt;=$Y$3,$Y$1,P289&gt;=$X$3,$X$1,P289&gt;=$W$3,$W$1,P289&lt;$W$2,$V$1),(IF(AND($N$2&gt;=$T$4,$N$2&lt;$U$4),_xlfn.IFS(P289&gt;=$AD$4,$AD$1,P289&gt;=$AC$4,$AC$1,P289&gt;=$AB$4,$AB$1,P289&gt;=$AA$4,$AA$1,P289&gt;=$Z$4,$Z$1,P289&gt;=$Y$4,$Y$1,P289&gt;=$X$4,$X$1,P289&gt;=$W$4,$W$1,P289&lt;$W$2,$V$1),(IF(AND($N$2&gt;=$T$5,$N$2&lt;$U$5),_xlfn.IFS(P289&gt;=$AD$5,$AD$1,P289&gt;=$AC$5,$AC$1,P289&gt;=$AB$5,$AB$1,P289&gt;=$AA$5,$AA$1,P289&gt;=$Z$5,$Z$1,P289&gt;=$Y$5,$Y$1,P289&gt;=$X$5,$X$1,P289&gt;=$W$5,$W$1,P289&lt;$W$2,$V$1),(IF(AND($N$2&gt;=$T$6,$N$2&lt;$U$6),_xlfn.IFS(P289&gt;=$AD$6,$AD$1,P289&gt;=$AC$6,$AC$1,P289&gt;=$AB$6,$AB$1,P289&gt;=$AA$6,$AA$1,P289&gt;=$Z$6,$Z$1,P289&gt;=$Y$6,$Y$1,P289&gt;=$X$6,$X$1,P289&gt;=$W$6,$W$1,P289&lt;$W$2,$V$1),(IF(AND($N$2&gt;=$T$7,$N$2&lt;$U$7),_xlfn.IFS(P289&gt;=$AD$7,$AD$1,P289&gt;=$AC$7,$AC$1,P289&gt;=$AB$7,$AB$1,P289&gt;=$AA$7,$AA$1,P289&gt;=$Z$7,$Z$1,P289&gt;=$Y$7,$Y$1,P289&gt;=$X$7,$X$1,P289&gt;=$W$7,$W$1,P289&lt;$W$2,$V$1),(IF(AND($N$2&gt;=$T$8,$N$2&lt;$U$8),_xlfn.IFS(P289&gt;=$AD$8,$AD$1,P289&gt;=$AC$8,$AC$1,P289&gt;=$AB$8,$AB$1,P289&gt;=$AA$8,$AA$1,P289&gt;=$Z$8,$Z$1,P289&gt;=$Y$8,$Y$1,P289&gt;=$X$8,$X$1,P289&gt;=$W$8,$W$1,P289&lt;$W$2,$V$1),(IF(AND($N$2&gt;=$T$9,$N$2&lt;$U$9),_xlfn.IFS(P289&gt;=$AD$9,$AD$1,P289&gt;=$AC$9,$AC$1,P289&gt;=$AB$9,$AB$1,P289&gt;=$AA$9,$AA$1,P289&gt;=$Z$9,$Z$1,P289&gt;=$Y$9,$Y$1,P289&gt;=$X$9,$X$1,P289&gt;=$W$9,$W$1),$W$1))))))))))))))),IF(AND($N$2&gt;=$T$2,$N$2&lt;=$U$2),IF(P289&gt;=$W$2,$W$1,$V$1),IF(AND($N$2&gt;=$T$3,$N$2&lt;$U$3),IF(P289&gt;=$W$3,$W$1,$V$1),IF(AND($N$2&gt;=$T$4,$N$2&lt;$U$4),IF(P289&gt;=$W$4,$W$1,$V$1),IF(AND($N$2&gt;=$T$5,$N$2&lt;$U$5),IF(P289&gt;=$W$5,$W$1,$V$1),IF(AND($N$2&gt;=$T$6,$N$2&lt;$U$6),IF(P289&gt;=$W$6,$W$1,$V$1),IF(AND($N$2&gt;=$T$7,$N$2&lt;$U$7),IF(P289&gt;=$W$7,$W$1,$V$1),IF(AND($N$2&gt;=$T$8,$N$2&lt;$U$8),IF(P289&gt;=$W$8,$W$1,$V$1),IF(AND($N$2&gt;=$T$9,$N$2&lt;$U$9),IF(P289&gt;=$W$9,$W$1,$V$1),""))))))))),"")</f>
        <v>FF</v>
      </c>
      <c r="M289" s="9" t="str" cm="1">
        <f t="array" ref="M289">IF(E289&lt;&gt;"",IF(AND(E289&lt;&gt;"GR",E289&gt;=40,J289&gt;=30),_xlfn.IFS(Q289&gt;=$AG$2,$AD$19,Q289&gt;=$AG$3,$AC$19,Q289&gt;=$AG$4,$AB$19,Q289&gt;=$AG$5,$AA$19,Q289&gt;=$AG$6,$Z$19,Q289&gt;=$AG$7,$Y$19,Q289&gt;=$AG$8,$X$19,Q289&gt;=$AG$9,$V$19),L289),"")</f>
        <v>FF</v>
      </c>
      <c r="N289" s="9"/>
      <c r="O289" s="9"/>
      <c r="P289" s="9">
        <f t="shared" si="38"/>
        <v>0</v>
      </c>
      <c r="Q289" s="9">
        <f t="shared" si="39"/>
        <v>0</v>
      </c>
      <c r="R289" s="9">
        <f t="shared" si="40"/>
        <v>-3.2</v>
      </c>
    </row>
    <row r="290" spans="1:18" x14ac:dyDescent="0.2">
      <c r="A290" s="3" t="s">
        <v>8</v>
      </c>
      <c r="B290" s="3">
        <v>289</v>
      </c>
      <c r="C290" s="3" t="s">
        <v>34</v>
      </c>
      <c r="D290" s="3" t="s">
        <v>34</v>
      </c>
      <c r="E290" s="3" t="s">
        <v>34</v>
      </c>
      <c r="F290" s="22" t="str">
        <f t="shared" si="41"/>
        <v>GR</v>
      </c>
      <c r="G290" s="22">
        <f t="shared" si="42"/>
        <v>0</v>
      </c>
      <c r="H290" s="22">
        <f t="shared" si="43"/>
        <v>0</v>
      </c>
      <c r="I290" s="9">
        <f t="shared" si="44"/>
        <v>0</v>
      </c>
      <c r="J290" s="9">
        <f t="shared" si="36"/>
        <v>0</v>
      </c>
      <c r="K290" s="10">
        <f t="shared" si="37"/>
        <v>0</v>
      </c>
      <c r="L290" s="9" t="str" cm="1">
        <f t="array" ref="L290">IF(D290&lt;&gt;"",IF(AND(H290&gt;=40,I290&gt;=30),IF(AND($N$2&gt;=$T$2,$N$2&lt;=$U$2),_xlfn.IFS(P290&gt;=$AD$2,$AD$1,P290&gt;=$AC$2,$AC$1,P290&gt;=$AB$2,$AB$1,P290&gt;=$AA$2,$AA$1,P290&gt;=$Z$2,$Z$1,P290&gt;=$Y$2,$Y$1,P290&gt;=$X$2,$X$1,P290&gt;=$W$2,$W$1,P290&lt;$W$2,$V$1),(IF(AND($N$2&gt;=$T$3,$N$2&lt;$U$3),_xlfn.IFS(P290&gt;=$AD$3,$AD$1,P290&gt;=$AC$3,$AC$1,P290&gt;=$AB$3,$AB$1,P290&gt;=$AA$3,$AA$1,P290&gt;=$Z$3,$Z$1,P290&gt;=$Y$3,$Y$1,P290&gt;=$X$3,$X$1,P290&gt;=$W$3,$W$1,P290&lt;$W$2,$V$1),(IF(AND($N$2&gt;=$T$4,$N$2&lt;$U$4),_xlfn.IFS(P290&gt;=$AD$4,$AD$1,P290&gt;=$AC$4,$AC$1,P290&gt;=$AB$4,$AB$1,P290&gt;=$AA$4,$AA$1,P290&gt;=$Z$4,$Z$1,P290&gt;=$Y$4,$Y$1,P290&gt;=$X$4,$X$1,P290&gt;=$W$4,$W$1,P290&lt;$W$2,$V$1),(IF(AND($N$2&gt;=$T$5,$N$2&lt;$U$5),_xlfn.IFS(P290&gt;=$AD$5,$AD$1,P290&gt;=$AC$5,$AC$1,P290&gt;=$AB$5,$AB$1,P290&gt;=$AA$5,$AA$1,P290&gt;=$Z$5,$Z$1,P290&gt;=$Y$5,$Y$1,P290&gt;=$X$5,$X$1,P290&gt;=$W$5,$W$1,P290&lt;$W$2,$V$1),(IF(AND($N$2&gt;=$T$6,$N$2&lt;$U$6),_xlfn.IFS(P290&gt;=$AD$6,$AD$1,P290&gt;=$AC$6,$AC$1,P290&gt;=$AB$6,$AB$1,P290&gt;=$AA$6,$AA$1,P290&gt;=$Z$6,$Z$1,P290&gt;=$Y$6,$Y$1,P290&gt;=$X$6,$X$1,P290&gt;=$W$6,$W$1,P290&lt;$W$2,$V$1),(IF(AND($N$2&gt;=$T$7,$N$2&lt;$U$7),_xlfn.IFS(P290&gt;=$AD$7,$AD$1,P290&gt;=$AC$7,$AC$1,P290&gt;=$AB$7,$AB$1,P290&gt;=$AA$7,$AA$1,P290&gt;=$Z$7,$Z$1,P290&gt;=$Y$7,$Y$1,P290&gt;=$X$7,$X$1,P290&gt;=$W$7,$W$1,P290&lt;$W$2,$V$1),(IF(AND($N$2&gt;=$T$8,$N$2&lt;$U$8),_xlfn.IFS(P290&gt;=$AD$8,$AD$1,P290&gt;=$AC$8,$AC$1,P290&gt;=$AB$8,$AB$1,P290&gt;=$AA$8,$AA$1,P290&gt;=$Z$8,$Z$1,P290&gt;=$Y$8,$Y$1,P290&gt;=$X$8,$X$1,P290&gt;=$W$8,$W$1,P290&lt;$W$2,$V$1),(IF(AND($N$2&gt;=$T$9,$N$2&lt;$U$9),_xlfn.IFS(P290&gt;=$AD$9,$AD$1,P290&gt;=$AC$9,$AC$1,P290&gt;=$AB$9,$AB$1,P290&gt;=$AA$9,$AA$1,P290&gt;=$Z$9,$Z$1,P290&gt;=$Y$9,$Y$1,P290&gt;=$X$9,$X$1,P290&gt;=$W$9,$W$1),$W$1))))))))))))))),IF(AND($N$2&gt;=$T$2,$N$2&lt;=$U$2),IF(P290&gt;=$W$2,$W$1,$V$1),IF(AND($N$2&gt;=$T$3,$N$2&lt;$U$3),IF(P290&gt;=$W$3,$W$1,$V$1),IF(AND($N$2&gt;=$T$4,$N$2&lt;$U$4),IF(P290&gt;=$W$4,$W$1,$V$1),IF(AND($N$2&gt;=$T$5,$N$2&lt;$U$5),IF(P290&gt;=$W$5,$W$1,$V$1),IF(AND($N$2&gt;=$T$6,$N$2&lt;$U$6),IF(P290&gt;=$W$6,$W$1,$V$1),IF(AND($N$2&gt;=$T$7,$N$2&lt;$U$7),IF(P290&gt;=$W$7,$W$1,$V$1),IF(AND($N$2&gt;=$T$8,$N$2&lt;$U$8),IF(P290&gt;=$W$8,$W$1,$V$1),IF(AND($N$2&gt;=$T$9,$N$2&lt;$U$9),IF(P290&gt;=$W$9,$W$1,$V$1),""))))))))),"")</f>
        <v>FF</v>
      </c>
      <c r="M290" s="9" t="str" cm="1">
        <f t="array" ref="M290">IF(E290&lt;&gt;"",IF(AND(E290&lt;&gt;"GR",E290&gt;=40,J290&gt;=30),_xlfn.IFS(Q290&gt;=$AG$2,$AD$19,Q290&gt;=$AG$3,$AC$19,Q290&gt;=$AG$4,$AB$19,Q290&gt;=$AG$5,$AA$19,Q290&gt;=$AG$6,$Z$19,Q290&gt;=$AG$7,$Y$19,Q290&gt;=$AG$8,$X$19,Q290&gt;=$AG$9,$V$19),L290),"")</f>
        <v>FF</v>
      </c>
      <c r="N290" s="9"/>
      <c r="O290" s="9"/>
      <c r="P290" s="9">
        <f t="shared" si="38"/>
        <v>0</v>
      </c>
      <c r="Q290" s="9">
        <f t="shared" si="39"/>
        <v>0</v>
      </c>
      <c r="R290" s="9">
        <f t="shared" si="40"/>
        <v>-3.2</v>
      </c>
    </row>
    <row r="291" spans="1:18" x14ac:dyDescent="0.2">
      <c r="A291" s="3" t="s">
        <v>8</v>
      </c>
      <c r="B291" s="3">
        <v>290</v>
      </c>
      <c r="C291" s="3" t="s">
        <v>34</v>
      </c>
      <c r="D291" s="3" t="s">
        <v>34</v>
      </c>
      <c r="E291" s="3" t="s">
        <v>34</v>
      </c>
      <c r="F291" s="22" t="str">
        <f t="shared" si="41"/>
        <v>GR</v>
      </c>
      <c r="G291" s="22">
        <f t="shared" si="42"/>
        <v>0</v>
      </c>
      <c r="H291" s="22">
        <f t="shared" si="43"/>
        <v>0</v>
      </c>
      <c r="I291" s="9">
        <f t="shared" si="44"/>
        <v>0</v>
      </c>
      <c r="J291" s="9">
        <f t="shared" si="36"/>
        <v>0</v>
      </c>
      <c r="K291" s="10">
        <f t="shared" si="37"/>
        <v>0</v>
      </c>
      <c r="L291" s="9" t="str" cm="1">
        <f t="array" ref="L291">IF(D291&lt;&gt;"",IF(AND(H291&gt;=40,I291&gt;=30),IF(AND($N$2&gt;=$T$2,$N$2&lt;=$U$2),_xlfn.IFS(P291&gt;=$AD$2,$AD$1,P291&gt;=$AC$2,$AC$1,P291&gt;=$AB$2,$AB$1,P291&gt;=$AA$2,$AA$1,P291&gt;=$Z$2,$Z$1,P291&gt;=$Y$2,$Y$1,P291&gt;=$X$2,$X$1,P291&gt;=$W$2,$W$1,P291&lt;$W$2,$V$1),(IF(AND($N$2&gt;=$T$3,$N$2&lt;$U$3),_xlfn.IFS(P291&gt;=$AD$3,$AD$1,P291&gt;=$AC$3,$AC$1,P291&gt;=$AB$3,$AB$1,P291&gt;=$AA$3,$AA$1,P291&gt;=$Z$3,$Z$1,P291&gt;=$Y$3,$Y$1,P291&gt;=$X$3,$X$1,P291&gt;=$W$3,$W$1,P291&lt;$W$2,$V$1),(IF(AND($N$2&gt;=$T$4,$N$2&lt;$U$4),_xlfn.IFS(P291&gt;=$AD$4,$AD$1,P291&gt;=$AC$4,$AC$1,P291&gt;=$AB$4,$AB$1,P291&gt;=$AA$4,$AA$1,P291&gt;=$Z$4,$Z$1,P291&gt;=$Y$4,$Y$1,P291&gt;=$X$4,$X$1,P291&gt;=$W$4,$W$1,P291&lt;$W$2,$V$1),(IF(AND($N$2&gt;=$T$5,$N$2&lt;$U$5),_xlfn.IFS(P291&gt;=$AD$5,$AD$1,P291&gt;=$AC$5,$AC$1,P291&gt;=$AB$5,$AB$1,P291&gt;=$AA$5,$AA$1,P291&gt;=$Z$5,$Z$1,P291&gt;=$Y$5,$Y$1,P291&gt;=$X$5,$X$1,P291&gt;=$W$5,$W$1,P291&lt;$W$2,$V$1),(IF(AND($N$2&gt;=$T$6,$N$2&lt;$U$6),_xlfn.IFS(P291&gt;=$AD$6,$AD$1,P291&gt;=$AC$6,$AC$1,P291&gt;=$AB$6,$AB$1,P291&gt;=$AA$6,$AA$1,P291&gt;=$Z$6,$Z$1,P291&gt;=$Y$6,$Y$1,P291&gt;=$X$6,$X$1,P291&gt;=$W$6,$W$1,P291&lt;$W$2,$V$1),(IF(AND($N$2&gt;=$T$7,$N$2&lt;$U$7),_xlfn.IFS(P291&gt;=$AD$7,$AD$1,P291&gt;=$AC$7,$AC$1,P291&gt;=$AB$7,$AB$1,P291&gt;=$AA$7,$AA$1,P291&gt;=$Z$7,$Z$1,P291&gt;=$Y$7,$Y$1,P291&gt;=$X$7,$X$1,P291&gt;=$W$7,$W$1,P291&lt;$W$2,$V$1),(IF(AND($N$2&gt;=$T$8,$N$2&lt;$U$8),_xlfn.IFS(P291&gt;=$AD$8,$AD$1,P291&gt;=$AC$8,$AC$1,P291&gt;=$AB$8,$AB$1,P291&gt;=$AA$8,$AA$1,P291&gt;=$Z$8,$Z$1,P291&gt;=$Y$8,$Y$1,P291&gt;=$X$8,$X$1,P291&gt;=$W$8,$W$1,P291&lt;$W$2,$V$1),(IF(AND($N$2&gt;=$T$9,$N$2&lt;$U$9),_xlfn.IFS(P291&gt;=$AD$9,$AD$1,P291&gt;=$AC$9,$AC$1,P291&gt;=$AB$9,$AB$1,P291&gt;=$AA$9,$AA$1,P291&gt;=$Z$9,$Z$1,P291&gt;=$Y$9,$Y$1,P291&gt;=$X$9,$X$1,P291&gt;=$W$9,$W$1),$W$1))))))))))))))),IF(AND($N$2&gt;=$T$2,$N$2&lt;=$U$2),IF(P291&gt;=$W$2,$W$1,$V$1),IF(AND($N$2&gt;=$T$3,$N$2&lt;$U$3),IF(P291&gt;=$W$3,$W$1,$V$1),IF(AND($N$2&gt;=$T$4,$N$2&lt;$U$4),IF(P291&gt;=$W$4,$W$1,$V$1),IF(AND($N$2&gt;=$T$5,$N$2&lt;$U$5),IF(P291&gt;=$W$5,$W$1,$V$1),IF(AND($N$2&gt;=$T$6,$N$2&lt;$U$6),IF(P291&gt;=$W$6,$W$1,$V$1),IF(AND($N$2&gt;=$T$7,$N$2&lt;$U$7),IF(P291&gt;=$W$7,$W$1,$V$1),IF(AND($N$2&gt;=$T$8,$N$2&lt;$U$8),IF(P291&gt;=$W$8,$W$1,$V$1),IF(AND($N$2&gt;=$T$9,$N$2&lt;$U$9),IF(P291&gt;=$W$9,$W$1,$V$1),""))))))))),"")</f>
        <v>FF</v>
      </c>
      <c r="M291" s="9" t="str" cm="1">
        <f t="array" ref="M291">IF(E291&lt;&gt;"",IF(AND(E291&lt;&gt;"GR",E291&gt;=40,J291&gt;=30),_xlfn.IFS(Q291&gt;=$AG$2,$AD$19,Q291&gt;=$AG$3,$AC$19,Q291&gt;=$AG$4,$AB$19,Q291&gt;=$AG$5,$AA$19,Q291&gt;=$AG$6,$Z$19,Q291&gt;=$AG$7,$Y$19,Q291&gt;=$AG$8,$X$19,Q291&gt;=$AG$9,$V$19),L291),"")</f>
        <v>FF</v>
      </c>
      <c r="N291" s="9"/>
      <c r="O291" s="9"/>
      <c r="P291" s="9">
        <f t="shared" si="38"/>
        <v>0</v>
      </c>
      <c r="Q291" s="9">
        <f t="shared" si="39"/>
        <v>0</v>
      </c>
      <c r="R291" s="9">
        <f t="shared" si="40"/>
        <v>-3.2</v>
      </c>
    </row>
    <row r="292" spans="1:18" x14ac:dyDescent="0.2">
      <c r="A292" s="3" t="s">
        <v>8</v>
      </c>
      <c r="B292" s="3">
        <v>291</v>
      </c>
      <c r="C292" s="3">
        <v>2</v>
      </c>
      <c r="D292" s="3" t="s">
        <v>34</v>
      </c>
      <c r="E292" s="3" t="s">
        <v>34</v>
      </c>
      <c r="F292" s="22" t="str">
        <f t="shared" si="41"/>
        <v>GR</v>
      </c>
      <c r="G292" s="22">
        <f t="shared" si="42"/>
        <v>2</v>
      </c>
      <c r="H292" s="22">
        <f t="shared" si="43"/>
        <v>0</v>
      </c>
      <c r="I292" s="9">
        <f t="shared" si="44"/>
        <v>0.8</v>
      </c>
      <c r="J292" s="9">
        <f t="shared" si="36"/>
        <v>0.8</v>
      </c>
      <c r="K292" s="10">
        <f t="shared" si="37"/>
        <v>0.64000000000000012</v>
      </c>
      <c r="L292" s="9" t="str" cm="1">
        <f t="array" ref="L292">IF(D292&lt;&gt;"",IF(AND(H292&gt;=40,I292&gt;=30),IF(AND($N$2&gt;=$T$2,$N$2&lt;=$U$2),_xlfn.IFS(P292&gt;=$AD$2,$AD$1,P292&gt;=$AC$2,$AC$1,P292&gt;=$AB$2,$AB$1,P292&gt;=$AA$2,$AA$1,P292&gt;=$Z$2,$Z$1,P292&gt;=$Y$2,$Y$1,P292&gt;=$X$2,$X$1,P292&gt;=$W$2,$W$1,P292&lt;$W$2,$V$1),(IF(AND($N$2&gt;=$T$3,$N$2&lt;$U$3),_xlfn.IFS(P292&gt;=$AD$3,$AD$1,P292&gt;=$AC$3,$AC$1,P292&gt;=$AB$3,$AB$1,P292&gt;=$AA$3,$AA$1,P292&gt;=$Z$3,$Z$1,P292&gt;=$Y$3,$Y$1,P292&gt;=$X$3,$X$1,P292&gt;=$W$3,$W$1,P292&lt;$W$2,$V$1),(IF(AND($N$2&gt;=$T$4,$N$2&lt;$U$4),_xlfn.IFS(P292&gt;=$AD$4,$AD$1,P292&gt;=$AC$4,$AC$1,P292&gt;=$AB$4,$AB$1,P292&gt;=$AA$4,$AA$1,P292&gt;=$Z$4,$Z$1,P292&gt;=$Y$4,$Y$1,P292&gt;=$X$4,$X$1,P292&gt;=$W$4,$W$1,P292&lt;$W$2,$V$1),(IF(AND($N$2&gt;=$T$5,$N$2&lt;$U$5),_xlfn.IFS(P292&gt;=$AD$5,$AD$1,P292&gt;=$AC$5,$AC$1,P292&gt;=$AB$5,$AB$1,P292&gt;=$AA$5,$AA$1,P292&gt;=$Z$5,$Z$1,P292&gt;=$Y$5,$Y$1,P292&gt;=$X$5,$X$1,P292&gt;=$W$5,$W$1,P292&lt;$W$2,$V$1),(IF(AND($N$2&gt;=$T$6,$N$2&lt;$U$6),_xlfn.IFS(P292&gt;=$AD$6,$AD$1,P292&gt;=$AC$6,$AC$1,P292&gt;=$AB$6,$AB$1,P292&gt;=$AA$6,$AA$1,P292&gt;=$Z$6,$Z$1,P292&gt;=$Y$6,$Y$1,P292&gt;=$X$6,$X$1,P292&gt;=$W$6,$W$1,P292&lt;$W$2,$V$1),(IF(AND($N$2&gt;=$T$7,$N$2&lt;$U$7),_xlfn.IFS(P292&gt;=$AD$7,$AD$1,P292&gt;=$AC$7,$AC$1,P292&gt;=$AB$7,$AB$1,P292&gt;=$AA$7,$AA$1,P292&gt;=$Z$7,$Z$1,P292&gt;=$Y$7,$Y$1,P292&gt;=$X$7,$X$1,P292&gt;=$W$7,$W$1,P292&lt;$W$2,$V$1),(IF(AND($N$2&gt;=$T$8,$N$2&lt;$U$8),_xlfn.IFS(P292&gt;=$AD$8,$AD$1,P292&gt;=$AC$8,$AC$1,P292&gt;=$AB$8,$AB$1,P292&gt;=$AA$8,$AA$1,P292&gt;=$Z$8,$Z$1,P292&gt;=$Y$8,$Y$1,P292&gt;=$X$8,$X$1,P292&gt;=$W$8,$W$1,P292&lt;$W$2,$V$1),(IF(AND($N$2&gt;=$T$9,$N$2&lt;$U$9),_xlfn.IFS(P292&gt;=$AD$9,$AD$1,P292&gt;=$AC$9,$AC$1,P292&gt;=$AB$9,$AB$1,P292&gt;=$AA$9,$AA$1,P292&gt;=$Z$9,$Z$1,P292&gt;=$Y$9,$Y$1,P292&gt;=$X$9,$X$1,P292&gt;=$W$9,$W$1),$W$1))))))))))))))),IF(AND($N$2&gt;=$T$2,$N$2&lt;=$U$2),IF(P292&gt;=$W$2,$W$1,$V$1),IF(AND($N$2&gt;=$T$3,$N$2&lt;$U$3),IF(P292&gt;=$W$3,$W$1,$V$1),IF(AND($N$2&gt;=$T$4,$N$2&lt;$U$4),IF(P292&gt;=$W$4,$W$1,$V$1),IF(AND($N$2&gt;=$T$5,$N$2&lt;$U$5),IF(P292&gt;=$W$5,$W$1,$V$1),IF(AND($N$2&gt;=$T$6,$N$2&lt;$U$6),IF(P292&gt;=$W$6,$W$1,$V$1),IF(AND($N$2&gt;=$T$7,$N$2&lt;$U$7),IF(P292&gt;=$W$7,$W$1,$V$1),IF(AND($N$2&gt;=$T$8,$N$2&lt;$U$8),IF(P292&gt;=$W$8,$W$1,$V$1),IF(AND($N$2&gt;=$T$9,$N$2&lt;$U$9),IF(P292&gt;=$W$9,$W$1,$V$1),""))))))))),"")</f>
        <v>FF</v>
      </c>
      <c r="M292" s="9" t="str" cm="1">
        <f t="array" ref="M292">IF(E292&lt;&gt;"",IF(AND(E292&lt;&gt;"GR",E292&gt;=40,J292&gt;=30),_xlfn.IFS(Q292&gt;=$AG$2,$AD$19,Q292&gt;=$AG$3,$AC$19,Q292&gt;=$AG$4,$AB$19,Q292&gt;=$AG$5,$AA$19,Q292&gt;=$AG$6,$Z$19,Q292&gt;=$AG$7,$Y$19,Q292&gt;=$AG$8,$X$19,Q292&gt;=$AG$9,$V$19),L292),"")</f>
        <v>FF</v>
      </c>
      <c r="N292" s="9"/>
      <c r="O292" s="9"/>
      <c r="P292" s="9">
        <f t="shared" si="38"/>
        <v>19</v>
      </c>
      <c r="Q292" s="9">
        <f t="shared" si="39"/>
        <v>19</v>
      </c>
      <c r="R292" s="9">
        <f t="shared" si="40"/>
        <v>-3.15</v>
      </c>
    </row>
    <row r="293" spans="1:18" x14ac:dyDescent="0.2">
      <c r="A293" s="3" t="s">
        <v>8</v>
      </c>
      <c r="B293" s="3">
        <v>292</v>
      </c>
      <c r="C293" s="3" t="s">
        <v>34</v>
      </c>
      <c r="D293" s="3" t="s">
        <v>34</v>
      </c>
      <c r="E293" s="3" t="s">
        <v>34</v>
      </c>
      <c r="F293" s="22" t="str">
        <f t="shared" si="41"/>
        <v>GR</v>
      </c>
      <c r="G293" s="22">
        <f t="shared" si="42"/>
        <v>0</v>
      </c>
      <c r="H293" s="22">
        <f t="shared" si="43"/>
        <v>0</v>
      </c>
      <c r="I293" s="9">
        <f t="shared" si="44"/>
        <v>0</v>
      </c>
      <c r="J293" s="9">
        <f t="shared" si="36"/>
        <v>0</v>
      </c>
      <c r="K293" s="10">
        <f t="shared" si="37"/>
        <v>0</v>
      </c>
      <c r="L293" s="9" t="str" cm="1">
        <f t="array" ref="L293">IF(D293&lt;&gt;"",IF(AND(H293&gt;=40,I293&gt;=30),IF(AND($N$2&gt;=$T$2,$N$2&lt;=$U$2),_xlfn.IFS(P293&gt;=$AD$2,$AD$1,P293&gt;=$AC$2,$AC$1,P293&gt;=$AB$2,$AB$1,P293&gt;=$AA$2,$AA$1,P293&gt;=$Z$2,$Z$1,P293&gt;=$Y$2,$Y$1,P293&gt;=$X$2,$X$1,P293&gt;=$W$2,$W$1,P293&lt;$W$2,$V$1),(IF(AND($N$2&gt;=$T$3,$N$2&lt;$U$3),_xlfn.IFS(P293&gt;=$AD$3,$AD$1,P293&gt;=$AC$3,$AC$1,P293&gt;=$AB$3,$AB$1,P293&gt;=$AA$3,$AA$1,P293&gt;=$Z$3,$Z$1,P293&gt;=$Y$3,$Y$1,P293&gt;=$X$3,$X$1,P293&gt;=$W$3,$W$1,P293&lt;$W$2,$V$1),(IF(AND($N$2&gt;=$T$4,$N$2&lt;$U$4),_xlfn.IFS(P293&gt;=$AD$4,$AD$1,P293&gt;=$AC$4,$AC$1,P293&gt;=$AB$4,$AB$1,P293&gt;=$AA$4,$AA$1,P293&gt;=$Z$4,$Z$1,P293&gt;=$Y$4,$Y$1,P293&gt;=$X$4,$X$1,P293&gt;=$W$4,$W$1,P293&lt;$W$2,$V$1),(IF(AND($N$2&gt;=$T$5,$N$2&lt;$U$5),_xlfn.IFS(P293&gt;=$AD$5,$AD$1,P293&gt;=$AC$5,$AC$1,P293&gt;=$AB$5,$AB$1,P293&gt;=$AA$5,$AA$1,P293&gt;=$Z$5,$Z$1,P293&gt;=$Y$5,$Y$1,P293&gt;=$X$5,$X$1,P293&gt;=$W$5,$W$1,P293&lt;$W$2,$V$1),(IF(AND($N$2&gt;=$T$6,$N$2&lt;$U$6),_xlfn.IFS(P293&gt;=$AD$6,$AD$1,P293&gt;=$AC$6,$AC$1,P293&gt;=$AB$6,$AB$1,P293&gt;=$AA$6,$AA$1,P293&gt;=$Z$6,$Z$1,P293&gt;=$Y$6,$Y$1,P293&gt;=$X$6,$X$1,P293&gt;=$W$6,$W$1,P293&lt;$W$2,$V$1),(IF(AND($N$2&gt;=$T$7,$N$2&lt;$U$7),_xlfn.IFS(P293&gt;=$AD$7,$AD$1,P293&gt;=$AC$7,$AC$1,P293&gt;=$AB$7,$AB$1,P293&gt;=$AA$7,$AA$1,P293&gt;=$Z$7,$Z$1,P293&gt;=$Y$7,$Y$1,P293&gt;=$X$7,$X$1,P293&gt;=$W$7,$W$1,P293&lt;$W$2,$V$1),(IF(AND($N$2&gt;=$T$8,$N$2&lt;$U$8),_xlfn.IFS(P293&gt;=$AD$8,$AD$1,P293&gt;=$AC$8,$AC$1,P293&gt;=$AB$8,$AB$1,P293&gt;=$AA$8,$AA$1,P293&gt;=$Z$8,$Z$1,P293&gt;=$Y$8,$Y$1,P293&gt;=$X$8,$X$1,P293&gt;=$W$8,$W$1,P293&lt;$W$2,$V$1),(IF(AND($N$2&gt;=$T$9,$N$2&lt;$U$9),_xlfn.IFS(P293&gt;=$AD$9,$AD$1,P293&gt;=$AC$9,$AC$1,P293&gt;=$AB$9,$AB$1,P293&gt;=$AA$9,$AA$1,P293&gt;=$Z$9,$Z$1,P293&gt;=$Y$9,$Y$1,P293&gt;=$X$9,$X$1,P293&gt;=$W$9,$W$1),$W$1))))))))))))))),IF(AND($N$2&gt;=$T$2,$N$2&lt;=$U$2),IF(P293&gt;=$W$2,$W$1,$V$1),IF(AND($N$2&gt;=$T$3,$N$2&lt;$U$3),IF(P293&gt;=$W$3,$W$1,$V$1),IF(AND($N$2&gt;=$T$4,$N$2&lt;$U$4),IF(P293&gt;=$W$4,$W$1,$V$1),IF(AND($N$2&gt;=$T$5,$N$2&lt;$U$5),IF(P293&gt;=$W$5,$W$1,$V$1),IF(AND($N$2&gt;=$T$6,$N$2&lt;$U$6),IF(P293&gt;=$W$6,$W$1,$V$1),IF(AND($N$2&gt;=$T$7,$N$2&lt;$U$7),IF(P293&gt;=$W$7,$W$1,$V$1),IF(AND($N$2&gt;=$T$8,$N$2&lt;$U$8),IF(P293&gt;=$W$8,$W$1,$V$1),IF(AND($N$2&gt;=$T$9,$N$2&lt;$U$9),IF(P293&gt;=$W$9,$W$1,$V$1),""))))))))),"")</f>
        <v>FF</v>
      </c>
      <c r="M293" s="9" t="str" cm="1">
        <f t="array" ref="M293">IF(E293&lt;&gt;"",IF(AND(E293&lt;&gt;"GR",E293&gt;=40,J293&gt;=30),_xlfn.IFS(Q293&gt;=$AG$2,$AD$19,Q293&gt;=$AG$3,$AC$19,Q293&gt;=$AG$4,$AB$19,Q293&gt;=$AG$5,$AA$19,Q293&gt;=$AG$6,$Z$19,Q293&gt;=$AG$7,$Y$19,Q293&gt;=$AG$8,$X$19,Q293&gt;=$AG$9,$V$19),L293),"")</f>
        <v>FF</v>
      </c>
      <c r="N293" s="9"/>
      <c r="O293" s="9"/>
      <c r="P293" s="9">
        <f t="shared" si="38"/>
        <v>0</v>
      </c>
      <c r="Q293" s="9">
        <f t="shared" si="39"/>
        <v>0</v>
      </c>
      <c r="R293" s="9">
        <f t="shared" si="40"/>
        <v>-3.2</v>
      </c>
    </row>
    <row r="294" spans="1:18" x14ac:dyDescent="0.2">
      <c r="A294" s="3" t="s">
        <v>8</v>
      </c>
      <c r="B294" s="3">
        <v>293</v>
      </c>
      <c r="C294" s="3" t="s">
        <v>34</v>
      </c>
      <c r="D294" s="3" t="s">
        <v>34</v>
      </c>
      <c r="E294" s="3" t="s">
        <v>34</v>
      </c>
      <c r="F294" s="22" t="str">
        <f t="shared" si="41"/>
        <v>GR</v>
      </c>
      <c r="G294" s="22">
        <f t="shared" si="42"/>
        <v>0</v>
      </c>
      <c r="H294" s="22">
        <f t="shared" si="43"/>
        <v>0</v>
      </c>
      <c r="I294" s="9">
        <f t="shared" si="44"/>
        <v>0</v>
      </c>
      <c r="J294" s="9">
        <f t="shared" si="36"/>
        <v>0</v>
      </c>
      <c r="K294" s="10">
        <f t="shared" si="37"/>
        <v>0</v>
      </c>
      <c r="L294" s="9" t="str" cm="1">
        <f t="array" ref="L294">IF(D294&lt;&gt;"",IF(AND(H294&gt;=40,I294&gt;=30),IF(AND($N$2&gt;=$T$2,$N$2&lt;=$U$2),_xlfn.IFS(P294&gt;=$AD$2,$AD$1,P294&gt;=$AC$2,$AC$1,P294&gt;=$AB$2,$AB$1,P294&gt;=$AA$2,$AA$1,P294&gt;=$Z$2,$Z$1,P294&gt;=$Y$2,$Y$1,P294&gt;=$X$2,$X$1,P294&gt;=$W$2,$W$1,P294&lt;$W$2,$V$1),(IF(AND($N$2&gt;=$T$3,$N$2&lt;$U$3),_xlfn.IFS(P294&gt;=$AD$3,$AD$1,P294&gt;=$AC$3,$AC$1,P294&gt;=$AB$3,$AB$1,P294&gt;=$AA$3,$AA$1,P294&gt;=$Z$3,$Z$1,P294&gt;=$Y$3,$Y$1,P294&gt;=$X$3,$X$1,P294&gt;=$W$3,$W$1,P294&lt;$W$2,$V$1),(IF(AND($N$2&gt;=$T$4,$N$2&lt;$U$4),_xlfn.IFS(P294&gt;=$AD$4,$AD$1,P294&gt;=$AC$4,$AC$1,P294&gt;=$AB$4,$AB$1,P294&gt;=$AA$4,$AA$1,P294&gt;=$Z$4,$Z$1,P294&gt;=$Y$4,$Y$1,P294&gt;=$X$4,$X$1,P294&gt;=$W$4,$W$1,P294&lt;$W$2,$V$1),(IF(AND($N$2&gt;=$T$5,$N$2&lt;$U$5),_xlfn.IFS(P294&gt;=$AD$5,$AD$1,P294&gt;=$AC$5,$AC$1,P294&gt;=$AB$5,$AB$1,P294&gt;=$AA$5,$AA$1,P294&gt;=$Z$5,$Z$1,P294&gt;=$Y$5,$Y$1,P294&gt;=$X$5,$X$1,P294&gt;=$W$5,$W$1,P294&lt;$W$2,$V$1),(IF(AND($N$2&gt;=$T$6,$N$2&lt;$U$6),_xlfn.IFS(P294&gt;=$AD$6,$AD$1,P294&gt;=$AC$6,$AC$1,P294&gt;=$AB$6,$AB$1,P294&gt;=$AA$6,$AA$1,P294&gt;=$Z$6,$Z$1,P294&gt;=$Y$6,$Y$1,P294&gt;=$X$6,$X$1,P294&gt;=$W$6,$W$1,P294&lt;$W$2,$V$1),(IF(AND($N$2&gt;=$T$7,$N$2&lt;$U$7),_xlfn.IFS(P294&gt;=$AD$7,$AD$1,P294&gt;=$AC$7,$AC$1,P294&gt;=$AB$7,$AB$1,P294&gt;=$AA$7,$AA$1,P294&gt;=$Z$7,$Z$1,P294&gt;=$Y$7,$Y$1,P294&gt;=$X$7,$X$1,P294&gt;=$W$7,$W$1,P294&lt;$W$2,$V$1),(IF(AND($N$2&gt;=$T$8,$N$2&lt;$U$8),_xlfn.IFS(P294&gt;=$AD$8,$AD$1,P294&gt;=$AC$8,$AC$1,P294&gt;=$AB$8,$AB$1,P294&gt;=$AA$8,$AA$1,P294&gt;=$Z$8,$Z$1,P294&gt;=$Y$8,$Y$1,P294&gt;=$X$8,$X$1,P294&gt;=$W$8,$W$1,P294&lt;$W$2,$V$1),(IF(AND($N$2&gt;=$T$9,$N$2&lt;$U$9),_xlfn.IFS(P294&gt;=$AD$9,$AD$1,P294&gt;=$AC$9,$AC$1,P294&gt;=$AB$9,$AB$1,P294&gt;=$AA$9,$AA$1,P294&gt;=$Z$9,$Z$1,P294&gt;=$Y$9,$Y$1,P294&gt;=$X$9,$X$1,P294&gt;=$W$9,$W$1),$W$1))))))))))))))),IF(AND($N$2&gt;=$T$2,$N$2&lt;=$U$2),IF(P294&gt;=$W$2,$W$1,$V$1),IF(AND($N$2&gt;=$T$3,$N$2&lt;$U$3),IF(P294&gt;=$W$3,$W$1,$V$1),IF(AND($N$2&gt;=$T$4,$N$2&lt;$U$4),IF(P294&gt;=$W$4,$W$1,$V$1),IF(AND($N$2&gt;=$T$5,$N$2&lt;$U$5),IF(P294&gt;=$W$5,$W$1,$V$1),IF(AND($N$2&gt;=$T$6,$N$2&lt;$U$6),IF(P294&gt;=$W$6,$W$1,$V$1),IF(AND($N$2&gt;=$T$7,$N$2&lt;$U$7),IF(P294&gt;=$W$7,$W$1,$V$1),IF(AND($N$2&gt;=$T$8,$N$2&lt;$U$8),IF(P294&gt;=$W$8,$W$1,$V$1),IF(AND($N$2&gt;=$T$9,$N$2&lt;$U$9),IF(P294&gt;=$W$9,$W$1,$V$1),""))))))))),"")</f>
        <v>FF</v>
      </c>
      <c r="M294" s="9" t="str" cm="1">
        <f t="array" ref="M294">IF(E294&lt;&gt;"",IF(AND(E294&lt;&gt;"GR",E294&gt;=40,J294&gt;=30),_xlfn.IFS(Q294&gt;=$AG$2,$AD$19,Q294&gt;=$AG$3,$AC$19,Q294&gt;=$AG$4,$AB$19,Q294&gt;=$AG$5,$AA$19,Q294&gt;=$AG$6,$Z$19,Q294&gt;=$AG$7,$Y$19,Q294&gt;=$AG$8,$X$19,Q294&gt;=$AG$9,$V$19),L294),"")</f>
        <v>FF</v>
      </c>
      <c r="N294" s="9"/>
      <c r="O294" s="9"/>
      <c r="P294" s="9">
        <f t="shared" si="38"/>
        <v>0</v>
      </c>
      <c r="Q294" s="9">
        <f t="shared" si="39"/>
        <v>0</v>
      </c>
      <c r="R294" s="9">
        <f t="shared" si="40"/>
        <v>-3.2</v>
      </c>
    </row>
    <row r="295" spans="1:18" x14ac:dyDescent="0.2">
      <c r="A295" s="3" t="s">
        <v>8</v>
      </c>
      <c r="B295" s="3">
        <v>294</v>
      </c>
      <c r="C295" s="3" t="s">
        <v>34</v>
      </c>
      <c r="D295" s="3" t="s">
        <v>34</v>
      </c>
      <c r="E295" s="3" t="s">
        <v>34</v>
      </c>
      <c r="F295" s="22" t="str">
        <f t="shared" si="41"/>
        <v>GR</v>
      </c>
      <c r="G295" s="22">
        <f t="shared" si="42"/>
        <v>0</v>
      </c>
      <c r="H295" s="22">
        <f t="shared" si="43"/>
        <v>0</v>
      </c>
      <c r="I295" s="9">
        <f t="shared" si="44"/>
        <v>0</v>
      </c>
      <c r="J295" s="9">
        <f t="shared" si="36"/>
        <v>0</v>
      </c>
      <c r="K295" s="10">
        <f t="shared" si="37"/>
        <v>0</v>
      </c>
      <c r="L295" s="9" t="str" cm="1">
        <f t="array" ref="L295">IF(D295&lt;&gt;"",IF(AND(H295&gt;=40,I295&gt;=30),IF(AND($N$2&gt;=$T$2,$N$2&lt;=$U$2),_xlfn.IFS(P295&gt;=$AD$2,$AD$1,P295&gt;=$AC$2,$AC$1,P295&gt;=$AB$2,$AB$1,P295&gt;=$AA$2,$AA$1,P295&gt;=$Z$2,$Z$1,P295&gt;=$Y$2,$Y$1,P295&gt;=$X$2,$X$1,P295&gt;=$W$2,$W$1,P295&lt;$W$2,$V$1),(IF(AND($N$2&gt;=$T$3,$N$2&lt;$U$3),_xlfn.IFS(P295&gt;=$AD$3,$AD$1,P295&gt;=$AC$3,$AC$1,P295&gt;=$AB$3,$AB$1,P295&gt;=$AA$3,$AA$1,P295&gt;=$Z$3,$Z$1,P295&gt;=$Y$3,$Y$1,P295&gt;=$X$3,$X$1,P295&gt;=$W$3,$W$1,P295&lt;$W$2,$V$1),(IF(AND($N$2&gt;=$T$4,$N$2&lt;$U$4),_xlfn.IFS(P295&gt;=$AD$4,$AD$1,P295&gt;=$AC$4,$AC$1,P295&gt;=$AB$4,$AB$1,P295&gt;=$AA$4,$AA$1,P295&gt;=$Z$4,$Z$1,P295&gt;=$Y$4,$Y$1,P295&gt;=$X$4,$X$1,P295&gt;=$W$4,$W$1,P295&lt;$W$2,$V$1),(IF(AND($N$2&gt;=$T$5,$N$2&lt;$U$5),_xlfn.IFS(P295&gt;=$AD$5,$AD$1,P295&gt;=$AC$5,$AC$1,P295&gt;=$AB$5,$AB$1,P295&gt;=$AA$5,$AA$1,P295&gt;=$Z$5,$Z$1,P295&gt;=$Y$5,$Y$1,P295&gt;=$X$5,$X$1,P295&gt;=$W$5,$W$1,P295&lt;$W$2,$V$1),(IF(AND($N$2&gt;=$T$6,$N$2&lt;$U$6),_xlfn.IFS(P295&gt;=$AD$6,$AD$1,P295&gt;=$AC$6,$AC$1,P295&gt;=$AB$6,$AB$1,P295&gt;=$AA$6,$AA$1,P295&gt;=$Z$6,$Z$1,P295&gt;=$Y$6,$Y$1,P295&gt;=$X$6,$X$1,P295&gt;=$W$6,$W$1,P295&lt;$W$2,$V$1),(IF(AND($N$2&gt;=$T$7,$N$2&lt;$U$7),_xlfn.IFS(P295&gt;=$AD$7,$AD$1,P295&gt;=$AC$7,$AC$1,P295&gt;=$AB$7,$AB$1,P295&gt;=$AA$7,$AA$1,P295&gt;=$Z$7,$Z$1,P295&gt;=$Y$7,$Y$1,P295&gt;=$X$7,$X$1,P295&gt;=$W$7,$W$1,P295&lt;$W$2,$V$1),(IF(AND($N$2&gt;=$T$8,$N$2&lt;$U$8),_xlfn.IFS(P295&gt;=$AD$8,$AD$1,P295&gt;=$AC$8,$AC$1,P295&gt;=$AB$8,$AB$1,P295&gt;=$AA$8,$AA$1,P295&gt;=$Z$8,$Z$1,P295&gt;=$Y$8,$Y$1,P295&gt;=$X$8,$X$1,P295&gt;=$W$8,$W$1,P295&lt;$W$2,$V$1),(IF(AND($N$2&gt;=$T$9,$N$2&lt;$U$9),_xlfn.IFS(P295&gt;=$AD$9,$AD$1,P295&gt;=$AC$9,$AC$1,P295&gt;=$AB$9,$AB$1,P295&gt;=$AA$9,$AA$1,P295&gt;=$Z$9,$Z$1,P295&gt;=$Y$9,$Y$1,P295&gt;=$X$9,$X$1,P295&gt;=$W$9,$W$1),$W$1))))))))))))))),IF(AND($N$2&gt;=$T$2,$N$2&lt;=$U$2),IF(P295&gt;=$W$2,$W$1,$V$1),IF(AND($N$2&gt;=$T$3,$N$2&lt;$U$3),IF(P295&gt;=$W$3,$W$1,$V$1),IF(AND($N$2&gt;=$T$4,$N$2&lt;$U$4),IF(P295&gt;=$W$4,$W$1,$V$1),IF(AND($N$2&gt;=$T$5,$N$2&lt;$U$5),IF(P295&gt;=$W$5,$W$1,$V$1),IF(AND($N$2&gt;=$T$6,$N$2&lt;$U$6),IF(P295&gt;=$W$6,$W$1,$V$1),IF(AND($N$2&gt;=$T$7,$N$2&lt;$U$7),IF(P295&gt;=$W$7,$W$1,$V$1),IF(AND($N$2&gt;=$T$8,$N$2&lt;$U$8),IF(P295&gt;=$W$8,$W$1,$V$1),IF(AND($N$2&gt;=$T$9,$N$2&lt;$U$9),IF(P295&gt;=$W$9,$W$1,$V$1),""))))))))),"")</f>
        <v>FF</v>
      </c>
      <c r="M295" s="9" t="str" cm="1">
        <f t="array" ref="M295">IF(E295&lt;&gt;"",IF(AND(E295&lt;&gt;"GR",E295&gt;=40,J295&gt;=30),_xlfn.IFS(Q295&gt;=$AG$2,$AD$19,Q295&gt;=$AG$3,$AC$19,Q295&gt;=$AG$4,$AB$19,Q295&gt;=$AG$5,$AA$19,Q295&gt;=$AG$6,$Z$19,Q295&gt;=$AG$7,$Y$19,Q295&gt;=$AG$8,$X$19,Q295&gt;=$AG$9,$V$19),L295),"")</f>
        <v>FF</v>
      </c>
      <c r="N295" s="9"/>
      <c r="O295" s="9"/>
      <c r="P295" s="9">
        <f t="shared" si="38"/>
        <v>0</v>
      </c>
      <c r="Q295" s="9">
        <f t="shared" si="39"/>
        <v>0</v>
      </c>
      <c r="R295" s="9">
        <f t="shared" si="40"/>
        <v>-3.2</v>
      </c>
    </row>
    <row r="296" spans="1:18" x14ac:dyDescent="0.2">
      <c r="A296" s="3" t="s">
        <v>8</v>
      </c>
      <c r="B296" s="3">
        <v>295</v>
      </c>
      <c r="C296" s="3" t="s">
        <v>34</v>
      </c>
      <c r="D296" s="3" t="s">
        <v>34</v>
      </c>
      <c r="E296" s="3" t="s">
        <v>34</v>
      </c>
      <c r="F296" s="22" t="str">
        <f t="shared" si="41"/>
        <v>GR</v>
      </c>
      <c r="G296" s="22">
        <f t="shared" si="42"/>
        <v>0</v>
      </c>
      <c r="H296" s="22">
        <f t="shared" si="43"/>
        <v>0</v>
      </c>
      <c r="I296" s="9">
        <f t="shared" si="44"/>
        <v>0</v>
      </c>
      <c r="J296" s="9">
        <f t="shared" si="36"/>
        <v>0</v>
      </c>
      <c r="K296" s="10">
        <f t="shared" si="37"/>
        <v>0</v>
      </c>
      <c r="L296" s="9" t="str" cm="1">
        <f t="array" ref="L296">IF(D296&lt;&gt;"",IF(AND(H296&gt;=40,I296&gt;=30),IF(AND($N$2&gt;=$T$2,$N$2&lt;=$U$2),_xlfn.IFS(P296&gt;=$AD$2,$AD$1,P296&gt;=$AC$2,$AC$1,P296&gt;=$AB$2,$AB$1,P296&gt;=$AA$2,$AA$1,P296&gt;=$Z$2,$Z$1,P296&gt;=$Y$2,$Y$1,P296&gt;=$X$2,$X$1,P296&gt;=$W$2,$W$1,P296&lt;$W$2,$V$1),(IF(AND($N$2&gt;=$T$3,$N$2&lt;$U$3),_xlfn.IFS(P296&gt;=$AD$3,$AD$1,P296&gt;=$AC$3,$AC$1,P296&gt;=$AB$3,$AB$1,P296&gt;=$AA$3,$AA$1,P296&gt;=$Z$3,$Z$1,P296&gt;=$Y$3,$Y$1,P296&gt;=$X$3,$X$1,P296&gt;=$W$3,$W$1,P296&lt;$W$2,$V$1),(IF(AND($N$2&gt;=$T$4,$N$2&lt;$U$4),_xlfn.IFS(P296&gt;=$AD$4,$AD$1,P296&gt;=$AC$4,$AC$1,P296&gt;=$AB$4,$AB$1,P296&gt;=$AA$4,$AA$1,P296&gt;=$Z$4,$Z$1,P296&gt;=$Y$4,$Y$1,P296&gt;=$X$4,$X$1,P296&gt;=$W$4,$W$1,P296&lt;$W$2,$V$1),(IF(AND($N$2&gt;=$T$5,$N$2&lt;$U$5),_xlfn.IFS(P296&gt;=$AD$5,$AD$1,P296&gt;=$AC$5,$AC$1,P296&gt;=$AB$5,$AB$1,P296&gt;=$AA$5,$AA$1,P296&gt;=$Z$5,$Z$1,P296&gt;=$Y$5,$Y$1,P296&gt;=$X$5,$X$1,P296&gt;=$W$5,$W$1,P296&lt;$W$2,$V$1),(IF(AND($N$2&gt;=$T$6,$N$2&lt;$U$6),_xlfn.IFS(P296&gt;=$AD$6,$AD$1,P296&gt;=$AC$6,$AC$1,P296&gt;=$AB$6,$AB$1,P296&gt;=$AA$6,$AA$1,P296&gt;=$Z$6,$Z$1,P296&gt;=$Y$6,$Y$1,P296&gt;=$X$6,$X$1,P296&gt;=$W$6,$W$1,P296&lt;$W$2,$V$1),(IF(AND($N$2&gt;=$T$7,$N$2&lt;$U$7),_xlfn.IFS(P296&gt;=$AD$7,$AD$1,P296&gt;=$AC$7,$AC$1,P296&gt;=$AB$7,$AB$1,P296&gt;=$AA$7,$AA$1,P296&gt;=$Z$7,$Z$1,P296&gt;=$Y$7,$Y$1,P296&gt;=$X$7,$X$1,P296&gt;=$W$7,$W$1,P296&lt;$W$2,$V$1),(IF(AND($N$2&gt;=$T$8,$N$2&lt;$U$8),_xlfn.IFS(P296&gt;=$AD$8,$AD$1,P296&gt;=$AC$8,$AC$1,P296&gt;=$AB$8,$AB$1,P296&gt;=$AA$8,$AA$1,P296&gt;=$Z$8,$Z$1,P296&gt;=$Y$8,$Y$1,P296&gt;=$X$8,$X$1,P296&gt;=$W$8,$W$1,P296&lt;$W$2,$V$1),(IF(AND($N$2&gt;=$T$9,$N$2&lt;$U$9),_xlfn.IFS(P296&gt;=$AD$9,$AD$1,P296&gt;=$AC$9,$AC$1,P296&gt;=$AB$9,$AB$1,P296&gt;=$AA$9,$AA$1,P296&gt;=$Z$9,$Z$1,P296&gt;=$Y$9,$Y$1,P296&gt;=$X$9,$X$1,P296&gt;=$W$9,$W$1),$W$1))))))))))))))),IF(AND($N$2&gt;=$T$2,$N$2&lt;=$U$2),IF(P296&gt;=$W$2,$W$1,$V$1),IF(AND($N$2&gt;=$T$3,$N$2&lt;$U$3),IF(P296&gt;=$W$3,$W$1,$V$1),IF(AND($N$2&gt;=$T$4,$N$2&lt;$U$4),IF(P296&gt;=$W$4,$W$1,$V$1),IF(AND($N$2&gt;=$T$5,$N$2&lt;$U$5),IF(P296&gt;=$W$5,$W$1,$V$1),IF(AND($N$2&gt;=$T$6,$N$2&lt;$U$6),IF(P296&gt;=$W$6,$W$1,$V$1),IF(AND($N$2&gt;=$T$7,$N$2&lt;$U$7),IF(P296&gt;=$W$7,$W$1,$V$1),IF(AND($N$2&gt;=$T$8,$N$2&lt;$U$8),IF(P296&gt;=$W$8,$W$1,$V$1),IF(AND($N$2&gt;=$T$9,$N$2&lt;$U$9),IF(P296&gt;=$W$9,$W$1,$V$1),""))))))))),"")</f>
        <v>FF</v>
      </c>
      <c r="M296" s="9" t="str" cm="1">
        <f t="array" ref="M296">IF(E296&lt;&gt;"",IF(AND(E296&lt;&gt;"GR",E296&gt;=40,J296&gt;=30),_xlfn.IFS(Q296&gt;=$AG$2,$AD$19,Q296&gt;=$AG$3,$AC$19,Q296&gt;=$AG$4,$AB$19,Q296&gt;=$AG$5,$AA$19,Q296&gt;=$AG$6,$Z$19,Q296&gt;=$AG$7,$Y$19,Q296&gt;=$AG$8,$X$19,Q296&gt;=$AG$9,$V$19),L296),"")</f>
        <v>FF</v>
      </c>
      <c r="N296" s="9"/>
      <c r="O296" s="9"/>
      <c r="P296" s="9">
        <f t="shared" si="38"/>
        <v>0</v>
      </c>
      <c r="Q296" s="9">
        <f t="shared" si="39"/>
        <v>0</v>
      </c>
      <c r="R296" s="9">
        <f t="shared" si="40"/>
        <v>-3.2</v>
      </c>
    </row>
    <row r="297" spans="1:18" x14ac:dyDescent="0.2">
      <c r="A297" s="3" t="s">
        <v>8</v>
      </c>
      <c r="B297" s="3">
        <v>296</v>
      </c>
      <c r="C297" s="3" t="s">
        <v>34</v>
      </c>
      <c r="D297" s="3" t="s">
        <v>34</v>
      </c>
      <c r="E297" s="3" t="s">
        <v>34</v>
      </c>
      <c r="F297" s="22" t="str">
        <f t="shared" si="41"/>
        <v>GR</v>
      </c>
      <c r="G297" s="22">
        <f t="shared" si="42"/>
        <v>0</v>
      </c>
      <c r="H297" s="22">
        <f t="shared" si="43"/>
        <v>0</v>
      </c>
      <c r="I297" s="9">
        <f t="shared" si="44"/>
        <v>0</v>
      </c>
      <c r="J297" s="9">
        <f t="shared" si="36"/>
        <v>0</v>
      </c>
      <c r="K297" s="10">
        <f t="shared" si="37"/>
        <v>0</v>
      </c>
      <c r="L297" s="9" t="str" cm="1">
        <f t="array" ref="L297">IF(D297&lt;&gt;"",IF(AND(H297&gt;=40,I297&gt;=30),IF(AND($N$2&gt;=$T$2,$N$2&lt;=$U$2),_xlfn.IFS(P297&gt;=$AD$2,$AD$1,P297&gt;=$AC$2,$AC$1,P297&gt;=$AB$2,$AB$1,P297&gt;=$AA$2,$AA$1,P297&gt;=$Z$2,$Z$1,P297&gt;=$Y$2,$Y$1,P297&gt;=$X$2,$X$1,P297&gt;=$W$2,$W$1,P297&lt;$W$2,$V$1),(IF(AND($N$2&gt;=$T$3,$N$2&lt;$U$3),_xlfn.IFS(P297&gt;=$AD$3,$AD$1,P297&gt;=$AC$3,$AC$1,P297&gt;=$AB$3,$AB$1,P297&gt;=$AA$3,$AA$1,P297&gt;=$Z$3,$Z$1,P297&gt;=$Y$3,$Y$1,P297&gt;=$X$3,$X$1,P297&gt;=$W$3,$W$1,P297&lt;$W$2,$V$1),(IF(AND($N$2&gt;=$T$4,$N$2&lt;$U$4),_xlfn.IFS(P297&gt;=$AD$4,$AD$1,P297&gt;=$AC$4,$AC$1,P297&gt;=$AB$4,$AB$1,P297&gt;=$AA$4,$AA$1,P297&gt;=$Z$4,$Z$1,P297&gt;=$Y$4,$Y$1,P297&gt;=$X$4,$X$1,P297&gt;=$W$4,$W$1,P297&lt;$W$2,$V$1),(IF(AND($N$2&gt;=$T$5,$N$2&lt;$U$5),_xlfn.IFS(P297&gt;=$AD$5,$AD$1,P297&gt;=$AC$5,$AC$1,P297&gt;=$AB$5,$AB$1,P297&gt;=$AA$5,$AA$1,P297&gt;=$Z$5,$Z$1,P297&gt;=$Y$5,$Y$1,P297&gt;=$X$5,$X$1,P297&gt;=$W$5,$W$1,P297&lt;$W$2,$V$1),(IF(AND($N$2&gt;=$T$6,$N$2&lt;$U$6),_xlfn.IFS(P297&gt;=$AD$6,$AD$1,P297&gt;=$AC$6,$AC$1,P297&gt;=$AB$6,$AB$1,P297&gt;=$AA$6,$AA$1,P297&gt;=$Z$6,$Z$1,P297&gt;=$Y$6,$Y$1,P297&gt;=$X$6,$X$1,P297&gt;=$W$6,$W$1,P297&lt;$W$2,$V$1),(IF(AND($N$2&gt;=$T$7,$N$2&lt;$U$7),_xlfn.IFS(P297&gt;=$AD$7,$AD$1,P297&gt;=$AC$7,$AC$1,P297&gt;=$AB$7,$AB$1,P297&gt;=$AA$7,$AA$1,P297&gt;=$Z$7,$Z$1,P297&gt;=$Y$7,$Y$1,P297&gt;=$X$7,$X$1,P297&gt;=$W$7,$W$1,P297&lt;$W$2,$V$1),(IF(AND($N$2&gt;=$T$8,$N$2&lt;$U$8),_xlfn.IFS(P297&gt;=$AD$8,$AD$1,P297&gt;=$AC$8,$AC$1,P297&gt;=$AB$8,$AB$1,P297&gt;=$AA$8,$AA$1,P297&gt;=$Z$8,$Z$1,P297&gt;=$Y$8,$Y$1,P297&gt;=$X$8,$X$1,P297&gt;=$W$8,$W$1,P297&lt;$W$2,$V$1),(IF(AND($N$2&gt;=$T$9,$N$2&lt;$U$9),_xlfn.IFS(P297&gt;=$AD$9,$AD$1,P297&gt;=$AC$9,$AC$1,P297&gt;=$AB$9,$AB$1,P297&gt;=$AA$9,$AA$1,P297&gt;=$Z$9,$Z$1,P297&gt;=$Y$9,$Y$1,P297&gt;=$X$9,$X$1,P297&gt;=$W$9,$W$1),$W$1))))))))))))))),IF(AND($N$2&gt;=$T$2,$N$2&lt;=$U$2),IF(P297&gt;=$W$2,$W$1,$V$1),IF(AND($N$2&gt;=$T$3,$N$2&lt;$U$3),IF(P297&gt;=$W$3,$W$1,$V$1),IF(AND($N$2&gt;=$T$4,$N$2&lt;$U$4),IF(P297&gt;=$W$4,$W$1,$V$1),IF(AND($N$2&gt;=$T$5,$N$2&lt;$U$5),IF(P297&gt;=$W$5,$W$1,$V$1),IF(AND($N$2&gt;=$T$6,$N$2&lt;$U$6),IF(P297&gt;=$W$6,$W$1,$V$1),IF(AND($N$2&gt;=$T$7,$N$2&lt;$U$7),IF(P297&gt;=$W$7,$W$1,$V$1),IF(AND($N$2&gt;=$T$8,$N$2&lt;$U$8),IF(P297&gt;=$W$8,$W$1,$V$1),IF(AND($N$2&gt;=$T$9,$N$2&lt;$U$9),IF(P297&gt;=$W$9,$W$1,$V$1),""))))))))),"")</f>
        <v>FF</v>
      </c>
      <c r="M297" s="9" t="str" cm="1">
        <f t="array" ref="M297">IF(E297&lt;&gt;"",IF(AND(E297&lt;&gt;"GR",E297&gt;=40,J297&gt;=30),_xlfn.IFS(Q297&gt;=$AG$2,$AD$19,Q297&gt;=$AG$3,$AC$19,Q297&gt;=$AG$4,$AB$19,Q297&gt;=$AG$5,$AA$19,Q297&gt;=$AG$6,$Z$19,Q297&gt;=$AG$7,$Y$19,Q297&gt;=$AG$8,$X$19,Q297&gt;=$AG$9,$V$19),L297),"")</f>
        <v>FF</v>
      </c>
      <c r="N297" s="9"/>
      <c r="O297" s="9"/>
      <c r="P297" s="9">
        <f t="shared" si="38"/>
        <v>0</v>
      </c>
      <c r="Q297" s="9">
        <f t="shared" si="39"/>
        <v>0</v>
      </c>
      <c r="R297" s="9">
        <f t="shared" si="40"/>
        <v>-3.2</v>
      </c>
    </row>
    <row r="298" spans="1:18" x14ac:dyDescent="0.2">
      <c r="A298" s="3" t="s">
        <v>8</v>
      </c>
      <c r="B298" s="3">
        <v>297</v>
      </c>
      <c r="C298" s="3" t="s">
        <v>34</v>
      </c>
      <c r="D298" s="3" t="s">
        <v>34</v>
      </c>
      <c r="E298" s="3" t="s">
        <v>34</v>
      </c>
      <c r="F298" s="22" t="str">
        <f t="shared" si="41"/>
        <v>GR</v>
      </c>
      <c r="G298" s="22">
        <f t="shared" si="42"/>
        <v>0</v>
      </c>
      <c r="H298" s="22">
        <f t="shared" si="43"/>
        <v>0</v>
      </c>
      <c r="I298" s="9">
        <f t="shared" si="44"/>
        <v>0</v>
      </c>
      <c r="J298" s="9">
        <f t="shared" si="36"/>
        <v>0</v>
      </c>
      <c r="K298" s="10">
        <f t="shared" si="37"/>
        <v>0</v>
      </c>
      <c r="L298" s="9" t="str" cm="1">
        <f t="array" ref="L298">IF(D298&lt;&gt;"",IF(AND(H298&gt;=40,I298&gt;=30),IF(AND($N$2&gt;=$T$2,$N$2&lt;=$U$2),_xlfn.IFS(P298&gt;=$AD$2,$AD$1,P298&gt;=$AC$2,$AC$1,P298&gt;=$AB$2,$AB$1,P298&gt;=$AA$2,$AA$1,P298&gt;=$Z$2,$Z$1,P298&gt;=$Y$2,$Y$1,P298&gt;=$X$2,$X$1,P298&gt;=$W$2,$W$1,P298&lt;$W$2,$V$1),(IF(AND($N$2&gt;=$T$3,$N$2&lt;$U$3),_xlfn.IFS(P298&gt;=$AD$3,$AD$1,P298&gt;=$AC$3,$AC$1,P298&gt;=$AB$3,$AB$1,P298&gt;=$AA$3,$AA$1,P298&gt;=$Z$3,$Z$1,P298&gt;=$Y$3,$Y$1,P298&gt;=$X$3,$X$1,P298&gt;=$W$3,$W$1,P298&lt;$W$2,$V$1),(IF(AND($N$2&gt;=$T$4,$N$2&lt;$U$4),_xlfn.IFS(P298&gt;=$AD$4,$AD$1,P298&gt;=$AC$4,$AC$1,P298&gt;=$AB$4,$AB$1,P298&gt;=$AA$4,$AA$1,P298&gt;=$Z$4,$Z$1,P298&gt;=$Y$4,$Y$1,P298&gt;=$X$4,$X$1,P298&gt;=$W$4,$W$1,P298&lt;$W$2,$V$1),(IF(AND($N$2&gt;=$T$5,$N$2&lt;$U$5),_xlfn.IFS(P298&gt;=$AD$5,$AD$1,P298&gt;=$AC$5,$AC$1,P298&gt;=$AB$5,$AB$1,P298&gt;=$AA$5,$AA$1,P298&gt;=$Z$5,$Z$1,P298&gt;=$Y$5,$Y$1,P298&gt;=$X$5,$X$1,P298&gt;=$W$5,$W$1,P298&lt;$W$2,$V$1),(IF(AND($N$2&gt;=$T$6,$N$2&lt;$U$6),_xlfn.IFS(P298&gt;=$AD$6,$AD$1,P298&gt;=$AC$6,$AC$1,P298&gt;=$AB$6,$AB$1,P298&gt;=$AA$6,$AA$1,P298&gt;=$Z$6,$Z$1,P298&gt;=$Y$6,$Y$1,P298&gt;=$X$6,$X$1,P298&gt;=$W$6,$W$1,P298&lt;$W$2,$V$1),(IF(AND($N$2&gt;=$T$7,$N$2&lt;$U$7),_xlfn.IFS(P298&gt;=$AD$7,$AD$1,P298&gt;=$AC$7,$AC$1,P298&gt;=$AB$7,$AB$1,P298&gt;=$AA$7,$AA$1,P298&gt;=$Z$7,$Z$1,P298&gt;=$Y$7,$Y$1,P298&gt;=$X$7,$X$1,P298&gt;=$W$7,$W$1,P298&lt;$W$2,$V$1),(IF(AND($N$2&gt;=$T$8,$N$2&lt;$U$8),_xlfn.IFS(P298&gt;=$AD$8,$AD$1,P298&gt;=$AC$8,$AC$1,P298&gt;=$AB$8,$AB$1,P298&gt;=$AA$8,$AA$1,P298&gt;=$Z$8,$Z$1,P298&gt;=$Y$8,$Y$1,P298&gt;=$X$8,$X$1,P298&gt;=$W$8,$W$1,P298&lt;$W$2,$V$1),(IF(AND($N$2&gt;=$T$9,$N$2&lt;$U$9),_xlfn.IFS(P298&gt;=$AD$9,$AD$1,P298&gt;=$AC$9,$AC$1,P298&gt;=$AB$9,$AB$1,P298&gt;=$AA$9,$AA$1,P298&gt;=$Z$9,$Z$1,P298&gt;=$Y$9,$Y$1,P298&gt;=$X$9,$X$1,P298&gt;=$W$9,$W$1),$W$1))))))))))))))),IF(AND($N$2&gt;=$T$2,$N$2&lt;=$U$2),IF(P298&gt;=$W$2,$W$1,$V$1),IF(AND($N$2&gt;=$T$3,$N$2&lt;$U$3),IF(P298&gt;=$W$3,$W$1,$V$1),IF(AND($N$2&gt;=$T$4,$N$2&lt;$U$4),IF(P298&gt;=$W$4,$W$1,$V$1),IF(AND($N$2&gt;=$T$5,$N$2&lt;$U$5),IF(P298&gt;=$W$5,$W$1,$V$1),IF(AND($N$2&gt;=$T$6,$N$2&lt;$U$6),IF(P298&gt;=$W$6,$W$1,$V$1),IF(AND($N$2&gt;=$T$7,$N$2&lt;$U$7),IF(P298&gt;=$W$7,$W$1,$V$1),IF(AND($N$2&gt;=$T$8,$N$2&lt;$U$8),IF(P298&gt;=$W$8,$W$1,$V$1),IF(AND($N$2&gt;=$T$9,$N$2&lt;$U$9),IF(P298&gt;=$W$9,$W$1,$V$1),""))))))))),"")</f>
        <v>FF</v>
      </c>
      <c r="M298" s="9" t="str" cm="1">
        <f t="array" ref="M298">IF(E298&lt;&gt;"",IF(AND(E298&lt;&gt;"GR",E298&gt;=40,J298&gt;=30),_xlfn.IFS(Q298&gt;=$AG$2,$AD$19,Q298&gt;=$AG$3,$AC$19,Q298&gt;=$AG$4,$AB$19,Q298&gt;=$AG$5,$AA$19,Q298&gt;=$AG$6,$Z$19,Q298&gt;=$AG$7,$Y$19,Q298&gt;=$AG$8,$X$19,Q298&gt;=$AG$9,$V$19),L298),"")</f>
        <v>FF</v>
      </c>
      <c r="N298" s="9"/>
      <c r="O298" s="9"/>
      <c r="P298" s="9">
        <f t="shared" si="38"/>
        <v>0</v>
      </c>
      <c r="Q298" s="9">
        <f t="shared" si="39"/>
        <v>0</v>
      </c>
      <c r="R298" s="9">
        <f t="shared" si="40"/>
        <v>-3.2</v>
      </c>
    </row>
    <row r="299" spans="1:18" x14ac:dyDescent="0.2">
      <c r="A299" s="3" t="s">
        <v>8</v>
      </c>
      <c r="B299" s="3">
        <v>298</v>
      </c>
      <c r="C299" s="3" t="s">
        <v>34</v>
      </c>
      <c r="D299" s="3" t="s">
        <v>34</v>
      </c>
      <c r="E299" s="3" t="s">
        <v>34</v>
      </c>
      <c r="F299" s="22" t="str">
        <f t="shared" si="41"/>
        <v>GR</v>
      </c>
      <c r="G299" s="22">
        <f t="shared" si="42"/>
        <v>0</v>
      </c>
      <c r="H299" s="22">
        <f t="shared" si="43"/>
        <v>0</v>
      </c>
      <c r="I299" s="9">
        <f t="shared" si="44"/>
        <v>0</v>
      </c>
      <c r="J299" s="9">
        <f t="shared" si="36"/>
        <v>0</v>
      </c>
      <c r="K299" s="10">
        <f t="shared" si="37"/>
        <v>0</v>
      </c>
      <c r="L299" s="9" t="str" cm="1">
        <f t="array" ref="L299">IF(D299&lt;&gt;"",IF(AND(H299&gt;=40,I299&gt;=30),IF(AND($N$2&gt;=$T$2,$N$2&lt;=$U$2),_xlfn.IFS(P299&gt;=$AD$2,$AD$1,P299&gt;=$AC$2,$AC$1,P299&gt;=$AB$2,$AB$1,P299&gt;=$AA$2,$AA$1,P299&gt;=$Z$2,$Z$1,P299&gt;=$Y$2,$Y$1,P299&gt;=$X$2,$X$1,P299&gt;=$W$2,$W$1,P299&lt;$W$2,$V$1),(IF(AND($N$2&gt;=$T$3,$N$2&lt;$U$3),_xlfn.IFS(P299&gt;=$AD$3,$AD$1,P299&gt;=$AC$3,$AC$1,P299&gt;=$AB$3,$AB$1,P299&gt;=$AA$3,$AA$1,P299&gt;=$Z$3,$Z$1,P299&gt;=$Y$3,$Y$1,P299&gt;=$X$3,$X$1,P299&gt;=$W$3,$W$1,P299&lt;$W$2,$V$1),(IF(AND($N$2&gt;=$T$4,$N$2&lt;$U$4),_xlfn.IFS(P299&gt;=$AD$4,$AD$1,P299&gt;=$AC$4,$AC$1,P299&gt;=$AB$4,$AB$1,P299&gt;=$AA$4,$AA$1,P299&gt;=$Z$4,$Z$1,P299&gt;=$Y$4,$Y$1,P299&gt;=$X$4,$X$1,P299&gt;=$W$4,$W$1,P299&lt;$W$2,$V$1),(IF(AND($N$2&gt;=$T$5,$N$2&lt;$U$5),_xlfn.IFS(P299&gt;=$AD$5,$AD$1,P299&gt;=$AC$5,$AC$1,P299&gt;=$AB$5,$AB$1,P299&gt;=$AA$5,$AA$1,P299&gt;=$Z$5,$Z$1,P299&gt;=$Y$5,$Y$1,P299&gt;=$X$5,$X$1,P299&gt;=$W$5,$W$1,P299&lt;$W$2,$V$1),(IF(AND($N$2&gt;=$T$6,$N$2&lt;$U$6),_xlfn.IFS(P299&gt;=$AD$6,$AD$1,P299&gt;=$AC$6,$AC$1,P299&gt;=$AB$6,$AB$1,P299&gt;=$AA$6,$AA$1,P299&gt;=$Z$6,$Z$1,P299&gt;=$Y$6,$Y$1,P299&gt;=$X$6,$X$1,P299&gt;=$W$6,$W$1,P299&lt;$W$2,$V$1),(IF(AND($N$2&gt;=$T$7,$N$2&lt;$U$7),_xlfn.IFS(P299&gt;=$AD$7,$AD$1,P299&gt;=$AC$7,$AC$1,P299&gt;=$AB$7,$AB$1,P299&gt;=$AA$7,$AA$1,P299&gt;=$Z$7,$Z$1,P299&gt;=$Y$7,$Y$1,P299&gt;=$X$7,$X$1,P299&gt;=$W$7,$W$1,P299&lt;$W$2,$V$1),(IF(AND($N$2&gt;=$T$8,$N$2&lt;$U$8),_xlfn.IFS(P299&gt;=$AD$8,$AD$1,P299&gt;=$AC$8,$AC$1,P299&gt;=$AB$8,$AB$1,P299&gt;=$AA$8,$AA$1,P299&gt;=$Z$8,$Z$1,P299&gt;=$Y$8,$Y$1,P299&gt;=$X$8,$X$1,P299&gt;=$W$8,$W$1,P299&lt;$W$2,$V$1),(IF(AND($N$2&gt;=$T$9,$N$2&lt;$U$9),_xlfn.IFS(P299&gt;=$AD$9,$AD$1,P299&gt;=$AC$9,$AC$1,P299&gt;=$AB$9,$AB$1,P299&gt;=$AA$9,$AA$1,P299&gt;=$Z$9,$Z$1,P299&gt;=$Y$9,$Y$1,P299&gt;=$X$9,$X$1,P299&gt;=$W$9,$W$1),$W$1))))))))))))))),IF(AND($N$2&gt;=$T$2,$N$2&lt;=$U$2),IF(P299&gt;=$W$2,$W$1,$V$1),IF(AND($N$2&gt;=$T$3,$N$2&lt;$U$3),IF(P299&gt;=$W$3,$W$1,$V$1),IF(AND($N$2&gt;=$T$4,$N$2&lt;$U$4),IF(P299&gt;=$W$4,$W$1,$V$1),IF(AND($N$2&gt;=$T$5,$N$2&lt;$U$5),IF(P299&gt;=$W$5,$W$1,$V$1),IF(AND($N$2&gt;=$T$6,$N$2&lt;$U$6),IF(P299&gt;=$W$6,$W$1,$V$1),IF(AND($N$2&gt;=$T$7,$N$2&lt;$U$7),IF(P299&gt;=$W$7,$W$1,$V$1),IF(AND($N$2&gt;=$T$8,$N$2&lt;$U$8),IF(P299&gt;=$W$8,$W$1,$V$1),IF(AND($N$2&gt;=$T$9,$N$2&lt;$U$9),IF(P299&gt;=$W$9,$W$1,$V$1),""))))))))),"")</f>
        <v>FF</v>
      </c>
      <c r="M299" s="9" t="str" cm="1">
        <f t="array" ref="M299">IF(E299&lt;&gt;"",IF(AND(E299&lt;&gt;"GR",E299&gt;=40,J299&gt;=30),_xlfn.IFS(Q299&gt;=$AG$2,$AD$19,Q299&gt;=$AG$3,$AC$19,Q299&gt;=$AG$4,$AB$19,Q299&gt;=$AG$5,$AA$19,Q299&gt;=$AG$6,$Z$19,Q299&gt;=$AG$7,$Y$19,Q299&gt;=$AG$8,$X$19,Q299&gt;=$AG$9,$V$19),L299),"")</f>
        <v>FF</v>
      </c>
      <c r="N299" s="9"/>
      <c r="O299" s="9"/>
      <c r="P299" s="9">
        <f t="shared" si="38"/>
        <v>0</v>
      </c>
      <c r="Q299" s="9">
        <f t="shared" si="39"/>
        <v>0</v>
      </c>
      <c r="R299" s="9">
        <f t="shared" si="40"/>
        <v>-3.2</v>
      </c>
    </row>
    <row r="300" spans="1:18" x14ac:dyDescent="0.2">
      <c r="A300" s="3" t="s">
        <v>8</v>
      </c>
      <c r="B300" s="3">
        <v>299</v>
      </c>
      <c r="C300" s="3" t="s">
        <v>34</v>
      </c>
      <c r="D300" s="3" t="s">
        <v>34</v>
      </c>
      <c r="E300" s="3" t="s">
        <v>34</v>
      </c>
      <c r="F300" s="22" t="str">
        <f t="shared" si="41"/>
        <v>GR</v>
      </c>
      <c r="G300" s="22">
        <f t="shared" si="42"/>
        <v>0</v>
      </c>
      <c r="H300" s="22">
        <f t="shared" si="43"/>
        <v>0</v>
      </c>
      <c r="I300" s="9">
        <f t="shared" si="44"/>
        <v>0</v>
      </c>
      <c r="J300" s="9">
        <f t="shared" si="36"/>
        <v>0</v>
      </c>
      <c r="K300" s="10">
        <f t="shared" si="37"/>
        <v>0</v>
      </c>
      <c r="L300" s="9" t="str" cm="1">
        <f t="array" ref="L300">IF(D300&lt;&gt;"",IF(AND(H300&gt;=40,I300&gt;=30),IF(AND($N$2&gt;=$T$2,$N$2&lt;=$U$2),_xlfn.IFS(P300&gt;=$AD$2,$AD$1,P300&gt;=$AC$2,$AC$1,P300&gt;=$AB$2,$AB$1,P300&gt;=$AA$2,$AA$1,P300&gt;=$Z$2,$Z$1,P300&gt;=$Y$2,$Y$1,P300&gt;=$X$2,$X$1,P300&gt;=$W$2,$W$1,P300&lt;$W$2,$V$1),(IF(AND($N$2&gt;=$T$3,$N$2&lt;$U$3),_xlfn.IFS(P300&gt;=$AD$3,$AD$1,P300&gt;=$AC$3,$AC$1,P300&gt;=$AB$3,$AB$1,P300&gt;=$AA$3,$AA$1,P300&gt;=$Z$3,$Z$1,P300&gt;=$Y$3,$Y$1,P300&gt;=$X$3,$X$1,P300&gt;=$W$3,$W$1,P300&lt;$W$2,$V$1),(IF(AND($N$2&gt;=$T$4,$N$2&lt;$U$4),_xlfn.IFS(P300&gt;=$AD$4,$AD$1,P300&gt;=$AC$4,$AC$1,P300&gt;=$AB$4,$AB$1,P300&gt;=$AA$4,$AA$1,P300&gt;=$Z$4,$Z$1,P300&gt;=$Y$4,$Y$1,P300&gt;=$X$4,$X$1,P300&gt;=$W$4,$W$1,P300&lt;$W$2,$V$1),(IF(AND($N$2&gt;=$T$5,$N$2&lt;$U$5),_xlfn.IFS(P300&gt;=$AD$5,$AD$1,P300&gt;=$AC$5,$AC$1,P300&gt;=$AB$5,$AB$1,P300&gt;=$AA$5,$AA$1,P300&gt;=$Z$5,$Z$1,P300&gt;=$Y$5,$Y$1,P300&gt;=$X$5,$X$1,P300&gt;=$W$5,$W$1,P300&lt;$W$2,$V$1),(IF(AND($N$2&gt;=$T$6,$N$2&lt;$U$6),_xlfn.IFS(P300&gt;=$AD$6,$AD$1,P300&gt;=$AC$6,$AC$1,P300&gt;=$AB$6,$AB$1,P300&gt;=$AA$6,$AA$1,P300&gt;=$Z$6,$Z$1,P300&gt;=$Y$6,$Y$1,P300&gt;=$X$6,$X$1,P300&gt;=$W$6,$W$1,P300&lt;$W$2,$V$1),(IF(AND($N$2&gt;=$T$7,$N$2&lt;$U$7),_xlfn.IFS(P300&gt;=$AD$7,$AD$1,P300&gt;=$AC$7,$AC$1,P300&gt;=$AB$7,$AB$1,P300&gt;=$AA$7,$AA$1,P300&gt;=$Z$7,$Z$1,P300&gt;=$Y$7,$Y$1,P300&gt;=$X$7,$X$1,P300&gt;=$W$7,$W$1,P300&lt;$W$2,$V$1),(IF(AND($N$2&gt;=$T$8,$N$2&lt;$U$8),_xlfn.IFS(P300&gt;=$AD$8,$AD$1,P300&gt;=$AC$8,$AC$1,P300&gt;=$AB$8,$AB$1,P300&gt;=$AA$8,$AA$1,P300&gt;=$Z$8,$Z$1,P300&gt;=$Y$8,$Y$1,P300&gt;=$X$8,$X$1,P300&gt;=$W$8,$W$1,P300&lt;$W$2,$V$1),(IF(AND($N$2&gt;=$T$9,$N$2&lt;$U$9),_xlfn.IFS(P300&gt;=$AD$9,$AD$1,P300&gt;=$AC$9,$AC$1,P300&gt;=$AB$9,$AB$1,P300&gt;=$AA$9,$AA$1,P300&gt;=$Z$9,$Z$1,P300&gt;=$Y$9,$Y$1,P300&gt;=$X$9,$X$1,P300&gt;=$W$9,$W$1),$W$1))))))))))))))),IF(AND($N$2&gt;=$T$2,$N$2&lt;=$U$2),IF(P300&gt;=$W$2,$W$1,$V$1),IF(AND($N$2&gt;=$T$3,$N$2&lt;$U$3),IF(P300&gt;=$W$3,$W$1,$V$1),IF(AND($N$2&gt;=$T$4,$N$2&lt;$U$4),IF(P300&gt;=$W$4,$W$1,$V$1),IF(AND($N$2&gt;=$T$5,$N$2&lt;$U$5),IF(P300&gt;=$W$5,$W$1,$V$1),IF(AND($N$2&gt;=$T$6,$N$2&lt;$U$6),IF(P300&gt;=$W$6,$W$1,$V$1),IF(AND($N$2&gt;=$T$7,$N$2&lt;$U$7),IF(P300&gt;=$W$7,$W$1,$V$1),IF(AND($N$2&gt;=$T$8,$N$2&lt;$U$8),IF(P300&gt;=$W$8,$W$1,$V$1),IF(AND($N$2&gt;=$T$9,$N$2&lt;$U$9),IF(P300&gt;=$W$9,$W$1,$V$1),""))))))))),"")</f>
        <v>FF</v>
      </c>
      <c r="M300" s="9" t="str" cm="1">
        <f t="array" ref="M300">IF(E300&lt;&gt;"",IF(AND(E300&lt;&gt;"GR",E300&gt;=40,J300&gt;=30),_xlfn.IFS(Q300&gt;=$AG$2,$AD$19,Q300&gt;=$AG$3,$AC$19,Q300&gt;=$AG$4,$AB$19,Q300&gt;=$AG$5,$AA$19,Q300&gt;=$AG$6,$Z$19,Q300&gt;=$AG$7,$Y$19,Q300&gt;=$AG$8,$X$19,Q300&gt;=$AG$9,$V$19),L300),"")</f>
        <v>FF</v>
      </c>
      <c r="N300" s="9"/>
      <c r="O300" s="9"/>
      <c r="P300" s="9">
        <f t="shared" si="38"/>
        <v>0</v>
      </c>
      <c r="Q300" s="9">
        <f t="shared" si="39"/>
        <v>0</v>
      </c>
      <c r="R300" s="9">
        <f t="shared" si="40"/>
        <v>-3.2</v>
      </c>
    </row>
    <row r="301" spans="1:18" x14ac:dyDescent="0.2">
      <c r="A301" s="3" t="s">
        <v>8</v>
      </c>
      <c r="B301" s="3">
        <v>300</v>
      </c>
      <c r="C301" s="3" t="s">
        <v>34</v>
      </c>
      <c r="D301" s="3" t="s">
        <v>34</v>
      </c>
      <c r="E301" s="3" t="s">
        <v>34</v>
      </c>
      <c r="F301" s="22" t="str">
        <f t="shared" si="41"/>
        <v>GR</v>
      </c>
      <c r="G301" s="22">
        <f t="shared" si="42"/>
        <v>0</v>
      </c>
      <c r="H301" s="22">
        <f t="shared" si="43"/>
        <v>0</v>
      </c>
      <c r="I301" s="9">
        <f t="shared" si="44"/>
        <v>0</v>
      </c>
      <c r="J301" s="9">
        <f t="shared" si="36"/>
        <v>0</v>
      </c>
      <c r="K301" s="10">
        <f t="shared" si="37"/>
        <v>0</v>
      </c>
      <c r="L301" s="9" t="str" cm="1">
        <f t="array" ref="L301">IF(D301&lt;&gt;"",IF(AND(H301&gt;=40,I301&gt;=30),IF(AND($N$2&gt;=$T$2,$N$2&lt;=$U$2),_xlfn.IFS(P301&gt;=$AD$2,$AD$1,P301&gt;=$AC$2,$AC$1,P301&gt;=$AB$2,$AB$1,P301&gt;=$AA$2,$AA$1,P301&gt;=$Z$2,$Z$1,P301&gt;=$Y$2,$Y$1,P301&gt;=$X$2,$X$1,P301&gt;=$W$2,$W$1,P301&lt;$W$2,$V$1),(IF(AND($N$2&gt;=$T$3,$N$2&lt;$U$3),_xlfn.IFS(P301&gt;=$AD$3,$AD$1,P301&gt;=$AC$3,$AC$1,P301&gt;=$AB$3,$AB$1,P301&gt;=$AA$3,$AA$1,P301&gt;=$Z$3,$Z$1,P301&gt;=$Y$3,$Y$1,P301&gt;=$X$3,$X$1,P301&gt;=$W$3,$W$1,P301&lt;$W$2,$V$1),(IF(AND($N$2&gt;=$T$4,$N$2&lt;$U$4),_xlfn.IFS(P301&gt;=$AD$4,$AD$1,P301&gt;=$AC$4,$AC$1,P301&gt;=$AB$4,$AB$1,P301&gt;=$AA$4,$AA$1,P301&gt;=$Z$4,$Z$1,P301&gt;=$Y$4,$Y$1,P301&gt;=$X$4,$X$1,P301&gt;=$W$4,$W$1,P301&lt;$W$2,$V$1),(IF(AND($N$2&gt;=$T$5,$N$2&lt;$U$5),_xlfn.IFS(P301&gt;=$AD$5,$AD$1,P301&gt;=$AC$5,$AC$1,P301&gt;=$AB$5,$AB$1,P301&gt;=$AA$5,$AA$1,P301&gt;=$Z$5,$Z$1,P301&gt;=$Y$5,$Y$1,P301&gt;=$X$5,$X$1,P301&gt;=$W$5,$W$1,P301&lt;$W$2,$V$1),(IF(AND($N$2&gt;=$T$6,$N$2&lt;$U$6),_xlfn.IFS(P301&gt;=$AD$6,$AD$1,P301&gt;=$AC$6,$AC$1,P301&gt;=$AB$6,$AB$1,P301&gt;=$AA$6,$AA$1,P301&gt;=$Z$6,$Z$1,P301&gt;=$Y$6,$Y$1,P301&gt;=$X$6,$X$1,P301&gt;=$W$6,$W$1,P301&lt;$W$2,$V$1),(IF(AND($N$2&gt;=$T$7,$N$2&lt;$U$7),_xlfn.IFS(P301&gt;=$AD$7,$AD$1,P301&gt;=$AC$7,$AC$1,P301&gt;=$AB$7,$AB$1,P301&gt;=$AA$7,$AA$1,P301&gt;=$Z$7,$Z$1,P301&gt;=$Y$7,$Y$1,P301&gt;=$X$7,$X$1,P301&gt;=$W$7,$W$1,P301&lt;$W$2,$V$1),(IF(AND($N$2&gt;=$T$8,$N$2&lt;$U$8),_xlfn.IFS(P301&gt;=$AD$8,$AD$1,P301&gt;=$AC$8,$AC$1,P301&gt;=$AB$8,$AB$1,P301&gt;=$AA$8,$AA$1,P301&gt;=$Z$8,$Z$1,P301&gt;=$Y$8,$Y$1,P301&gt;=$X$8,$X$1,P301&gt;=$W$8,$W$1,P301&lt;$W$2,$V$1),(IF(AND($N$2&gt;=$T$9,$N$2&lt;$U$9),_xlfn.IFS(P301&gt;=$AD$9,$AD$1,P301&gt;=$AC$9,$AC$1,P301&gt;=$AB$9,$AB$1,P301&gt;=$AA$9,$AA$1,P301&gt;=$Z$9,$Z$1,P301&gt;=$Y$9,$Y$1,P301&gt;=$X$9,$X$1,P301&gt;=$W$9,$W$1),$W$1))))))))))))))),IF(AND($N$2&gt;=$T$2,$N$2&lt;=$U$2),IF(P301&gt;=$W$2,$W$1,$V$1),IF(AND($N$2&gt;=$T$3,$N$2&lt;$U$3),IF(P301&gt;=$W$3,$W$1,$V$1),IF(AND($N$2&gt;=$T$4,$N$2&lt;$U$4),IF(P301&gt;=$W$4,$W$1,$V$1),IF(AND($N$2&gt;=$T$5,$N$2&lt;$U$5),IF(P301&gt;=$W$5,$W$1,$V$1),IF(AND($N$2&gt;=$T$6,$N$2&lt;$U$6),IF(P301&gt;=$W$6,$W$1,$V$1),IF(AND($N$2&gt;=$T$7,$N$2&lt;$U$7),IF(P301&gt;=$W$7,$W$1,$V$1),IF(AND($N$2&gt;=$T$8,$N$2&lt;$U$8),IF(P301&gt;=$W$8,$W$1,$V$1),IF(AND($N$2&gt;=$T$9,$N$2&lt;$U$9),IF(P301&gt;=$W$9,$W$1,$V$1),""))))))))),"")</f>
        <v>FF</v>
      </c>
      <c r="M301" s="9" t="str" cm="1">
        <f t="array" ref="M301">IF(E301&lt;&gt;"",IF(AND(E301&lt;&gt;"GR",E301&gt;=40,J301&gt;=30),_xlfn.IFS(Q301&gt;=$AG$2,$AD$19,Q301&gt;=$AG$3,$AC$19,Q301&gt;=$AG$4,$AB$19,Q301&gt;=$AG$5,$AA$19,Q301&gt;=$AG$6,$Z$19,Q301&gt;=$AG$7,$Y$19,Q301&gt;=$AG$8,$X$19,Q301&gt;=$AG$9,$V$19),L301),"")</f>
        <v>FF</v>
      </c>
      <c r="N301" s="9"/>
      <c r="O301" s="9"/>
      <c r="P301" s="9">
        <f t="shared" si="38"/>
        <v>0</v>
      </c>
      <c r="Q301" s="9">
        <f t="shared" si="39"/>
        <v>0</v>
      </c>
      <c r="R301" s="9">
        <f t="shared" si="40"/>
        <v>-3.2</v>
      </c>
    </row>
    <row r="302" spans="1:18" x14ac:dyDescent="0.2">
      <c r="A302" s="3" t="s">
        <v>8</v>
      </c>
      <c r="B302" s="3">
        <v>301</v>
      </c>
      <c r="C302" s="3" t="s">
        <v>34</v>
      </c>
      <c r="D302" s="3" t="s">
        <v>34</v>
      </c>
      <c r="E302" s="3" t="s">
        <v>34</v>
      </c>
      <c r="F302" s="22" t="str">
        <f t="shared" si="41"/>
        <v>GR</v>
      </c>
      <c r="G302" s="22">
        <f t="shared" si="42"/>
        <v>0</v>
      </c>
      <c r="H302" s="22">
        <f t="shared" si="43"/>
        <v>0</v>
      </c>
      <c r="I302" s="9">
        <f t="shared" si="44"/>
        <v>0</v>
      </c>
      <c r="J302" s="9">
        <f t="shared" si="36"/>
        <v>0</v>
      </c>
      <c r="K302" s="10">
        <f t="shared" si="37"/>
        <v>0</v>
      </c>
      <c r="L302" s="9" t="str" cm="1">
        <f t="array" ref="L302">IF(D302&lt;&gt;"",IF(AND(H302&gt;=40,I302&gt;=30),IF(AND($N$2&gt;=$T$2,$N$2&lt;=$U$2),_xlfn.IFS(P302&gt;=$AD$2,$AD$1,P302&gt;=$AC$2,$AC$1,P302&gt;=$AB$2,$AB$1,P302&gt;=$AA$2,$AA$1,P302&gt;=$Z$2,$Z$1,P302&gt;=$Y$2,$Y$1,P302&gt;=$X$2,$X$1,P302&gt;=$W$2,$W$1,P302&lt;$W$2,$V$1),(IF(AND($N$2&gt;=$T$3,$N$2&lt;$U$3),_xlfn.IFS(P302&gt;=$AD$3,$AD$1,P302&gt;=$AC$3,$AC$1,P302&gt;=$AB$3,$AB$1,P302&gt;=$AA$3,$AA$1,P302&gt;=$Z$3,$Z$1,P302&gt;=$Y$3,$Y$1,P302&gt;=$X$3,$X$1,P302&gt;=$W$3,$W$1,P302&lt;$W$2,$V$1),(IF(AND($N$2&gt;=$T$4,$N$2&lt;$U$4),_xlfn.IFS(P302&gt;=$AD$4,$AD$1,P302&gt;=$AC$4,$AC$1,P302&gt;=$AB$4,$AB$1,P302&gt;=$AA$4,$AA$1,P302&gt;=$Z$4,$Z$1,P302&gt;=$Y$4,$Y$1,P302&gt;=$X$4,$X$1,P302&gt;=$W$4,$W$1,P302&lt;$W$2,$V$1),(IF(AND($N$2&gt;=$T$5,$N$2&lt;$U$5),_xlfn.IFS(P302&gt;=$AD$5,$AD$1,P302&gt;=$AC$5,$AC$1,P302&gt;=$AB$5,$AB$1,P302&gt;=$AA$5,$AA$1,P302&gt;=$Z$5,$Z$1,P302&gt;=$Y$5,$Y$1,P302&gt;=$X$5,$X$1,P302&gt;=$W$5,$W$1,P302&lt;$W$2,$V$1),(IF(AND($N$2&gt;=$T$6,$N$2&lt;$U$6),_xlfn.IFS(P302&gt;=$AD$6,$AD$1,P302&gt;=$AC$6,$AC$1,P302&gt;=$AB$6,$AB$1,P302&gt;=$AA$6,$AA$1,P302&gt;=$Z$6,$Z$1,P302&gt;=$Y$6,$Y$1,P302&gt;=$X$6,$X$1,P302&gt;=$W$6,$W$1,P302&lt;$W$2,$V$1),(IF(AND($N$2&gt;=$T$7,$N$2&lt;$U$7),_xlfn.IFS(P302&gt;=$AD$7,$AD$1,P302&gt;=$AC$7,$AC$1,P302&gt;=$AB$7,$AB$1,P302&gt;=$AA$7,$AA$1,P302&gt;=$Z$7,$Z$1,P302&gt;=$Y$7,$Y$1,P302&gt;=$X$7,$X$1,P302&gt;=$W$7,$W$1,P302&lt;$W$2,$V$1),(IF(AND($N$2&gt;=$T$8,$N$2&lt;$U$8),_xlfn.IFS(P302&gt;=$AD$8,$AD$1,P302&gt;=$AC$8,$AC$1,P302&gt;=$AB$8,$AB$1,P302&gt;=$AA$8,$AA$1,P302&gt;=$Z$8,$Z$1,P302&gt;=$Y$8,$Y$1,P302&gt;=$X$8,$X$1,P302&gt;=$W$8,$W$1,P302&lt;$W$2,$V$1),(IF(AND($N$2&gt;=$T$9,$N$2&lt;$U$9),_xlfn.IFS(P302&gt;=$AD$9,$AD$1,P302&gt;=$AC$9,$AC$1,P302&gt;=$AB$9,$AB$1,P302&gt;=$AA$9,$AA$1,P302&gt;=$Z$9,$Z$1,P302&gt;=$Y$9,$Y$1,P302&gt;=$X$9,$X$1,P302&gt;=$W$9,$W$1),$W$1))))))))))))))),IF(AND($N$2&gt;=$T$2,$N$2&lt;=$U$2),IF(P302&gt;=$W$2,$W$1,$V$1),IF(AND($N$2&gt;=$T$3,$N$2&lt;$U$3),IF(P302&gt;=$W$3,$W$1,$V$1),IF(AND($N$2&gt;=$T$4,$N$2&lt;$U$4),IF(P302&gt;=$W$4,$W$1,$V$1),IF(AND($N$2&gt;=$T$5,$N$2&lt;$U$5),IF(P302&gt;=$W$5,$W$1,$V$1),IF(AND($N$2&gt;=$T$6,$N$2&lt;$U$6),IF(P302&gt;=$W$6,$W$1,$V$1),IF(AND($N$2&gt;=$T$7,$N$2&lt;$U$7),IF(P302&gt;=$W$7,$W$1,$V$1),IF(AND($N$2&gt;=$T$8,$N$2&lt;$U$8),IF(P302&gt;=$W$8,$W$1,$V$1),IF(AND($N$2&gt;=$T$9,$N$2&lt;$U$9),IF(P302&gt;=$W$9,$W$1,$V$1),""))))))))),"")</f>
        <v>FF</v>
      </c>
      <c r="M302" s="9" t="str" cm="1">
        <f t="array" ref="M302">IF(E302&lt;&gt;"",IF(AND(E302&lt;&gt;"GR",E302&gt;=40,J302&gt;=30),_xlfn.IFS(Q302&gt;=$AG$2,$AD$19,Q302&gt;=$AG$3,$AC$19,Q302&gt;=$AG$4,$AB$19,Q302&gt;=$AG$5,$AA$19,Q302&gt;=$AG$6,$Z$19,Q302&gt;=$AG$7,$Y$19,Q302&gt;=$AG$8,$X$19,Q302&gt;=$AG$9,$V$19),L302),"")</f>
        <v>FF</v>
      </c>
      <c r="N302" s="9"/>
      <c r="O302" s="9"/>
      <c r="P302" s="9">
        <f t="shared" si="38"/>
        <v>0</v>
      </c>
      <c r="Q302" s="9">
        <f t="shared" si="39"/>
        <v>0</v>
      </c>
      <c r="R302" s="9">
        <f t="shared" si="40"/>
        <v>-3.2</v>
      </c>
    </row>
    <row r="303" spans="1:18" x14ac:dyDescent="0.2">
      <c r="A303" s="3" t="s">
        <v>8</v>
      </c>
      <c r="B303" s="3">
        <v>302</v>
      </c>
      <c r="C303" s="3" t="s">
        <v>34</v>
      </c>
      <c r="D303" s="3" t="s">
        <v>34</v>
      </c>
      <c r="E303" s="3" t="s">
        <v>34</v>
      </c>
      <c r="F303" s="22" t="str">
        <f t="shared" si="41"/>
        <v>GR</v>
      </c>
      <c r="G303" s="22">
        <f t="shared" si="42"/>
        <v>0</v>
      </c>
      <c r="H303" s="22">
        <f t="shared" si="43"/>
        <v>0</v>
      </c>
      <c r="I303" s="9">
        <f t="shared" si="44"/>
        <v>0</v>
      </c>
      <c r="J303" s="9">
        <f t="shared" si="36"/>
        <v>0</v>
      </c>
      <c r="K303" s="10">
        <f t="shared" si="37"/>
        <v>0</v>
      </c>
      <c r="L303" s="9" t="str" cm="1">
        <f t="array" ref="L303">IF(D303&lt;&gt;"",IF(AND(H303&gt;=40,I303&gt;=30),IF(AND($N$2&gt;=$T$2,$N$2&lt;=$U$2),_xlfn.IFS(P303&gt;=$AD$2,$AD$1,P303&gt;=$AC$2,$AC$1,P303&gt;=$AB$2,$AB$1,P303&gt;=$AA$2,$AA$1,P303&gt;=$Z$2,$Z$1,P303&gt;=$Y$2,$Y$1,P303&gt;=$X$2,$X$1,P303&gt;=$W$2,$W$1,P303&lt;$W$2,$V$1),(IF(AND($N$2&gt;=$T$3,$N$2&lt;$U$3),_xlfn.IFS(P303&gt;=$AD$3,$AD$1,P303&gt;=$AC$3,$AC$1,P303&gt;=$AB$3,$AB$1,P303&gt;=$AA$3,$AA$1,P303&gt;=$Z$3,$Z$1,P303&gt;=$Y$3,$Y$1,P303&gt;=$X$3,$X$1,P303&gt;=$W$3,$W$1,P303&lt;$W$2,$V$1),(IF(AND($N$2&gt;=$T$4,$N$2&lt;$U$4),_xlfn.IFS(P303&gt;=$AD$4,$AD$1,P303&gt;=$AC$4,$AC$1,P303&gt;=$AB$4,$AB$1,P303&gt;=$AA$4,$AA$1,P303&gt;=$Z$4,$Z$1,P303&gt;=$Y$4,$Y$1,P303&gt;=$X$4,$X$1,P303&gt;=$W$4,$W$1,P303&lt;$W$2,$V$1),(IF(AND($N$2&gt;=$T$5,$N$2&lt;$U$5),_xlfn.IFS(P303&gt;=$AD$5,$AD$1,P303&gt;=$AC$5,$AC$1,P303&gt;=$AB$5,$AB$1,P303&gt;=$AA$5,$AA$1,P303&gt;=$Z$5,$Z$1,P303&gt;=$Y$5,$Y$1,P303&gt;=$X$5,$X$1,P303&gt;=$W$5,$W$1,P303&lt;$W$2,$V$1),(IF(AND($N$2&gt;=$T$6,$N$2&lt;$U$6),_xlfn.IFS(P303&gt;=$AD$6,$AD$1,P303&gt;=$AC$6,$AC$1,P303&gt;=$AB$6,$AB$1,P303&gt;=$AA$6,$AA$1,P303&gt;=$Z$6,$Z$1,P303&gt;=$Y$6,$Y$1,P303&gt;=$X$6,$X$1,P303&gt;=$W$6,$W$1,P303&lt;$W$2,$V$1),(IF(AND($N$2&gt;=$T$7,$N$2&lt;$U$7),_xlfn.IFS(P303&gt;=$AD$7,$AD$1,P303&gt;=$AC$7,$AC$1,P303&gt;=$AB$7,$AB$1,P303&gt;=$AA$7,$AA$1,P303&gt;=$Z$7,$Z$1,P303&gt;=$Y$7,$Y$1,P303&gt;=$X$7,$X$1,P303&gt;=$W$7,$W$1,P303&lt;$W$2,$V$1),(IF(AND($N$2&gt;=$T$8,$N$2&lt;$U$8),_xlfn.IFS(P303&gt;=$AD$8,$AD$1,P303&gt;=$AC$8,$AC$1,P303&gt;=$AB$8,$AB$1,P303&gt;=$AA$8,$AA$1,P303&gt;=$Z$8,$Z$1,P303&gt;=$Y$8,$Y$1,P303&gt;=$X$8,$X$1,P303&gt;=$W$8,$W$1,P303&lt;$W$2,$V$1),(IF(AND($N$2&gt;=$T$9,$N$2&lt;$U$9),_xlfn.IFS(P303&gt;=$AD$9,$AD$1,P303&gt;=$AC$9,$AC$1,P303&gt;=$AB$9,$AB$1,P303&gt;=$AA$9,$AA$1,P303&gt;=$Z$9,$Z$1,P303&gt;=$Y$9,$Y$1,P303&gt;=$X$9,$X$1,P303&gt;=$W$9,$W$1),$W$1))))))))))))))),IF(AND($N$2&gt;=$T$2,$N$2&lt;=$U$2),IF(P303&gt;=$W$2,$W$1,$V$1),IF(AND($N$2&gt;=$T$3,$N$2&lt;$U$3),IF(P303&gt;=$W$3,$W$1,$V$1),IF(AND($N$2&gt;=$T$4,$N$2&lt;$U$4),IF(P303&gt;=$W$4,$W$1,$V$1),IF(AND($N$2&gt;=$T$5,$N$2&lt;$U$5),IF(P303&gt;=$W$5,$W$1,$V$1),IF(AND($N$2&gt;=$T$6,$N$2&lt;$U$6),IF(P303&gt;=$W$6,$W$1,$V$1),IF(AND($N$2&gt;=$T$7,$N$2&lt;$U$7),IF(P303&gt;=$W$7,$W$1,$V$1),IF(AND($N$2&gt;=$T$8,$N$2&lt;$U$8),IF(P303&gt;=$W$8,$W$1,$V$1),IF(AND($N$2&gt;=$T$9,$N$2&lt;$U$9),IF(P303&gt;=$W$9,$W$1,$V$1),""))))))))),"")</f>
        <v>FF</v>
      </c>
      <c r="M303" s="9" t="str" cm="1">
        <f t="array" ref="M303">IF(E303&lt;&gt;"",IF(AND(E303&lt;&gt;"GR",E303&gt;=40,J303&gt;=30),_xlfn.IFS(Q303&gt;=$AG$2,$AD$19,Q303&gt;=$AG$3,$AC$19,Q303&gt;=$AG$4,$AB$19,Q303&gt;=$AG$5,$AA$19,Q303&gt;=$AG$6,$Z$19,Q303&gt;=$AG$7,$Y$19,Q303&gt;=$AG$8,$X$19,Q303&gt;=$AG$9,$V$19),L303),"")</f>
        <v>FF</v>
      </c>
      <c r="N303" s="9"/>
      <c r="O303" s="9"/>
      <c r="P303" s="9">
        <f t="shared" si="38"/>
        <v>0</v>
      </c>
      <c r="Q303" s="9">
        <f t="shared" si="39"/>
        <v>0</v>
      </c>
      <c r="R303" s="9">
        <f t="shared" si="40"/>
        <v>-3.2</v>
      </c>
    </row>
    <row r="304" spans="1:18" x14ac:dyDescent="0.2">
      <c r="A304" s="3" t="s">
        <v>8</v>
      </c>
      <c r="B304" s="3">
        <v>303</v>
      </c>
      <c r="C304" s="3" t="s">
        <v>34</v>
      </c>
      <c r="D304" s="3" t="s">
        <v>34</v>
      </c>
      <c r="E304" s="3" t="s">
        <v>34</v>
      </c>
      <c r="F304" s="22" t="str">
        <f t="shared" si="41"/>
        <v>GR</v>
      </c>
      <c r="G304" s="22">
        <f t="shared" si="42"/>
        <v>0</v>
      </c>
      <c r="H304" s="22">
        <f t="shared" si="43"/>
        <v>0</v>
      </c>
      <c r="I304" s="9">
        <f t="shared" si="44"/>
        <v>0</v>
      </c>
      <c r="J304" s="9">
        <f t="shared" si="36"/>
        <v>0</v>
      </c>
      <c r="K304" s="10">
        <f t="shared" si="37"/>
        <v>0</v>
      </c>
      <c r="L304" s="9" t="str" cm="1">
        <f t="array" ref="L304">IF(D304&lt;&gt;"",IF(AND(H304&gt;=40,I304&gt;=30),IF(AND($N$2&gt;=$T$2,$N$2&lt;=$U$2),_xlfn.IFS(P304&gt;=$AD$2,$AD$1,P304&gt;=$AC$2,$AC$1,P304&gt;=$AB$2,$AB$1,P304&gt;=$AA$2,$AA$1,P304&gt;=$Z$2,$Z$1,P304&gt;=$Y$2,$Y$1,P304&gt;=$X$2,$X$1,P304&gt;=$W$2,$W$1,P304&lt;$W$2,$V$1),(IF(AND($N$2&gt;=$T$3,$N$2&lt;$U$3),_xlfn.IFS(P304&gt;=$AD$3,$AD$1,P304&gt;=$AC$3,$AC$1,P304&gt;=$AB$3,$AB$1,P304&gt;=$AA$3,$AA$1,P304&gt;=$Z$3,$Z$1,P304&gt;=$Y$3,$Y$1,P304&gt;=$X$3,$X$1,P304&gt;=$W$3,$W$1,P304&lt;$W$2,$V$1),(IF(AND($N$2&gt;=$T$4,$N$2&lt;$U$4),_xlfn.IFS(P304&gt;=$AD$4,$AD$1,P304&gt;=$AC$4,$AC$1,P304&gt;=$AB$4,$AB$1,P304&gt;=$AA$4,$AA$1,P304&gt;=$Z$4,$Z$1,P304&gt;=$Y$4,$Y$1,P304&gt;=$X$4,$X$1,P304&gt;=$W$4,$W$1,P304&lt;$W$2,$V$1),(IF(AND($N$2&gt;=$T$5,$N$2&lt;$U$5),_xlfn.IFS(P304&gt;=$AD$5,$AD$1,P304&gt;=$AC$5,$AC$1,P304&gt;=$AB$5,$AB$1,P304&gt;=$AA$5,$AA$1,P304&gt;=$Z$5,$Z$1,P304&gt;=$Y$5,$Y$1,P304&gt;=$X$5,$X$1,P304&gt;=$W$5,$W$1,P304&lt;$W$2,$V$1),(IF(AND($N$2&gt;=$T$6,$N$2&lt;$U$6),_xlfn.IFS(P304&gt;=$AD$6,$AD$1,P304&gt;=$AC$6,$AC$1,P304&gt;=$AB$6,$AB$1,P304&gt;=$AA$6,$AA$1,P304&gt;=$Z$6,$Z$1,P304&gt;=$Y$6,$Y$1,P304&gt;=$X$6,$X$1,P304&gt;=$W$6,$W$1,P304&lt;$W$2,$V$1),(IF(AND($N$2&gt;=$T$7,$N$2&lt;$U$7),_xlfn.IFS(P304&gt;=$AD$7,$AD$1,P304&gt;=$AC$7,$AC$1,P304&gt;=$AB$7,$AB$1,P304&gt;=$AA$7,$AA$1,P304&gt;=$Z$7,$Z$1,P304&gt;=$Y$7,$Y$1,P304&gt;=$X$7,$X$1,P304&gt;=$W$7,$W$1,P304&lt;$W$2,$V$1),(IF(AND($N$2&gt;=$T$8,$N$2&lt;$U$8),_xlfn.IFS(P304&gt;=$AD$8,$AD$1,P304&gt;=$AC$8,$AC$1,P304&gt;=$AB$8,$AB$1,P304&gt;=$AA$8,$AA$1,P304&gt;=$Z$8,$Z$1,P304&gt;=$Y$8,$Y$1,P304&gt;=$X$8,$X$1,P304&gt;=$W$8,$W$1,P304&lt;$W$2,$V$1),(IF(AND($N$2&gt;=$T$9,$N$2&lt;$U$9),_xlfn.IFS(P304&gt;=$AD$9,$AD$1,P304&gt;=$AC$9,$AC$1,P304&gt;=$AB$9,$AB$1,P304&gt;=$AA$9,$AA$1,P304&gt;=$Z$9,$Z$1,P304&gt;=$Y$9,$Y$1,P304&gt;=$X$9,$X$1,P304&gt;=$W$9,$W$1),$W$1))))))))))))))),IF(AND($N$2&gt;=$T$2,$N$2&lt;=$U$2),IF(P304&gt;=$W$2,$W$1,$V$1),IF(AND($N$2&gt;=$T$3,$N$2&lt;$U$3),IF(P304&gt;=$W$3,$W$1,$V$1),IF(AND($N$2&gt;=$T$4,$N$2&lt;$U$4),IF(P304&gt;=$W$4,$W$1,$V$1),IF(AND($N$2&gt;=$T$5,$N$2&lt;$U$5),IF(P304&gt;=$W$5,$W$1,$V$1),IF(AND($N$2&gt;=$T$6,$N$2&lt;$U$6),IF(P304&gt;=$W$6,$W$1,$V$1),IF(AND($N$2&gt;=$T$7,$N$2&lt;$U$7),IF(P304&gt;=$W$7,$W$1,$V$1),IF(AND($N$2&gt;=$T$8,$N$2&lt;$U$8),IF(P304&gt;=$W$8,$W$1,$V$1),IF(AND($N$2&gt;=$T$9,$N$2&lt;$U$9),IF(P304&gt;=$W$9,$W$1,$V$1),""))))))))),"")</f>
        <v>FF</v>
      </c>
      <c r="M304" s="9" t="str" cm="1">
        <f t="array" ref="M304">IF(E304&lt;&gt;"",IF(AND(E304&lt;&gt;"GR",E304&gt;=40,J304&gt;=30),_xlfn.IFS(Q304&gt;=$AG$2,$AD$19,Q304&gt;=$AG$3,$AC$19,Q304&gt;=$AG$4,$AB$19,Q304&gt;=$AG$5,$AA$19,Q304&gt;=$AG$6,$Z$19,Q304&gt;=$AG$7,$Y$19,Q304&gt;=$AG$8,$X$19,Q304&gt;=$AG$9,$V$19),L304),"")</f>
        <v>FF</v>
      </c>
      <c r="N304" s="9"/>
      <c r="O304" s="9"/>
      <c r="P304" s="9">
        <f t="shared" si="38"/>
        <v>0</v>
      </c>
      <c r="Q304" s="9">
        <f t="shared" si="39"/>
        <v>0</v>
      </c>
      <c r="R304" s="9">
        <f t="shared" si="40"/>
        <v>-3.2</v>
      </c>
    </row>
    <row r="305" spans="1:18" x14ac:dyDescent="0.2">
      <c r="A305" s="3" t="s">
        <v>8</v>
      </c>
      <c r="B305" s="3">
        <v>304</v>
      </c>
      <c r="C305" s="3">
        <v>3</v>
      </c>
      <c r="D305" s="3" t="s">
        <v>34</v>
      </c>
      <c r="E305" s="3" t="s">
        <v>34</v>
      </c>
      <c r="F305" s="22" t="str">
        <f t="shared" si="41"/>
        <v>GR</v>
      </c>
      <c r="G305" s="22">
        <f t="shared" si="42"/>
        <v>3</v>
      </c>
      <c r="H305" s="22">
        <f t="shared" si="43"/>
        <v>0</v>
      </c>
      <c r="I305" s="9">
        <f t="shared" si="44"/>
        <v>1.2000000000000002</v>
      </c>
      <c r="J305" s="9">
        <f t="shared" si="36"/>
        <v>1.2</v>
      </c>
      <c r="K305" s="10">
        <f t="shared" si="37"/>
        <v>1.4400000000000004</v>
      </c>
      <c r="L305" s="9" t="str" cm="1">
        <f t="array" ref="L305">IF(D305&lt;&gt;"",IF(AND(H305&gt;=40,I305&gt;=30),IF(AND($N$2&gt;=$T$2,$N$2&lt;=$U$2),_xlfn.IFS(P305&gt;=$AD$2,$AD$1,P305&gt;=$AC$2,$AC$1,P305&gt;=$AB$2,$AB$1,P305&gt;=$AA$2,$AA$1,P305&gt;=$Z$2,$Z$1,P305&gt;=$Y$2,$Y$1,P305&gt;=$X$2,$X$1,P305&gt;=$W$2,$W$1,P305&lt;$W$2,$V$1),(IF(AND($N$2&gt;=$T$3,$N$2&lt;$U$3),_xlfn.IFS(P305&gt;=$AD$3,$AD$1,P305&gt;=$AC$3,$AC$1,P305&gt;=$AB$3,$AB$1,P305&gt;=$AA$3,$AA$1,P305&gt;=$Z$3,$Z$1,P305&gt;=$Y$3,$Y$1,P305&gt;=$X$3,$X$1,P305&gt;=$W$3,$W$1,P305&lt;$W$2,$V$1),(IF(AND($N$2&gt;=$T$4,$N$2&lt;$U$4),_xlfn.IFS(P305&gt;=$AD$4,$AD$1,P305&gt;=$AC$4,$AC$1,P305&gt;=$AB$4,$AB$1,P305&gt;=$AA$4,$AA$1,P305&gt;=$Z$4,$Z$1,P305&gt;=$Y$4,$Y$1,P305&gt;=$X$4,$X$1,P305&gt;=$W$4,$W$1,P305&lt;$W$2,$V$1),(IF(AND($N$2&gt;=$T$5,$N$2&lt;$U$5),_xlfn.IFS(P305&gt;=$AD$5,$AD$1,P305&gt;=$AC$5,$AC$1,P305&gt;=$AB$5,$AB$1,P305&gt;=$AA$5,$AA$1,P305&gt;=$Z$5,$Z$1,P305&gt;=$Y$5,$Y$1,P305&gt;=$X$5,$X$1,P305&gt;=$W$5,$W$1,P305&lt;$W$2,$V$1),(IF(AND($N$2&gt;=$T$6,$N$2&lt;$U$6),_xlfn.IFS(P305&gt;=$AD$6,$AD$1,P305&gt;=$AC$6,$AC$1,P305&gt;=$AB$6,$AB$1,P305&gt;=$AA$6,$AA$1,P305&gt;=$Z$6,$Z$1,P305&gt;=$Y$6,$Y$1,P305&gt;=$X$6,$X$1,P305&gt;=$W$6,$W$1,P305&lt;$W$2,$V$1),(IF(AND($N$2&gt;=$T$7,$N$2&lt;$U$7),_xlfn.IFS(P305&gt;=$AD$7,$AD$1,P305&gt;=$AC$7,$AC$1,P305&gt;=$AB$7,$AB$1,P305&gt;=$AA$7,$AA$1,P305&gt;=$Z$7,$Z$1,P305&gt;=$Y$7,$Y$1,P305&gt;=$X$7,$X$1,P305&gt;=$W$7,$W$1,P305&lt;$W$2,$V$1),(IF(AND($N$2&gt;=$T$8,$N$2&lt;$U$8),_xlfn.IFS(P305&gt;=$AD$8,$AD$1,P305&gt;=$AC$8,$AC$1,P305&gt;=$AB$8,$AB$1,P305&gt;=$AA$8,$AA$1,P305&gt;=$Z$8,$Z$1,P305&gt;=$Y$8,$Y$1,P305&gt;=$X$8,$X$1,P305&gt;=$W$8,$W$1,P305&lt;$W$2,$V$1),(IF(AND($N$2&gt;=$T$9,$N$2&lt;$U$9),_xlfn.IFS(P305&gt;=$AD$9,$AD$1,P305&gt;=$AC$9,$AC$1,P305&gt;=$AB$9,$AB$1,P305&gt;=$AA$9,$AA$1,P305&gt;=$Z$9,$Z$1,P305&gt;=$Y$9,$Y$1,P305&gt;=$X$9,$X$1,P305&gt;=$W$9,$W$1),$W$1))))))))))))))),IF(AND($N$2&gt;=$T$2,$N$2&lt;=$U$2),IF(P305&gt;=$W$2,$W$1,$V$1),IF(AND($N$2&gt;=$T$3,$N$2&lt;$U$3),IF(P305&gt;=$W$3,$W$1,$V$1),IF(AND($N$2&gt;=$T$4,$N$2&lt;$U$4),IF(P305&gt;=$W$4,$W$1,$V$1),IF(AND($N$2&gt;=$T$5,$N$2&lt;$U$5),IF(P305&gt;=$W$5,$W$1,$V$1),IF(AND($N$2&gt;=$T$6,$N$2&lt;$U$6),IF(P305&gt;=$W$6,$W$1,$V$1),IF(AND($N$2&gt;=$T$7,$N$2&lt;$U$7),IF(P305&gt;=$W$7,$W$1,$V$1),IF(AND($N$2&gt;=$T$8,$N$2&lt;$U$8),IF(P305&gt;=$W$8,$W$1,$V$1),IF(AND($N$2&gt;=$T$9,$N$2&lt;$U$9),IF(P305&gt;=$W$9,$W$1,$V$1),""))))))))),"")</f>
        <v>FF</v>
      </c>
      <c r="M305" s="9" t="str" cm="1">
        <f t="array" ref="M305">IF(E305&lt;&gt;"",IF(AND(E305&lt;&gt;"GR",E305&gt;=40,J305&gt;=30),_xlfn.IFS(Q305&gt;=$AG$2,$AD$19,Q305&gt;=$AG$3,$AC$19,Q305&gt;=$AG$4,$AB$19,Q305&gt;=$AG$5,$AA$19,Q305&gt;=$AG$6,$Z$19,Q305&gt;=$AG$7,$Y$19,Q305&gt;=$AG$8,$X$19,Q305&gt;=$AG$9,$V$19),L305),"")</f>
        <v>FF</v>
      </c>
      <c r="N305" s="9"/>
      <c r="O305" s="9"/>
      <c r="P305" s="9">
        <f t="shared" si="38"/>
        <v>19</v>
      </c>
      <c r="Q305" s="9">
        <f t="shared" si="39"/>
        <v>19</v>
      </c>
      <c r="R305" s="9">
        <f t="shared" si="40"/>
        <v>-3.12</v>
      </c>
    </row>
    <row r="306" spans="1:18" x14ac:dyDescent="0.2">
      <c r="A306" s="3" t="s">
        <v>8</v>
      </c>
      <c r="B306" s="3">
        <v>305</v>
      </c>
      <c r="C306" s="3" t="s">
        <v>34</v>
      </c>
      <c r="D306" s="3" t="s">
        <v>34</v>
      </c>
      <c r="E306" s="3" t="s">
        <v>34</v>
      </c>
      <c r="F306" s="22" t="str">
        <f t="shared" si="41"/>
        <v>GR</v>
      </c>
      <c r="G306" s="22">
        <f t="shared" si="42"/>
        <v>0</v>
      </c>
      <c r="H306" s="22">
        <f t="shared" si="43"/>
        <v>0</v>
      </c>
      <c r="I306" s="9">
        <f t="shared" si="44"/>
        <v>0</v>
      </c>
      <c r="J306" s="9">
        <f t="shared" si="36"/>
        <v>0</v>
      </c>
      <c r="K306" s="10">
        <f t="shared" si="37"/>
        <v>0</v>
      </c>
      <c r="L306" s="9" t="str" cm="1">
        <f t="array" ref="L306">IF(D306&lt;&gt;"",IF(AND(H306&gt;=40,I306&gt;=30),IF(AND($N$2&gt;=$T$2,$N$2&lt;=$U$2),_xlfn.IFS(P306&gt;=$AD$2,$AD$1,P306&gt;=$AC$2,$AC$1,P306&gt;=$AB$2,$AB$1,P306&gt;=$AA$2,$AA$1,P306&gt;=$Z$2,$Z$1,P306&gt;=$Y$2,$Y$1,P306&gt;=$X$2,$X$1,P306&gt;=$W$2,$W$1,P306&lt;$W$2,$V$1),(IF(AND($N$2&gt;=$T$3,$N$2&lt;$U$3),_xlfn.IFS(P306&gt;=$AD$3,$AD$1,P306&gt;=$AC$3,$AC$1,P306&gt;=$AB$3,$AB$1,P306&gt;=$AA$3,$AA$1,P306&gt;=$Z$3,$Z$1,P306&gt;=$Y$3,$Y$1,P306&gt;=$X$3,$X$1,P306&gt;=$W$3,$W$1,P306&lt;$W$2,$V$1),(IF(AND($N$2&gt;=$T$4,$N$2&lt;$U$4),_xlfn.IFS(P306&gt;=$AD$4,$AD$1,P306&gt;=$AC$4,$AC$1,P306&gt;=$AB$4,$AB$1,P306&gt;=$AA$4,$AA$1,P306&gt;=$Z$4,$Z$1,P306&gt;=$Y$4,$Y$1,P306&gt;=$X$4,$X$1,P306&gt;=$W$4,$W$1,P306&lt;$W$2,$V$1),(IF(AND($N$2&gt;=$T$5,$N$2&lt;$U$5),_xlfn.IFS(P306&gt;=$AD$5,$AD$1,P306&gt;=$AC$5,$AC$1,P306&gt;=$AB$5,$AB$1,P306&gt;=$AA$5,$AA$1,P306&gt;=$Z$5,$Z$1,P306&gt;=$Y$5,$Y$1,P306&gt;=$X$5,$X$1,P306&gt;=$W$5,$W$1,P306&lt;$W$2,$V$1),(IF(AND($N$2&gt;=$T$6,$N$2&lt;$U$6),_xlfn.IFS(P306&gt;=$AD$6,$AD$1,P306&gt;=$AC$6,$AC$1,P306&gt;=$AB$6,$AB$1,P306&gt;=$AA$6,$AA$1,P306&gt;=$Z$6,$Z$1,P306&gt;=$Y$6,$Y$1,P306&gt;=$X$6,$X$1,P306&gt;=$W$6,$W$1,P306&lt;$W$2,$V$1),(IF(AND($N$2&gt;=$T$7,$N$2&lt;$U$7),_xlfn.IFS(P306&gt;=$AD$7,$AD$1,P306&gt;=$AC$7,$AC$1,P306&gt;=$AB$7,$AB$1,P306&gt;=$AA$7,$AA$1,P306&gt;=$Z$7,$Z$1,P306&gt;=$Y$7,$Y$1,P306&gt;=$X$7,$X$1,P306&gt;=$W$7,$W$1,P306&lt;$W$2,$V$1),(IF(AND($N$2&gt;=$T$8,$N$2&lt;$U$8),_xlfn.IFS(P306&gt;=$AD$8,$AD$1,P306&gt;=$AC$8,$AC$1,P306&gt;=$AB$8,$AB$1,P306&gt;=$AA$8,$AA$1,P306&gt;=$Z$8,$Z$1,P306&gt;=$Y$8,$Y$1,P306&gt;=$X$8,$X$1,P306&gt;=$W$8,$W$1,P306&lt;$W$2,$V$1),(IF(AND($N$2&gt;=$T$9,$N$2&lt;$U$9),_xlfn.IFS(P306&gt;=$AD$9,$AD$1,P306&gt;=$AC$9,$AC$1,P306&gt;=$AB$9,$AB$1,P306&gt;=$AA$9,$AA$1,P306&gt;=$Z$9,$Z$1,P306&gt;=$Y$9,$Y$1,P306&gt;=$X$9,$X$1,P306&gt;=$W$9,$W$1),$W$1))))))))))))))),IF(AND($N$2&gt;=$T$2,$N$2&lt;=$U$2),IF(P306&gt;=$W$2,$W$1,$V$1),IF(AND($N$2&gt;=$T$3,$N$2&lt;$U$3),IF(P306&gt;=$W$3,$W$1,$V$1),IF(AND($N$2&gt;=$T$4,$N$2&lt;$U$4),IF(P306&gt;=$W$4,$W$1,$V$1),IF(AND($N$2&gt;=$T$5,$N$2&lt;$U$5),IF(P306&gt;=$W$5,$W$1,$V$1),IF(AND($N$2&gt;=$T$6,$N$2&lt;$U$6),IF(P306&gt;=$W$6,$W$1,$V$1),IF(AND($N$2&gt;=$T$7,$N$2&lt;$U$7),IF(P306&gt;=$W$7,$W$1,$V$1),IF(AND($N$2&gt;=$T$8,$N$2&lt;$U$8),IF(P306&gt;=$W$8,$W$1,$V$1),IF(AND($N$2&gt;=$T$9,$N$2&lt;$U$9),IF(P306&gt;=$W$9,$W$1,$V$1),""))))))))),"")</f>
        <v>FF</v>
      </c>
      <c r="M306" s="9" t="str" cm="1">
        <f t="array" ref="M306">IF(E306&lt;&gt;"",IF(AND(E306&lt;&gt;"GR",E306&gt;=40,J306&gt;=30),_xlfn.IFS(Q306&gt;=$AG$2,$AD$19,Q306&gt;=$AG$3,$AC$19,Q306&gt;=$AG$4,$AB$19,Q306&gt;=$AG$5,$AA$19,Q306&gt;=$AG$6,$Z$19,Q306&gt;=$AG$7,$Y$19,Q306&gt;=$AG$8,$X$19,Q306&gt;=$AG$9,$V$19),L306),"")</f>
        <v>FF</v>
      </c>
      <c r="N306" s="9"/>
      <c r="O306" s="9"/>
      <c r="P306" s="9">
        <f t="shared" si="38"/>
        <v>0</v>
      </c>
      <c r="Q306" s="9">
        <f t="shared" si="39"/>
        <v>0</v>
      </c>
      <c r="R306" s="9">
        <f t="shared" si="40"/>
        <v>-3.2</v>
      </c>
    </row>
    <row r="307" spans="1:18" x14ac:dyDescent="0.2">
      <c r="A307" s="3" t="s">
        <v>8</v>
      </c>
      <c r="B307" s="3">
        <v>306</v>
      </c>
      <c r="C307" s="3" t="s">
        <v>34</v>
      </c>
      <c r="D307" s="3" t="s">
        <v>34</v>
      </c>
      <c r="E307" s="3" t="s">
        <v>34</v>
      </c>
      <c r="F307" s="22" t="str">
        <f t="shared" si="41"/>
        <v>GR</v>
      </c>
      <c r="G307" s="22">
        <f t="shared" si="42"/>
        <v>0</v>
      </c>
      <c r="H307" s="22">
        <f t="shared" si="43"/>
        <v>0</v>
      </c>
      <c r="I307" s="9">
        <f t="shared" si="44"/>
        <v>0</v>
      </c>
      <c r="J307" s="9">
        <f t="shared" si="36"/>
        <v>0</v>
      </c>
      <c r="K307" s="10">
        <f t="shared" si="37"/>
        <v>0</v>
      </c>
      <c r="L307" s="9" t="str" cm="1">
        <f t="array" ref="L307">IF(D307&lt;&gt;"",IF(AND(H307&gt;=40,I307&gt;=30),IF(AND($N$2&gt;=$T$2,$N$2&lt;=$U$2),_xlfn.IFS(P307&gt;=$AD$2,$AD$1,P307&gt;=$AC$2,$AC$1,P307&gt;=$AB$2,$AB$1,P307&gt;=$AA$2,$AA$1,P307&gt;=$Z$2,$Z$1,P307&gt;=$Y$2,$Y$1,P307&gt;=$X$2,$X$1,P307&gt;=$W$2,$W$1,P307&lt;$W$2,$V$1),(IF(AND($N$2&gt;=$T$3,$N$2&lt;$U$3),_xlfn.IFS(P307&gt;=$AD$3,$AD$1,P307&gt;=$AC$3,$AC$1,P307&gt;=$AB$3,$AB$1,P307&gt;=$AA$3,$AA$1,P307&gt;=$Z$3,$Z$1,P307&gt;=$Y$3,$Y$1,P307&gt;=$X$3,$X$1,P307&gt;=$W$3,$W$1,P307&lt;$W$2,$V$1),(IF(AND($N$2&gt;=$T$4,$N$2&lt;$U$4),_xlfn.IFS(P307&gt;=$AD$4,$AD$1,P307&gt;=$AC$4,$AC$1,P307&gt;=$AB$4,$AB$1,P307&gt;=$AA$4,$AA$1,P307&gt;=$Z$4,$Z$1,P307&gt;=$Y$4,$Y$1,P307&gt;=$X$4,$X$1,P307&gt;=$W$4,$W$1,P307&lt;$W$2,$V$1),(IF(AND($N$2&gt;=$T$5,$N$2&lt;$U$5),_xlfn.IFS(P307&gt;=$AD$5,$AD$1,P307&gt;=$AC$5,$AC$1,P307&gt;=$AB$5,$AB$1,P307&gt;=$AA$5,$AA$1,P307&gt;=$Z$5,$Z$1,P307&gt;=$Y$5,$Y$1,P307&gt;=$X$5,$X$1,P307&gt;=$W$5,$W$1,P307&lt;$W$2,$V$1),(IF(AND($N$2&gt;=$T$6,$N$2&lt;$U$6),_xlfn.IFS(P307&gt;=$AD$6,$AD$1,P307&gt;=$AC$6,$AC$1,P307&gt;=$AB$6,$AB$1,P307&gt;=$AA$6,$AA$1,P307&gt;=$Z$6,$Z$1,P307&gt;=$Y$6,$Y$1,P307&gt;=$X$6,$X$1,P307&gt;=$W$6,$W$1,P307&lt;$W$2,$V$1),(IF(AND($N$2&gt;=$T$7,$N$2&lt;$U$7),_xlfn.IFS(P307&gt;=$AD$7,$AD$1,P307&gt;=$AC$7,$AC$1,P307&gt;=$AB$7,$AB$1,P307&gt;=$AA$7,$AA$1,P307&gt;=$Z$7,$Z$1,P307&gt;=$Y$7,$Y$1,P307&gt;=$X$7,$X$1,P307&gt;=$W$7,$W$1,P307&lt;$W$2,$V$1),(IF(AND($N$2&gt;=$T$8,$N$2&lt;$U$8),_xlfn.IFS(P307&gt;=$AD$8,$AD$1,P307&gt;=$AC$8,$AC$1,P307&gt;=$AB$8,$AB$1,P307&gt;=$AA$8,$AA$1,P307&gt;=$Z$8,$Z$1,P307&gt;=$Y$8,$Y$1,P307&gt;=$X$8,$X$1,P307&gt;=$W$8,$W$1,P307&lt;$W$2,$V$1),(IF(AND($N$2&gt;=$T$9,$N$2&lt;$U$9),_xlfn.IFS(P307&gt;=$AD$9,$AD$1,P307&gt;=$AC$9,$AC$1,P307&gt;=$AB$9,$AB$1,P307&gt;=$AA$9,$AA$1,P307&gt;=$Z$9,$Z$1,P307&gt;=$Y$9,$Y$1,P307&gt;=$X$9,$X$1,P307&gt;=$W$9,$W$1),$W$1))))))))))))))),IF(AND($N$2&gt;=$T$2,$N$2&lt;=$U$2),IF(P307&gt;=$W$2,$W$1,$V$1),IF(AND($N$2&gt;=$T$3,$N$2&lt;$U$3),IF(P307&gt;=$W$3,$W$1,$V$1),IF(AND($N$2&gt;=$T$4,$N$2&lt;$U$4),IF(P307&gt;=$W$4,$W$1,$V$1),IF(AND($N$2&gt;=$T$5,$N$2&lt;$U$5),IF(P307&gt;=$W$5,$W$1,$V$1),IF(AND($N$2&gt;=$T$6,$N$2&lt;$U$6),IF(P307&gt;=$W$6,$W$1,$V$1),IF(AND($N$2&gt;=$T$7,$N$2&lt;$U$7),IF(P307&gt;=$W$7,$W$1,$V$1),IF(AND($N$2&gt;=$T$8,$N$2&lt;$U$8),IF(P307&gt;=$W$8,$W$1,$V$1),IF(AND($N$2&gt;=$T$9,$N$2&lt;$U$9),IF(P307&gt;=$W$9,$W$1,$V$1),""))))))))),"")</f>
        <v>FF</v>
      </c>
      <c r="M307" s="9" t="str" cm="1">
        <f t="array" ref="M307">IF(E307&lt;&gt;"",IF(AND(E307&lt;&gt;"GR",E307&gt;=40,J307&gt;=30),_xlfn.IFS(Q307&gt;=$AG$2,$AD$19,Q307&gt;=$AG$3,$AC$19,Q307&gt;=$AG$4,$AB$19,Q307&gt;=$AG$5,$AA$19,Q307&gt;=$AG$6,$Z$19,Q307&gt;=$AG$7,$Y$19,Q307&gt;=$AG$8,$X$19,Q307&gt;=$AG$9,$V$19),L307),"")</f>
        <v>FF</v>
      </c>
      <c r="N307" s="9"/>
      <c r="O307" s="9"/>
      <c r="P307" s="9">
        <f t="shared" si="38"/>
        <v>0</v>
      </c>
      <c r="Q307" s="9">
        <f t="shared" si="39"/>
        <v>0</v>
      </c>
      <c r="R307" s="9">
        <f t="shared" si="40"/>
        <v>-3.2</v>
      </c>
    </row>
    <row r="308" spans="1:18" x14ac:dyDescent="0.2">
      <c r="A308" s="3" t="s">
        <v>8</v>
      </c>
      <c r="B308" s="3">
        <v>307</v>
      </c>
      <c r="C308" s="3" t="s">
        <v>34</v>
      </c>
      <c r="D308" s="3" t="s">
        <v>34</v>
      </c>
      <c r="E308" s="3" t="s">
        <v>34</v>
      </c>
      <c r="F308" s="22" t="str">
        <f t="shared" si="41"/>
        <v>GR</v>
      </c>
      <c r="G308" s="22">
        <f t="shared" si="42"/>
        <v>0</v>
      </c>
      <c r="H308" s="22">
        <f t="shared" si="43"/>
        <v>0</v>
      </c>
      <c r="I308" s="9">
        <f t="shared" si="44"/>
        <v>0</v>
      </c>
      <c r="J308" s="9">
        <f t="shared" si="36"/>
        <v>0</v>
      </c>
      <c r="K308" s="10">
        <f t="shared" si="37"/>
        <v>0</v>
      </c>
      <c r="L308" s="9" t="str" cm="1">
        <f t="array" ref="L308">IF(D308&lt;&gt;"",IF(AND(H308&gt;=40,I308&gt;=30),IF(AND($N$2&gt;=$T$2,$N$2&lt;=$U$2),_xlfn.IFS(P308&gt;=$AD$2,$AD$1,P308&gt;=$AC$2,$AC$1,P308&gt;=$AB$2,$AB$1,P308&gt;=$AA$2,$AA$1,P308&gt;=$Z$2,$Z$1,P308&gt;=$Y$2,$Y$1,P308&gt;=$X$2,$X$1,P308&gt;=$W$2,$W$1,P308&lt;$W$2,$V$1),(IF(AND($N$2&gt;=$T$3,$N$2&lt;$U$3),_xlfn.IFS(P308&gt;=$AD$3,$AD$1,P308&gt;=$AC$3,$AC$1,P308&gt;=$AB$3,$AB$1,P308&gt;=$AA$3,$AA$1,P308&gt;=$Z$3,$Z$1,P308&gt;=$Y$3,$Y$1,P308&gt;=$X$3,$X$1,P308&gt;=$W$3,$W$1,P308&lt;$W$2,$V$1),(IF(AND($N$2&gt;=$T$4,$N$2&lt;$U$4),_xlfn.IFS(P308&gt;=$AD$4,$AD$1,P308&gt;=$AC$4,$AC$1,P308&gt;=$AB$4,$AB$1,P308&gt;=$AA$4,$AA$1,P308&gt;=$Z$4,$Z$1,P308&gt;=$Y$4,$Y$1,P308&gt;=$X$4,$X$1,P308&gt;=$W$4,$W$1,P308&lt;$W$2,$V$1),(IF(AND($N$2&gt;=$T$5,$N$2&lt;$U$5),_xlfn.IFS(P308&gt;=$AD$5,$AD$1,P308&gt;=$AC$5,$AC$1,P308&gt;=$AB$5,$AB$1,P308&gt;=$AA$5,$AA$1,P308&gt;=$Z$5,$Z$1,P308&gt;=$Y$5,$Y$1,P308&gt;=$X$5,$X$1,P308&gt;=$W$5,$W$1,P308&lt;$W$2,$V$1),(IF(AND($N$2&gt;=$T$6,$N$2&lt;$U$6),_xlfn.IFS(P308&gt;=$AD$6,$AD$1,P308&gt;=$AC$6,$AC$1,P308&gt;=$AB$6,$AB$1,P308&gt;=$AA$6,$AA$1,P308&gt;=$Z$6,$Z$1,P308&gt;=$Y$6,$Y$1,P308&gt;=$X$6,$X$1,P308&gt;=$W$6,$W$1,P308&lt;$W$2,$V$1),(IF(AND($N$2&gt;=$T$7,$N$2&lt;$U$7),_xlfn.IFS(P308&gt;=$AD$7,$AD$1,P308&gt;=$AC$7,$AC$1,P308&gt;=$AB$7,$AB$1,P308&gt;=$AA$7,$AA$1,P308&gt;=$Z$7,$Z$1,P308&gt;=$Y$7,$Y$1,P308&gt;=$X$7,$X$1,P308&gt;=$W$7,$W$1,P308&lt;$W$2,$V$1),(IF(AND($N$2&gt;=$T$8,$N$2&lt;$U$8),_xlfn.IFS(P308&gt;=$AD$8,$AD$1,P308&gt;=$AC$8,$AC$1,P308&gt;=$AB$8,$AB$1,P308&gt;=$AA$8,$AA$1,P308&gt;=$Z$8,$Z$1,P308&gt;=$Y$8,$Y$1,P308&gt;=$X$8,$X$1,P308&gt;=$W$8,$W$1,P308&lt;$W$2,$V$1),(IF(AND($N$2&gt;=$T$9,$N$2&lt;$U$9),_xlfn.IFS(P308&gt;=$AD$9,$AD$1,P308&gt;=$AC$9,$AC$1,P308&gt;=$AB$9,$AB$1,P308&gt;=$AA$9,$AA$1,P308&gt;=$Z$9,$Z$1,P308&gt;=$Y$9,$Y$1,P308&gt;=$X$9,$X$1,P308&gt;=$W$9,$W$1),$W$1))))))))))))))),IF(AND($N$2&gt;=$T$2,$N$2&lt;=$U$2),IF(P308&gt;=$W$2,$W$1,$V$1),IF(AND($N$2&gt;=$T$3,$N$2&lt;$U$3),IF(P308&gt;=$W$3,$W$1,$V$1),IF(AND($N$2&gt;=$T$4,$N$2&lt;$U$4),IF(P308&gt;=$W$4,$W$1,$V$1),IF(AND($N$2&gt;=$T$5,$N$2&lt;$U$5),IF(P308&gt;=$W$5,$W$1,$V$1),IF(AND($N$2&gt;=$T$6,$N$2&lt;$U$6),IF(P308&gt;=$W$6,$W$1,$V$1),IF(AND($N$2&gt;=$T$7,$N$2&lt;$U$7),IF(P308&gt;=$W$7,$W$1,$V$1),IF(AND($N$2&gt;=$T$8,$N$2&lt;$U$8),IF(P308&gt;=$W$8,$W$1,$V$1),IF(AND($N$2&gt;=$T$9,$N$2&lt;$U$9),IF(P308&gt;=$W$9,$W$1,$V$1),""))))))))),"")</f>
        <v>FF</v>
      </c>
      <c r="M308" s="9" t="str" cm="1">
        <f t="array" ref="M308">IF(E308&lt;&gt;"",IF(AND(E308&lt;&gt;"GR",E308&gt;=40,J308&gt;=30),_xlfn.IFS(Q308&gt;=$AG$2,$AD$19,Q308&gt;=$AG$3,$AC$19,Q308&gt;=$AG$4,$AB$19,Q308&gt;=$AG$5,$AA$19,Q308&gt;=$AG$6,$Z$19,Q308&gt;=$AG$7,$Y$19,Q308&gt;=$AG$8,$X$19,Q308&gt;=$AG$9,$V$19),L308),"")</f>
        <v>FF</v>
      </c>
      <c r="N308" s="9"/>
      <c r="O308" s="9"/>
      <c r="P308" s="9">
        <f t="shared" si="38"/>
        <v>0</v>
      </c>
      <c r="Q308" s="9">
        <f t="shared" si="39"/>
        <v>0</v>
      </c>
      <c r="R308" s="9">
        <f t="shared" si="40"/>
        <v>-3.2</v>
      </c>
    </row>
    <row r="309" spans="1:18" x14ac:dyDescent="0.2">
      <c r="A309" s="3" t="s">
        <v>8</v>
      </c>
      <c r="B309" s="3">
        <v>308</v>
      </c>
      <c r="C309" s="3" t="s">
        <v>34</v>
      </c>
      <c r="D309" s="3" t="s">
        <v>34</v>
      </c>
      <c r="E309" s="3" t="s">
        <v>34</v>
      </c>
      <c r="F309" s="22" t="str">
        <f t="shared" si="41"/>
        <v>GR</v>
      </c>
      <c r="G309" s="22">
        <f t="shared" si="42"/>
        <v>0</v>
      </c>
      <c r="H309" s="22">
        <f t="shared" si="43"/>
        <v>0</v>
      </c>
      <c r="I309" s="9">
        <f t="shared" si="44"/>
        <v>0</v>
      </c>
      <c r="J309" s="9">
        <f t="shared" si="36"/>
        <v>0</v>
      </c>
      <c r="K309" s="10">
        <f t="shared" si="37"/>
        <v>0</v>
      </c>
      <c r="L309" s="9" t="str" cm="1">
        <f t="array" ref="L309">IF(D309&lt;&gt;"",IF(AND(H309&gt;=40,I309&gt;=30),IF(AND($N$2&gt;=$T$2,$N$2&lt;=$U$2),_xlfn.IFS(P309&gt;=$AD$2,$AD$1,P309&gt;=$AC$2,$AC$1,P309&gt;=$AB$2,$AB$1,P309&gt;=$AA$2,$AA$1,P309&gt;=$Z$2,$Z$1,P309&gt;=$Y$2,$Y$1,P309&gt;=$X$2,$X$1,P309&gt;=$W$2,$W$1,P309&lt;$W$2,$V$1),(IF(AND($N$2&gt;=$T$3,$N$2&lt;$U$3),_xlfn.IFS(P309&gt;=$AD$3,$AD$1,P309&gt;=$AC$3,$AC$1,P309&gt;=$AB$3,$AB$1,P309&gt;=$AA$3,$AA$1,P309&gt;=$Z$3,$Z$1,P309&gt;=$Y$3,$Y$1,P309&gt;=$X$3,$X$1,P309&gt;=$W$3,$W$1,P309&lt;$W$2,$V$1),(IF(AND($N$2&gt;=$T$4,$N$2&lt;$U$4),_xlfn.IFS(P309&gt;=$AD$4,$AD$1,P309&gt;=$AC$4,$AC$1,P309&gt;=$AB$4,$AB$1,P309&gt;=$AA$4,$AA$1,P309&gt;=$Z$4,$Z$1,P309&gt;=$Y$4,$Y$1,P309&gt;=$X$4,$X$1,P309&gt;=$W$4,$W$1,P309&lt;$W$2,$V$1),(IF(AND($N$2&gt;=$T$5,$N$2&lt;$U$5),_xlfn.IFS(P309&gt;=$AD$5,$AD$1,P309&gt;=$AC$5,$AC$1,P309&gt;=$AB$5,$AB$1,P309&gt;=$AA$5,$AA$1,P309&gt;=$Z$5,$Z$1,P309&gt;=$Y$5,$Y$1,P309&gt;=$X$5,$X$1,P309&gt;=$W$5,$W$1,P309&lt;$W$2,$V$1),(IF(AND($N$2&gt;=$T$6,$N$2&lt;$U$6),_xlfn.IFS(P309&gt;=$AD$6,$AD$1,P309&gt;=$AC$6,$AC$1,P309&gt;=$AB$6,$AB$1,P309&gt;=$AA$6,$AA$1,P309&gt;=$Z$6,$Z$1,P309&gt;=$Y$6,$Y$1,P309&gt;=$X$6,$X$1,P309&gt;=$W$6,$W$1,P309&lt;$W$2,$V$1),(IF(AND($N$2&gt;=$T$7,$N$2&lt;$U$7),_xlfn.IFS(P309&gt;=$AD$7,$AD$1,P309&gt;=$AC$7,$AC$1,P309&gt;=$AB$7,$AB$1,P309&gt;=$AA$7,$AA$1,P309&gt;=$Z$7,$Z$1,P309&gt;=$Y$7,$Y$1,P309&gt;=$X$7,$X$1,P309&gt;=$W$7,$W$1,P309&lt;$W$2,$V$1),(IF(AND($N$2&gt;=$T$8,$N$2&lt;$U$8),_xlfn.IFS(P309&gt;=$AD$8,$AD$1,P309&gt;=$AC$8,$AC$1,P309&gt;=$AB$8,$AB$1,P309&gt;=$AA$8,$AA$1,P309&gt;=$Z$8,$Z$1,P309&gt;=$Y$8,$Y$1,P309&gt;=$X$8,$X$1,P309&gt;=$W$8,$W$1,P309&lt;$W$2,$V$1),(IF(AND($N$2&gt;=$T$9,$N$2&lt;$U$9),_xlfn.IFS(P309&gt;=$AD$9,$AD$1,P309&gt;=$AC$9,$AC$1,P309&gt;=$AB$9,$AB$1,P309&gt;=$AA$9,$AA$1,P309&gt;=$Z$9,$Z$1,P309&gt;=$Y$9,$Y$1,P309&gt;=$X$9,$X$1,P309&gt;=$W$9,$W$1),$W$1))))))))))))))),IF(AND($N$2&gt;=$T$2,$N$2&lt;=$U$2),IF(P309&gt;=$W$2,$W$1,$V$1),IF(AND($N$2&gt;=$T$3,$N$2&lt;$U$3),IF(P309&gt;=$W$3,$W$1,$V$1),IF(AND($N$2&gt;=$T$4,$N$2&lt;$U$4),IF(P309&gt;=$W$4,$W$1,$V$1),IF(AND($N$2&gt;=$T$5,$N$2&lt;$U$5),IF(P309&gt;=$W$5,$W$1,$V$1),IF(AND($N$2&gt;=$T$6,$N$2&lt;$U$6),IF(P309&gt;=$W$6,$W$1,$V$1),IF(AND($N$2&gt;=$T$7,$N$2&lt;$U$7),IF(P309&gt;=$W$7,$W$1,$V$1),IF(AND($N$2&gt;=$T$8,$N$2&lt;$U$8),IF(P309&gt;=$W$8,$W$1,$V$1),IF(AND($N$2&gt;=$T$9,$N$2&lt;$U$9),IF(P309&gt;=$W$9,$W$1,$V$1),""))))))))),"")</f>
        <v>FF</v>
      </c>
      <c r="M309" s="9" t="str" cm="1">
        <f t="array" ref="M309">IF(E309&lt;&gt;"",IF(AND(E309&lt;&gt;"GR",E309&gt;=40,J309&gt;=30),_xlfn.IFS(Q309&gt;=$AG$2,$AD$19,Q309&gt;=$AG$3,$AC$19,Q309&gt;=$AG$4,$AB$19,Q309&gt;=$AG$5,$AA$19,Q309&gt;=$AG$6,$Z$19,Q309&gt;=$AG$7,$Y$19,Q309&gt;=$AG$8,$X$19,Q309&gt;=$AG$9,$V$19),L309),"")</f>
        <v>FF</v>
      </c>
      <c r="N309" s="9"/>
      <c r="O309" s="9"/>
      <c r="P309" s="9">
        <f t="shared" si="38"/>
        <v>0</v>
      </c>
      <c r="Q309" s="9">
        <f t="shared" si="39"/>
        <v>0</v>
      </c>
      <c r="R309" s="9">
        <f t="shared" si="40"/>
        <v>-3.2</v>
      </c>
    </row>
    <row r="310" spans="1:18" x14ac:dyDescent="0.2">
      <c r="A310" s="3" t="s">
        <v>8</v>
      </c>
      <c r="B310" s="3">
        <v>309</v>
      </c>
      <c r="C310" s="3">
        <v>15</v>
      </c>
      <c r="D310" s="3" t="s">
        <v>34</v>
      </c>
      <c r="E310" s="3" t="s">
        <v>34</v>
      </c>
      <c r="F310" s="22" t="str">
        <f t="shared" si="41"/>
        <v>GR</v>
      </c>
      <c r="G310" s="22">
        <f t="shared" si="42"/>
        <v>15</v>
      </c>
      <c r="H310" s="22">
        <f t="shared" si="43"/>
        <v>0</v>
      </c>
      <c r="I310" s="9">
        <f t="shared" si="44"/>
        <v>6</v>
      </c>
      <c r="J310" s="9">
        <f t="shared" si="36"/>
        <v>6</v>
      </c>
      <c r="K310" s="10">
        <f t="shared" si="37"/>
        <v>36</v>
      </c>
      <c r="L310" s="9" t="str" cm="1">
        <f t="array" ref="L310">IF(D310&lt;&gt;"",IF(AND(H310&gt;=40,I310&gt;=30),IF(AND($N$2&gt;=$T$2,$N$2&lt;=$U$2),_xlfn.IFS(P310&gt;=$AD$2,$AD$1,P310&gt;=$AC$2,$AC$1,P310&gt;=$AB$2,$AB$1,P310&gt;=$AA$2,$AA$1,P310&gt;=$Z$2,$Z$1,P310&gt;=$Y$2,$Y$1,P310&gt;=$X$2,$X$1,P310&gt;=$W$2,$W$1,P310&lt;$W$2,$V$1),(IF(AND($N$2&gt;=$T$3,$N$2&lt;$U$3),_xlfn.IFS(P310&gt;=$AD$3,$AD$1,P310&gt;=$AC$3,$AC$1,P310&gt;=$AB$3,$AB$1,P310&gt;=$AA$3,$AA$1,P310&gt;=$Z$3,$Z$1,P310&gt;=$Y$3,$Y$1,P310&gt;=$X$3,$X$1,P310&gt;=$W$3,$W$1,P310&lt;$W$2,$V$1),(IF(AND($N$2&gt;=$T$4,$N$2&lt;$U$4),_xlfn.IFS(P310&gt;=$AD$4,$AD$1,P310&gt;=$AC$4,$AC$1,P310&gt;=$AB$4,$AB$1,P310&gt;=$AA$4,$AA$1,P310&gt;=$Z$4,$Z$1,P310&gt;=$Y$4,$Y$1,P310&gt;=$X$4,$X$1,P310&gt;=$W$4,$W$1,P310&lt;$W$2,$V$1),(IF(AND($N$2&gt;=$T$5,$N$2&lt;$U$5),_xlfn.IFS(P310&gt;=$AD$5,$AD$1,P310&gt;=$AC$5,$AC$1,P310&gt;=$AB$5,$AB$1,P310&gt;=$AA$5,$AA$1,P310&gt;=$Z$5,$Z$1,P310&gt;=$Y$5,$Y$1,P310&gt;=$X$5,$X$1,P310&gt;=$W$5,$W$1,P310&lt;$W$2,$V$1),(IF(AND($N$2&gt;=$T$6,$N$2&lt;$U$6),_xlfn.IFS(P310&gt;=$AD$6,$AD$1,P310&gt;=$AC$6,$AC$1,P310&gt;=$AB$6,$AB$1,P310&gt;=$AA$6,$AA$1,P310&gt;=$Z$6,$Z$1,P310&gt;=$Y$6,$Y$1,P310&gt;=$X$6,$X$1,P310&gt;=$W$6,$W$1,P310&lt;$W$2,$V$1),(IF(AND($N$2&gt;=$T$7,$N$2&lt;$U$7),_xlfn.IFS(P310&gt;=$AD$7,$AD$1,P310&gt;=$AC$7,$AC$1,P310&gt;=$AB$7,$AB$1,P310&gt;=$AA$7,$AA$1,P310&gt;=$Z$7,$Z$1,P310&gt;=$Y$7,$Y$1,P310&gt;=$X$7,$X$1,P310&gt;=$W$7,$W$1,P310&lt;$W$2,$V$1),(IF(AND($N$2&gt;=$T$8,$N$2&lt;$U$8),_xlfn.IFS(P310&gt;=$AD$8,$AD$1,P310&gt;=$AC$8,$AC$1,P310&gt;=$AB$8,$AB$1,P310&gt;=$AA$8,$AA$1,P310&gt;=$Z$8,$Z$1,P310&gt;=$Y$8,$Y$1,P310&gt;=$X$8,$X$1,P310&gt;=$W$8,$W$1,P310&lt;$W$2,$V$1),(IF(AND($N$2&gt;=$T$9,$N$2&lt;$U$9),_xlfn.IFS(P310&gt;=$AD$9,$AD$1,P310&gt;=$AC$9,$AC$1,P310&gt;=$AB$9,$AB$1,P310&gt;=$AA$9,$AA$1,P310&gt;=$Z$9,$Z$1,P310&gt;=$Y$9,$Y$1,P310&gt;=$X$9,$X$1,P310&gt;=$W$9,$W$1),$W$1))))))))))))))),IF(AND($N$2&gt;=$T$2,$N$2&lt;=$U$2),IF(P310&gt;=$W$2,$W$1,$V$1),IF(AND($N$2&gt;=$T$3,$N$2&lt;$U$3),IF(P310&gt;=$W$3,$W$1,$V$1),IF(AND($N$2&gt;=$T$4,$N$2&lt;$U$4),IF(P310&gt;=$W$4,$W$1,$V$1),IF(AND($N$2&gt;=$T$5,$N$2&lt;$U$5),IF(P310&gt;=$W$5,$W$1,$V$1),IF(AND($N$2&gt;=$T$6,$N$2&lt;$U$6),IF(P310&gt;=$W$6,$W$1,$V$1),IF(AND($N$2&gt;=$T$7,$N$2&lt;$U$7),IF(P310&gt;=$W$7,$W$1,$V$1),IF(AND($N$2&gt;=$T$8,$N$2&lt;$U$8),IF(P310&gt;=$W$8,$W$1,$V$1),IF(AND($N$2&gt;=$T$9,$N$2&lt;$U$9),IF(P310&gt;=$W$9,$W$1,$V$1),""))))))))),"")</f>
        <v>FF</v>
      </c>
      <c r="M310" s="9" t="str" cm="1">
        <f t="array" ref="M310">IF(E310&lt;&gt;"",IF(AND(E310&lt;&gt;"GR",E310&gt;=40,J310&gt;=30),_xlfn.IFS(Q310&gt;=$AG$2,$AD$19,Q310&gt;=$AG$3,$AC$19,Q310&gt;=$AG$4,$AB$19,Q310&gt;=$AG$5,$AA$19,Q310&gt;=$AG$6,$Z$19,Q310&gt;=$AG$7,$Y$19,Q310&gt;=$AG$8,$X$19,Q310&gt;=$AG$9,$V$19),L310),"")</f>
        <v>FF</v>
      </c>
      <c r="N310" s="9"/>
      <c r="O310" s="9"/>
      <c r="P310" s="9">
        <f t="shared" si="38"/>
        <v>22</v>
      </c>
      <c r="Q310" s="9">
        <f t="shared" si="39"/>
        <v>22</v>
      </c>
      <c r="R310" s="9">
        <f t="shared" si="40"/>
        <v>-2.79</v>
      </c>
    </row>
    <row r="311" spans="1:18" x14ac:dyDescent="0.2">
      <c r="A311" s="3" t="s">
        <v>8</v>
      </c>
      <c r="B311" s="3">
        <v>310</v>
      </c>
      <c r="C311" s="3" t="s">
        <v>34</v>
      </c>
      <c r="D311" s="3" t="s">
        <v>34</v>
      </c>
      <c r="E311" s="3" t="s">
        <v>34</v>
      </c>
      <c r="F311" s="22" t="str">
        <f t="shared" si="41"/>
        <v>GR</v>
      </c>
      <c r="G311" s="22">
        <f t="shared" si="42"/>
        <v>0</v>
      </c>
      <c r="H311" s="22">
        <f t="shared" si="43"/>
        <v>0</v>
      </c>
      <c r="I311" s="9">
        <f t="shared" si="44"/>
        <v>0</v>
      </c>
      <c r="J311" s="9">
        <f t="shared" si="36"/>
        <v>0</v>
      </c>
      <c r="K311" s="10">
        <f t="shared" si="37"/>
        <v>0</v>
      </c>
      <c r="L311" s="9" t="str" cm="1">
        <f t="array" ref="L311">IF(D311&lt;&gt;"",IF(AND(H311&gt;=40,I311&gt;=30),IF(AND($N$2&gt;=$T$2,$N$2&lt;=$U$2),_xlfn.IFS(P311&gt;=$AD$2,$AD$1,P311&gt;=$AC$2,$AC$1,P311&gt;=$AB$2,$AB$1,P311&gt;=$AA$2,$AA$1,P311&gt;=$Z$2,$Z$1,P311&gt;=$Y$2,$Y$1,P311&gt;=$X$2,$X$1,P311&gt;=$W$2,$W$1,P311&lt;$W$2,$V$1),(IF(AND($N$2&gt;=$T$3,$N$2&lt;$U$3),_xlfn.IFS(P311&gt;=$AD$3,$AD$1,P311&gt;=$AC$3,$AC$1,P311&gt;=$AB$3,$AB$1,P311&gt;=$AA$3,$AA$1,P311&gt;=$Z$3,$Z$1,P311&gt;=$Y$3,$Y$1,P311&gt;=$X$3,$X$1,P311&gt;=$W$3,$W$1,P311&lt;$W$2,$V$1),(IF(AND($N$2&gt;=$T$4,$N$2&lt;$U$4),_xlfn.IFS(P311&gt;=$AD$4,$AD$1,P311&gt;=$AC$4,$AC$1,P311&gt;=$AB$4,$AB$1,P311&gt;=$AA$4,$AA$1,P311&gt;=$Z$4,$Z$1,P311&gt;=$Y$4,$Y$1,P311&gt;=$X$4,$X$1,P311&gt;=$W$4,$W$1,P311&lt;$W$2,$V$1),(IF(AND($N$2&gt;=$T$5,$N$2&lt;$U$5),_xlfn.IFS(P311&gt;=$AD$5,$AD$1,P311&gt;=$AC$5,$AC$1,P311&gt;=$AB$5,$AB$1,P311&gt;=$AA$5,$AA$1,P311&gt;=$Z$5,$Z$1,P311&gt;=$Y$5,$Y$1,P311&gt;=$X$5,$X$1,P311&gt;=$W$5,$W$1,P311&lt;$W$2,$V$1),(IF(AND($N$2&gt;=$T$6,$N$2&lt;$U$6),_xlfn.IFS(P311&gt;=$AD$6,$AD$1,P311&gt;=$AC$6,$AC$1,P311&gt;=$AB$6,$AB$1,P311&gt;=$AA$6,$AA$1,P311&gt;=$Z$6,$Z$1,P311&gt;=$Y$6,$Y$1,P311&gt;=$X$6,$X$1,P311&gt;=$W$6,$W$1,P311&lt;$W$2,$V$1),(IF(AND($N$2&gt;=$T$7,$N$2&lt;$U$7),_xlfn.IFS(P311&gt;=$AD$7,$AD$1,P311&gt;=$AC$7,$AC$1,P311&gt;=$AB$7,$AB$1,P311&gt;=$AA$7,$AA$1,P311&gt;=$Z$7,$Z$1,P311&gt;=$Y$7,$Y$1,P311&gt;=$X$7,$X$1,P311&gt;=$W$7,$W$1,P311&lt;$W$2,$V$1),(IF(AND($N$2&gt;=$T$8,$N$2&lt;$U$8),_xlfn.IFS(P311&gt;=$AD$8,$AD$1,P311&gt;=$AC$8,$AC$1,P311&gt;=$AB$8,$AB$1,P311&gt;=$AA$8,$AA$1,P311&gt;=$Z$8,$Z$1,P311&gt;=$Y$8,$Y$1,P311&gt;=$X$8,$X$1,P311&gt;=$W$8,$W$1,P311&lt;$W$2,$V$1),(IF(AND($N$2&gt;=$T$9,$N$2&lt;$U$9),_xlfn.IFS(P311&gt;=$AD$9,$AD$1,P311&gt;=$AC$9,$AC$1,P311&gt;=$AB$9,$AB$1,P311&gt;=$AA$9,$AA$1,P311&gt;=$Z$9,$Z$1,P311&gt;=$Y$9,$Y$1,P311&gt;=$X$9,$X$1,P311&gt;=$W$9,$W$1),$W$1))))))))))))))),IF(AND($N$2&gt;=$T$2,$N$2&lt;=$U$2),IF(P311&gt;=$W$2,$W$1,$V$1),IF(AND($N$2&gt;=$T$3,$N$2&lt;$U$3),IF(P311&gt;=$W$3,$W$1,$V$1),IF(AND($N$2&gt;=$T$4,$N$2&lt;$U$4),IF(P311&gt;=$W$4,$W$1,$V$1),IF(AND($N$2&gt;=$T$5,$N$2&lt;$U$5),IF(P311&gt;=$W$5,$W$1,$V$1),IF(AND($N$2&gt;=$T$6,$N$2&lt;$U$6),IF(P311&gt;=$W$6,$W$1,$V$1),IF(AND($N$2&gt;=$T$7,$N$2&lt;$U$7),IF(P311&gt;=$W$7,$W$1,$V$1),IF(AND($N$2&gt;=$T$8,$N$2&lt;$U$8),IF(P311&gt;=$W$8,$W$1,$V$1),IF(AND($N$2&gt;=$T$9,$N$2&lt;$U$9),IF(P311&gt;=$W$9,$W$1,$V$1),""))))))))),"")</f>
        <v>FF</v>
      </c>
      <c r="M311" s="9" t="str" cm="1">
        <f t="array" ref="M311">IF(E311&lt;&gt;"",IF(AND(E311&lt;&gt;"GR",E311&gt;=40,J311&gt;=30),_xlfn.IFS(Q311&gt;=$AG$2,$AD$19,Q311&gt;=$AG$3,$AC$19,Q311&gt;=$AG$4,$AB$19,Q311&gt;=$AG$5,$AA$19,Q311&gt;=$AG$6,$Z$19,Q311&gt;=$AG$7,$Y$19,Q311&gt;=$AG$8,$X$19,Q311&gt;=$AG$9,$V$19),L311),"")</f>
        <v>FF</v>
      </c>
      <c r="N311" s="9"/>
      <c r="O311" s="9"/>
      <c r="P311" s="9">
        <f t="shared" si="38"/>
        <v>0</v>
      </c>
      <c r="Q311" s="9">
        <f t="shared" si="39"/>
        <v>0</v>
      </c>
      <c r="R311" s="9">
        <f t="shared" si="40"/>
        <v>-3.2</v>
      </c>
    </row>
    <row r="312" spans="1:18" x14ac:dyDescent="0.2">
      <c r="A312" s="3" t="s">
        <v>8</v>
      </c>
      <c r="B312" s="3">
        <v>311</v>
      </c>
      <c r="C312" s="3" t="s">
        <v>34</v>
      </c>
      <c r="D312" s="3" t="s">
        <v>34</v>
      </c>
      <c r="E312" s="3" t="s">
        <v>34</v>
      </c>
      <c r="F312" s="22" t="str">
        <f t="shared" si="41"/>
        <v>GR</v>
      </c>
      <c r="G312" s="22">
        <f t="shared" si="42"/>
        <v>0</v>
      </c>
      <c r="H312" s="22">
        <f t="shared" si="43"/>
        <v>0</v>
      </c>
      <c r="I312" s="9">
        <f t="shared" si="44"/>
        <v>0</v>
      </c>
      <c r="J312" s="9">
        <f t="shared" si="36"/>
        <v>0</v>
      </c>
      <c r="K312" s="10">
        <f t="shared" si="37"/>
        <v>0</v>
      </c>
      <c r="L312" s="9" t="str" cm="1">
        <f t="array" ref="L312">IF(D312&lt;&gt;"",IF(AND(H312&gt;=40,I312&gt;=30),IF(AND($N$2&gt;=$T$2,$N$2&lt;=$U$2),_xlfn.IFS(P312&gt;=$AD$2,$AD$1,P312&gt;=$AC$2,$AC$1,P312&gt;=$AB$2,$AB$1,P312&gt;=$AA$2,$AA$1,P312&gt;=$Z$2,$Z$1,P312&gt;=$Y$2,$Y$1,P312&gt;=$X$2,$X$1,P312&gt;=$W$2,$W$1,P312&lt;$W$2,$V$1),(IF(AND($N$2&gt;=$T$3,$N$2&lt;$U$3),_xlfn.IFS(P312&gt;=$AD$3,$AD$1,P312&gt;=$AC$3,$AC$1,P312&gt;=$AB$3,$AB$1,P312&gt;=$AA$3,$AA$1,P312&gt;=$Z$3,$Z$1,P312&gt;=$Y$3,$Y$1,P312&gt;=$X$3,$X$1,P312&gt;=$W$3,$W$1,P312&lt;$W$2,$V$1),(IF(AND($N$2&gt;=$T$4,$N$2&lt;$U$4),_xlfn.IFS(P312&gt;=$AD$4,$AD$1,P312&gt;=$AC$4,$AC$1,P312&gt;=$AB$4,$AB$1,P312&gt;=$AA$4,$AA$1,P312&gt;=$Z$4,$Z$1,P312&gt;=$Y$4,$Y$1,P312&gt;=$X$4,$X$1,P312&gt;=$W$4,$W$1,P312&lt;$W$2,$V$1),(IF(AND($N$2&gt;=$T$5,$N$2&lt;$U$5),_xlfn.IFS(P312&gt;=$AD$5,$AD$1,P312&gt;=$AC$5,$AC$1,P312&gt;=$AB$5,$AB$1,P312&gt;=$AA$5,$AA$1,P312&gt;=$Z$5,$Z$1,P312&gt;=$Y$5,$Y$1,P312&gt;=$X$5,$X$1,P312&gt;=$W$5,$W$1,P312&lt;$W$2,$V$1),(IF(AND($N$2&gt;=$T$6,$N$2&lt;$U$6),_xlfn.IFS(P312&gt;=$AD$6,$AD$1,P312&gt;=$AC$6,$AC$1,P312&gt;=$AB$6,$AB$1,P312&gt;=$AA$6,$AA$1,P312&gt;=$Z$6,$Z$1,P312&gt;=$Y$6,$Y$1,P312&gt;=$X$6,$X$1,P312&gt;=$W$6,$W$1,P312&lt;$W$2,$V$1),(IF(AND($N$2&gt;=$T$7,$N$2&lt;$U$7),_xlfn.IFS(P312&gt;=$AD$7,$AD$1,P312&gt;=$AC$7,$AC$1,P312&gt;=$AB$7,$AB$1,P312&gt;=$AA$7,$AA$1,P312&gt;=$Z$7,$Z$1,P312&gt;=$Y$7,$Y$1,P312&gt;=$X$7,$X$1,P312&gt;=$W$7,$W$1,P312&lt;$W$2,$V$1),(IF(AND($N$2&gt;=$T$8,$N$2&lt;$U$8),_xlfn.IFS(P312&gt;=$AD$8,$AD$1,P312&gt;=$AC$8,$AC$1,P312&gt;=$AB$8,$AB$1,P312&gt;=$AA$8,$AA$1,P312&gt;=$Z$8,$Z$1,P312&gt;=$Y$8,$Y$1,P312&gt;=$X$8,$X$1,P312&gt;=$W$8,$W$1,P312&lt;$W$2,$V$1),(IF(AND($N$2&gt;=$T$9,$N$2&lt;$U$9),_xlfn.IFS(P312&gt;=$AD$9,$AD$1,P312&gt;=$AC$9,$AC$1,P312&gt;=$AB$9,$AB$1,P312&gt;=$AA$9,$AA$1,P312&gt;=$Z$9,$Z$1,P312&gt;=$Y$9,$Y$1,P312&gt;=$X$9,$X$1,P312&gt;=$W$9,$W$1),$W$1))))))))))))))),IF(AND($N$2&gt;=$T$2,$N$2&lt;=$U$2),IF(P312&gt;=$W$2,$W$1,$V$1),IF(AND($N$2&gt;=$T$3,$N$2&lt;$U$3),IF(P312&gt;=$W$3,$W$1,$V$1),IF(AND($N$2&gt;=$T$4,$N$2&lt;$U$4),IF(P312&gt;=$W$4,$W$1,$V$1),IF(AND($N$2&gt;=$T$5,$N$2&lt;$U$5),IF(P312&gt;=$W$5,$W$1,$V$1),IF(AND($N$2&gt;=$T$6,$N$2&lt;$U$6),IF(P312&gt;=$W$6,$W$1,$V$1),IF(AND($N$2&gt;=$T$7,$N$2&lt;$U$7),IF(P312&gt;=$W$7,$W$1,$V$1),IF(AND($N$2&gt;=$T$8,$N$2&lt;$U$8),IF(P312&gt;=$W$8,$W$1,$V$1),IF(AND($N$2&gt;=$T$9,$N$2&lt;$U$9),IF(P312&gt;=$W$9,$W$1,$V$1),""))))))))),"")</f>
        <v>FF</v>
      </c>
      <c r="M312" s="9" t="str" cm="1">
        <f t="array" ref="M312">IF(E312&lt;&gt;"",IF(AND(E312&lt;&gt;"GR",E312&gt;=40,J312&gt;=30),_xlfn.IFS(Q312&gt;=$AG$2,$AD$19,Q312&gt;=$AG$3,$AC$19,Q312&gt;=$AG$4,$AB$19,Q312&gt;=$AG$5,$AA$19,Q312&gt;=$AG$6,$Z$19,Q312&gt;=$AG$7,$Y$19,Q312&gt;=$AG$8,$X$19,Q312&gt;=$AG$9,$V$19),L312),"")</f>
        <v>FF</v>
      </c>
      <c r="N312" s="9"/>
      <c r="O312" s="9"/>
      <c r="P312" s="9">
        <f t="shared" si="38"/>
        <v>0</v>
      </c>
      <c r="Q312" s="9">
        <f t="shared" si="39"/>
        <v>0</v>
      </c>
      <c r="R312" s="9">
        <f t="shared" si="40"/>
        <v>-3.2</v>
      </c>
    </row>
    <row r="313" spans="1:18" x14ac:dyDescent="0.2">
      <c r="A313" s="3" t="s">
        <v>8</v>
      </c>
      <c r="B313" s="3">
        <v>312</v>
      </c>
      <c r="C313" s="3">
        <v>15</v>
      </c>
      <c r="D313" s="3" t="s">
        <v>34</v>
      </c>
      <c r="E313" s="3" t="s">
        <v>34</v>
      </c>
      <c r="F313" s="22" t="str">
        <f t="shared" si="41"/>
        <v>GR</v>
      </c>
      <c r="G313" s="22">
        <f t="shared" si="42"/>
        <v>15</v>
      </c>
      <c r="H313" s="22">
        <f t="shared" si="43"/>
        <v>0</v>
      </c>
      <c r="I313" s="9">
        <f t="shared" si="44"/>
        <v>6</v>
      </c>
      <c r="J313" s="9">
        <f t="shared" si="36"/>
        <v>6</v>
      </c>
      <c r="K313" s="10">
        <f t="shared" si="37"/>
        <v>36</v>
      </c>
      <c r="L313" s="9" t="str" cm="1">
        <f t="array" ref="L313">IF(D313&lt;&gt;"",IF(AND(H313&gt;=40,I313&gt;=30),IF(AND($N$2&gt;=$T$2,$N$2&lt;=$U$2),_xlfn.IFS(P313&gt;=$AD$2,$AD$1,P313&gt;=$AC$2,$AC$1,P313&gt;=$AB$2,$AB$1,P313&gt;=$AA$2,$AA$1,P313&gt;=$Z$2,$Z$1,P313&gt;=$Y$2,$Y$1,P313&gt;=$X$2,$X$1,P313&gt;=$W$2,$W$1,P313&lt;$W$2,$V$1),(IF(AND($N$2&gt;=$T$3,$N$2&lt;$U$3),_xlfn.IFS(P313&gt;=$AD$3,$AD$1,P313&gt;=$AC$3,$AC$1,P313&gt;=$AB$3,$AB$1,P313&gt;=$AA$3,$AA$1,P313&gt;=$Z$3,$Z$1,P313&gt;=$Y$3,$Y$1,P313&gt;=$X$3,$X$1,P313&gt;=$W$3,$W$1,P313&lt;$W$2,$V$1),(IF(AND($N$2&gt;=$T$4,$N$2&lt;$U$4),_xlfn.IFS(P313&gt;=$AD$4,$AD$1,P313&gt;=$AC$4,$AC$1,P313&gt;=$AB$4,$AB$1,P313&gt;=$AA$4,$AA$1,P313&gt;=$Z$4,$Z$1,P313&gt;=$Y$4,$Y$1,P313&gt;=$X$4,$X$1,P313&gt;=$W$4,$W$1,P313&lt;$W$2,$V$1),(IF(AND($N$2&gt;=$T$5,$N$2&lt;$U$5),_xlfn.IFS(P313&gt;=$AD$5,$AD$1,P313&gt;=$AC$5,$AC$1,P313&gt;=$AB$5,$AB$1,P313&gt;=$AA$5,$AA$1,P313&gt;=$Z$5,$Z$1,P313&gt;=$Y$5,$Y$1,P313&gt;=$X$5,$X$1,P313&gt;=$W$5,$W$1,P313&lt;$W$2,$V$1),(IF(AND($N$2&gt;=$T$6,$N$2&lt;$U$6),_xlfn.IFS(P313&gt;=$AD$6,$AD$1,P313&gt;=$AC$6,$AC$1,P313&gt;=$AB$6,$AB$1,P313&gt;=$AA$6,$AA$1,P313&gt;=$Z$6,$Z$1,P313&gt;=$Y$6,$Y$1,P313&gt;=$X$6,$X$1,P313&gt;=$W$6,$W$1,P313&lt;$W$2,$V$1),(IF(AND($N$2&gt;=$T$7,$N$2&lt;$U$7),_xlfn.IFS(P313&gt;=$AD$7,$AD$1,P313&gt;=$AC$7,$AC$1,P313&gt;=$AB$7,$AB$1,P313&gt;=$AA$7,$AA$1,P313&gt;=$Z$7,$Z$1,P313&gt;=$Y$7,$Y$1,P313&gt;=$X$7,$X$1,P313&gt;=$W$7,$W$1,P313&lt;$W$2,$V$1),(IF(AND($N$2&gt;=$T$8,$N$2&lt;$U$8),_xlfn.IFS(P313&gt;=$AD$8,$AD$1,P313&gt;=$AC$8,$AC$1,P313&gt;=$AB$8,$AB$1,P313&gt;=$AA$8,$AA$1,P313&gt;=$Z$8,$Z$1,P313&gt;=$Y$8,$Y$1,P313&gt;=$X$8,$X$1,P313&gt;=$W$8,$W$1,P313&lt;$W$2,$V$1),(IF(AND($N$2&gt;=$T$9,$N$2&lt;$U$9),_xlfn.IFS(P313&gt;=$AD$9,$AD$1,P313&gt;=$AC$9,$AC$1,P313&gt;=$AB$9,$AB$1,P313&gt;=$AA$9,$AA$1,P313&gt;=$Z$9,$Z$1,P313&gt;=$Y$9,$Y$1,P313&gt;=$X$9,$X$1,P313&gt;=$W$9,$W$1),$W$1))))))))))))))),IF(AND($N$2&gt;=$T$2,$N$2&lt;=$U$2),IF(P313&gt;=$W$2,$W$1,$V$1),IF(AND($N$2&gt;=$T$3,$N$2&lt;$U$3),IF(P313&gt;=$W$3,$W$1,$V$1),IF(AND($N$2&gt;=$T$4,$N$2&lt;$U$4),IF(P313&gt;=$W$4,$W$1,$V$1),IF(AND($N$2&gt;=$T$5,$N$2&lt;$U$5),IF(P313&gt;=$W$5,$W$1,$V$1),IF(AND($N$2&gt;=$T$6,$N$2&lt;$U$6),IF(P313&gt;=$W$6,$W$1,$V$1),IF(AND($N$2&gt;=$T$7,$N$2&lt;$U$7),IF(P313&gt;=$W$7,$W$1,$V$1),IF(AND($N$2&gt;=$T$8,$N$2&lt;$U$8),IF(P313&gt;=$W$8,$W$1,$V$1),IF(AND($N$2&gt;=$T$9,$N$2&lt;$U$9),IF(P313&gt;=$W$9,$W$1,$V$1),""))))))))),"")</f>
        <v>FF</v>
      </c>
      <c r="M313" s="9" t="str" cm="1">
        <f t="array" ref="M313">IF(E313&lt;&gt;"",IF(AND(E313&lt;&gt;"GR",E313&gt;=40,J313&gt;=30),_xlfn.IFS(Q313&gt;=$AG$2,$AD$19,Q313&gt;=$AG$3,$AC$19,Q313&gt;=$AG$4,$AB$19,Q313&gt;=$AG$5,$AA$19,Q313&gt;=$AG$6,$Z$19,Q313&gt;=$AG$7,$Y$19,Q313&gt;=$AG$8,$X$19,Q313&gt;=$AG$9,$V$19),L313),"")</f>
        <v>FF</v>
      </c>
      <c r="N313" s="9"/>
      <c r="O313" s="9"/>
      <c r="P313" s="9">
        <f t="shared" si="38"/>
        <v>22</v>
      </c>
      <c r="Q313" s="9">
        <f t="shared" si="39"/>
        <v>22</v>
      </c>
      <c r="R313" s="9">
        <f t="shared" si="40"/>
        <v>-2.79</v>
      </c>
    </row>
    <row r="314" spans="1:18" x14ac:dyDescent="0.2">
      <c r="A314" s="3" t="s">
        <v>8</v>
      </c>
      <c r="B314" s="3">
        <v>313</v>
      </c>
      <c r="C314" s="3" t="s">
        <v>34</v>
      </c>
      <c r="D314" s="3" t="s">
        <v>34</v>
      </c>
      <c r="E314" s="3" t="s">
        <v>34</v>
      </c>
      <c r="F314" s="22" t="str">
        <f t="shared" si="41"/>
        <v>GR</v>
      </c>
      <c r="G314" s="22">
        <f t="shared" si="42"/>
        <v>0</v>
      </c>
      <c r="H314" s="22">
        <f t="shared" si="43"/>
        <v>0</v>
      </c>
      <c r="I314" s="9">
        <f t="shared" si="44"/>
        <v>0</v>
      </c>
      <c r="J314" s="9">
        <f t="shared" si="36"/>
        <v>0</v>
      </c>
      <c r="K314" s="10">
        <f t="shared" si="37"/>
        <v>0</v>
      </c>
      <c r="L314" s="9" t="str" cm="1">
        <f t="array" ref="L314">IF(D314&lt;&gt;"",IF(AND(H314&gt;=40,I314&gt;=30),IF(AND($N$2&gt;=$T$2,$N$2&lt;=$U$2),_xlfn.IFS(P314&gt;=$AD$2,$AD$1,P314&gt;=$AC$2,$AC$1,P314&gt;=$AB$2,$AB$1,P314&gt;=$AA$2,$AA$1,P314&gt;=$Z$2,$Z$1,P314&gt;=$Y$2,$Y$1,P314&gt;=$X$2,$X$1,P314&gt;=$W$2,$W$1,P314&lt;$W$2,$V$1),(IF(AND($N$2&gt;=$T$3,$N$2&lt;$U$3),_xlfn.IFS(P314&gt;=$AD$3,$AD$1,P314&gt;=$AC$3,$AC$1,P314&gt;=$AB$3,$AB$1,P314&gt;=$AA$3,$AA$1,P314&gt;=$Z$3,$Z$1,P314&gt;=$Y$3,$Y$1,P314&gt;=$X$3,$X$1,P314&gt;=$W$3,$W$1,P314&lt;$W$2,$V$1),(IF(AND($N$2&gt;=$T$4,$N$2&lt;$U$4),_xlfn.IFS(P314&gt;=$AD$4,$AD$1,P314&gt;=$AC$4,$AC$1,P314&gt;=$AB$4,$AB$1,P314&gt;=$AA$4,$AA$1,P314&gt;=$Z$4,$Z$1,P314&gt;=$Y$4,$Y$1,P314&gt;=$X$4,$X$1,P314&gt;=$W$4,$W$1,P314&lt;$W$2,$V$1),(IF(AND($N$2&gt;=$T$5,$N$2&lt;$U$5),_xlfn.IFS(P314&gt;=$AD$5,$AD$1,P314&gt;=$AC$5,$AC$1,P314&gt;=$AB$5,$AB$1,P314&gt;=$AA$5,$AA$1,P314&gt;=$Z$5,$Z$1,P314&gt;=$Y$5,$Y$1,P314&gt;=$X$5,$X$1,P314&gt;=$W$5,$W$1,P314&lt;$W$2,$V$1),(IF(AND($N$2&gt;=$T$6,$N$2&lt;$U$6),_xlfn.IFS(P314&gt;=$AD$6,$AD$1,P314&gt;=$AC$6,$AC$1,P314&gt;=$AB$6,$AB$1,P314&gt;=$AA$6,$AA$1,P314&gt;=$Z$6,$Z$1,P314&gt;=$Y$6,$Y$1,P314&gt;=$X$6,$X$1,P314&gt;=$W$6,$W$1,P314&lt;$W$2,$V$1),(IF(AND($N$2&gt;=$T$7,$N$2&lt;$U$7),_xlfn.IFS(P314&gt;=$AD$7,$AD$1,P314&gt;=$AC$7,$AC$1,P314&gt;=$AB$7,$AB$1,P314&gt;=$AA$7,$AA$1,P314&gt;=$Z$7,$Z$1,P314&gt;=$Y$7,$Y$1,P314&gt;=$X$7,$X$1,P314&gt;=$W$7,$W$1,P314&lt;$W$2,$V$1),(IF(AND($N$2&gt;=$T$8,$N$2&lt;$U$8),_xlfn.IFS(P314&gt;=$AD$8,$AD$1,P314&gt;=$AC$8,$AC$1,P314&gt;=$AB$8,$AB$1,P314&gt;=$AA$8,$AA$1,P314&gt;=$Z$8,$Z$1,P314&gt;=$Y$8,$Y$1,P314&gt;=$X$8,$X$1,P314&gt;=$W$8,$W$1,P314&lt;$W$2,$V$1),(IF(AND($N$2&gt;=$T$9,$N$2&lt;$U$9),_xlfn.IFS(P314&gt;=$AD$9,$AD$1,P314&gt;=$AC$9,$AC$1,P314&gt;=$AB$9,$AB$1,P314&gt;=$AA$9,$AA$1,P314&gt;=$Z$9,$Z$1,P314&gt;=$Y$9,$Y$1,P314&gt;=$X$9,$X$1,P314&gt;=$W$9,$W$1),$W$1))))))))))))))),IF(AND($N$2&gt;=$T$2,$N$2&lt;=$U$2),IF(P314&gt;=$W$2,$W$1,$V$1),IF(AND($N$2&gt;=$T$3,$N$2&lt;$U$3),IF(P314&gt;=$W$3,$W$1,$V$1),IF(AND($N$2&gt;=$T$4,$N$2&lt;$U$4),IF(P314&gt;=$W$4,$W$1,$V$1),IF(AND($N$2&gt;=$T$5,$N$2&lt;$U$5),IF(P314&gt;=$W$5,$W$1,$V$1),IF(AND($N$2&gt;=$T$6,$N$2&lt;$U$6),IF(P314&gt;=$W$6,$W$1,$V$1),IF(AND($N$2&gt;=$T$7,$N$2&lt;$U$7),IF(P314&gt;=$W$7,$W$1,$V$1),IF(AND($N$2&gt;=$T$8,$N$2&lt;$U$8),IF(P314&gt;=$W$8,$W$1,$V$1),IF(AND($N$2&gt;=$T$9,$N$2&lt;$U$9),IF(P314&gt;=$W$9,$W$1,$V$1),""))))))))),"")</f>
        <v>FF</v>
      </c>
      <c r="M314" s="9" t="str" cm="1">
        <f t="array" ref="M314">IF(E314&lt;&gt;"",IF(AND(E314&lt;&gt;"GR",E314&gt;=40,J314&gt;=30),_xlfn.IFS(Q314&gt;=$AG$2,$AD$19,Q314&gt;=$AG$3,$AC$19,Q314&gt;=$AG$4,$AB$19,Q314&gt;=$AG$5,$AA$19,Q314&gt;=$AG$6,$Z$19,Q314&gt;=$AG$7,$Y$19,Q314&gt;=$AG$8,$X$19,Q314&gt;=$AG$9,$V$19),L314),"")</f>
        <v>FF</v>
      </c>
      <c r="N314" s="9"/>
      <c r="O314" s="9"/>
      <c r="P314" s="9">
        <f t="shared" si="38"/>
        <v>0</v>
      </c>
      <c r="Q314" s="9">
        <f t="shared" si="39"/>
        <v>0</v>
      </c>
      <c r="R314" s="9">
        <f t="shared" si="40"/>
        <v>-3.2</v>
      </c>
    </row>
    <row r="315" spans="1:18" x14ac:dyDescent="0.2">
      <c r="A315" s="3" t="s">
        <v>8</v>
      </c>
      <c r="B315" s="3">
        <v>314</v>
      </c>
      <c r="C315" s="3"/>
      <c r="D315" s="3"/>
      <c r="E315" s="3"/>
      <c r="F315" s="22">
        <f t="shared" si="41"/>
        <v>0</v>
      </c>
      <c r="G315" s="22">
        <f t="shared" si="42"/>
        <v>0</v>
      </c>
      <c r="H315" s="22">
        <f t="shared" si="43"/>
        <v>0</v>
      </c>
      <c r="I315" s="9">
        <f t="shared" si="44"/>
        <v>0</v>
      </c>
      <c r="J315" s="9" t="str">
        <f t="shared" si="36"/>
        <v/>
      </c>
      <c r="K315" s="10">
        <f t="shared" si="37"/>
        <v>0</v>
      </c>
      <c r="L315" s="9" t="str" cm="1">
        <f t="array" ref="L315">IF(D315&lt;&gt;"",IF(AND(H315&gt;=40,I315&gt;=30),IF(AND($N$2&gt;=$T$2,$N$2&lt;=$U$2),_xlfn.IFS(P315&gt;=$AD$2,$AD$1,P315&gt;=$AC$2,$AC$1,P315&gt;=$AB$2,$AB$1,P315&gt;=$AA$2,$AA$1,P315&gt;=$Z$2,$Z$1,P315&gt;=$Y$2,$Y$1,P315&gt;=$X$2,$X$1,P315&gt;=$W$2,$W$1,P315&lt;$W$2,$V$1),(IF(AND($N$2&gt;=$T$3,$N$2&lt;$U$3),_xlfn.IFS(P315&gt;=$AD$3,$AD$1,P315&gt;=$AC$3,$AC$1,P315&gt;=$AB$3,$AB$1,P315&gt;=$AA$3,$AA$1,P315&gt;=$Z$3,$Z$1,P315&gt;=$Y$3,$Y$1,P315&gt;=$X$3,$X$1,P315&gt;=$W$3,$W$1,P315&lt;$W$2,$V$1),(IF(AND($N$2&gt;=$T$4,$N$2&lt;$U$4),_xlfn.IFS(P315&gt;=$AD$4,$AD$1,P315&gt;=$AC$4,$AC$1,P315&gt;=$AB$4,$AB$1,P315&gt;=$AA$4,$AA$1,P315&gt;=$Z$4,$Z$1,P315&gt;=$Y$4,$Y$1,P315&gt;=$X$4,$X$1,P315&gt;=$W$4,$W$1,P315&lt;$W$2,$V$1),(IF(AND($N$2&gt;=$T$5,$N$2&lt;$U$5),_xlfn.IFS(P315&gt;=$AD$5,$AD$1,P315&gt;=$AC$5,$AC$1,P315&gt;=$AB$5,$AB$1,P315&gt;=$AA$5,$AA$1,P315&gt;=$Z$5,$Z$1,P315&gt;=$Y$5,$Y$1,P315&gt;=$X$5,$X$1,P315&gt;=$W$5,$W$1,P315&lt;$W$2,$V$1),(IF(AND($N$2&gt;=$T$6,$N$2&lt;$U$6),_xlfn.IFS(P315&gt;=$AD$6,$AD$1,P315&gt;=$AC$6,$AC$1,P315&gt;=$AB$6,$AB$1,P315&gt;=$AA$6,$AA$1,P315&gt;=$Z$6,$Z$1,P315&gt;=$Y$6,$Y$1,P315&gt;=$X$6,$X$1,P315&gt;=$W$6,$W$1,P315&lt;$W$2,$V$1),(IF(AND($N$2&gt;=$T$7,$N$2&lt;$U$7),_xlfn.IFS(P315&gt;=$AD$7,$AD$1,P315&gt;=$AC$7,$AC$1,P315&gt;=$AB$7,$AB$1,P315&gt;=$AA$7,$AA$1,P315&gt;=$Z$7,$Z$1,P315&gt;=$Y$7,$Y$1,P315&gt;=$X$7,$X$1,P315&gt;=$W$7,$W$1,P315&lt;$W$2,$V$1),(IF(AND($N$2&gt;=$T$8,$N$2&lt;$U$8),_xlfn.IFS(P315&gt;=$AD$8,$AD$1,P315&gt;=$AC$8,$AC$1,P315&gt;=$AB$8,$AB$1,P315&gt;=$AA$8,$AA$1,P315&gt;=$Z$8,$Z$1,P315&gt;=$Y$8,$Y$1,P315&gt;=$X$8,$X$1,P315&gt;=$W$8,$W$1,P315&lt;$W$2,$V$1),(IF(AND($N$2&gt;=$T$9,$N$2&lt;$U$9),_xlfn.IFS(P315&gt;=$AD$9,$AD$1,P315&gt;=$AC$9,$AC$1,P315&gt;=$AB$9,$AB$1,P315&gt;=$AA$9,$AA$1,P315&gt;=$Z$9,$Z$1,P315&gt;=$Y$9,$Y$1,P315&gt;=$X$9,$X$1,P315&gt;=$W$9,$W$1),$W$1))))))))))))))),IF(AND($N$2&gt;=$T$2,$N$2&lt;=$U$2),IF(P315&gt;=$W$2,$W$1,$V$1),IF(AND($N$2&gt;=$T$3,$N$2&lt;$U$3),IF(P315&gt;=$W$3,$W$1,$V$1),IF(AND($N$2&gt;=$T$4,$N$2&lt;$U$4),IF(P315&gt;=$W$4,$W$1,$V$1),IF(AND($N$2&gt;=$T$5,$N$2&lt;$U$5),IF(P315&gt;=$W$5,$W$1,$V$1),IF(AND($N$2&gt;=$T$6,$N$2&lt;$U$6),IF(P315&gt;=$W$6,$W$1,$V$1),IF(AND($N$2&gt;=$T$7,$N$2&lt;$U$7),IF(P315&gt;=$W$7,$W$1,$V$1),IF(AND($N$2&gt;=$T$8,$N$2&lt;$U$8),IF(P315&gt;=$W$8,$W$1,$V$1),IF(AND($N$2&gt;=$T$9,$N$2&lt;$U$9),IF(P315&gt;=$W$9,$W$1,$V$1),""))))))))),"")</f>
        <v/>
      </c>
      <c r="M315" s="9" t="str" cm="1">
        <f t="array" ref="M315">IF(E315&lt;&gt;"",IF(AND(E315&lt;&gt;"GR",E315&gt;=40,J315&gt;=30),_xlfn.IFS(Q315&gt;=$AG$2,$AD$19,Q315&gt;=$AG$3,$AC$19,Q315&gt;=$AG$4,$AB$19,Q315&gt;=$AG$5,$AA$19,Q315&gt;=$AG$6,$Z$19,Q315&gt;=$AG$7,$Y$19,Q315&gt;=$AG$8,$X$19,Q315&gt;=$AG$9,$V$19),L315),"")</f>
        <v/>
      </c>
      <c r="N315" s="9"/>
      <c r="O315" s="9"/>
      <c r="P315" s="9">
        <f t="shared" si="38"/>
        <v>0</v>
      </c>
      <c r="Q315" s="9">
        <f t="shared" si="39"/>
        <v>0</v>
      </c>
      <c r="R315" s="9">
        <f t="shared" si="40"/>
        <v>-3.2</v>
      </c>
    </row>
    <row r="316" spans="1:18" x14ac:dyDescent="0.2">
      <c r="A316" s="3" t="s">
        <v>8</v>
      </c>
      <c r="B316" s="3">
        <v>315</v>
      </c>
      <c r="C316" s="3"/>
      <c r="D316" s="3"/>
      <c r="E316" s="3"/>
      <c r="F316" s="22">
        <f t="shared" si="41"/>
        <v>0</v>
      </c>
      <c r="G316" s="22">
        <f t="shared" si="42"/>
        <v>0</v>
      </c>
      <c r="H316" s="22">
        <f t="shared" si="43"/>
        <v>0</v>
      </c>
      <c r="I316" s="9">
        <f t="shared" si="44"/>
        <v>0</v>
      </c>
      <c r="J316" s="9" t="str">
        <f t="shared" si="36"/>
        <v/>
      </c>
      <c r="K316" s="10">
        <f t="shared" si="37"/>
        <v>0</v>
      </c>
      <c r="L316" s="9" t="str" cm="1">
        <f t="array" ref="L316">IF(D316&lt;&gt;"",IF(AND(H316&gt;=40,I316&gt;=30),IF(AND($N$2&gt;=$T$2,$N$2&lt;=$U$2),_xlfn.IFS(P316&gt;=$AD$2,$AD$1,P316&gt;=$AC$2,$AC$1,P316&gt;=$AB$2,$AB$1,P316&gt;=$AA$2,$AA$1,P316&gt;=$Z$2,$Z$1,P316&gt;=$Y$2,$Y$1,P316&gt;=$X$2,$X$1,P316&gt;=$W$2,$W$1,P316&lt;$W$2,$V$1),(IF(AND($N$2&gt;=$T$3,$N$2&lt;$U$3),_xlfn.IFS(P316&gt;=$AD$3,$AD$1,P316&gt;=$AC$3,$AC$1,P316&gt;=$AB$3,$AB$1,P316&gt;=$AA$3,$AA$1,P316&gt;=$Z$3,$Z$1,P316&gt;=$Y$3,$Y$1,P316&gt;=$X$3,$X$1,P316&gt;=$W$3,$W$1,P316&lt;$W$2,$V$1),(IF(AND($N$2&gt;=$T$4,$N$2&lt;$U$4),_xlfn.IFS(P316&gt;=$AD$4,$AD$1,P316&gt;=$AC$4,$AC$1,P316&gt;=$AB$4,$AB$1,P316&gt;=$AA$4,$AA$1,P316&gt;=$Z$4,$Z$1,P316&gt;=$Y$4,$Y$1,P316&gt;=$X$4,$X$1,P316&gt;=$W$4,$W$1,P316&lt;$W$2,$V$1),(IF(AND($N$2&gt;=$T$5,$N$2&lt;$U$5),_xlfn.IFS(P316&gt;=$AD$5,$AD$1,P316&gt;=$AC$5,$AC$1,P316&gt;=$AB$5,$AB$1,P316&gt;=$AA$5,$AA$1,P316&gt;=$Z$5,$Z$1,P316&gt;=$Y$5,$Y$1,P316&gt;=$X$5,$X$1,P316&gt;=$W$5,$W$1,P316&lt;$W$2,$V$1),(IF(AND($N$2&gt;=$T$6,$N$2&lt;$U$6),_xlfn.IFS(P316&gt;=$AD$6,$AD$1,P316&gt;=$AC$6,$AC$1,P316&gt;=$AB$6,$AB$1,P316&gt;=$AA$6,$AA$1,P316&gt;=$Z$6,$Z$1,P316&gt;=$Y$6,$Y$1,P316&gt;=$X$6,$X$1,P316&gt;=$W$6,$W$1,P316&lt;$W$2,$V$1),(IF(AND($N$2&gt;=$T$7,$N$2&lt;$U$7),_xlfn.IFS(P316&gt;=$AD$7,$AD$1,P316&gt;=$AC$7,$AC$1,P316&gt;=$AB$7,$AB$1,P316&gt;=$AA$7,$AA$1,P316&gt;=$Z$7,$Z$1,P316&gt;=$Y$7,$Y$1,P316&gt;=$X$7,$X$1,P316&gt;=$W$7,$W$1,P316&lt;$W$2,$V$1),(IF(AND($N$2&gt;=$T$8,$N$2&lt;$U$8),_xlfn.IFS(P316&gt;=$AD$8,$AD$1,P316&gt;=$AC$8,$AC$1,P316&gt;=$AB$8,$AB$1,P316&gt;=$AA$8,$AA$1,P316&gt;=$Z$8,$Z$1,P316&gt;=$Y$8,$Y$1,P316&gt;=$X$8,$X$1,P316&gt;=$W$8,$W$1,P316&lt;$W$2,$V$1),(IF(AND($N$2&gt;=$T$9,$N$2&lt;$U$9),_xlfn.IFS(P316&gt;=$AD$9,$AD$1,P316&gt;=$AC$9,$AC$1,P316&gt;=$AB$9,$AB$1,P316&gt;=$AA$9,$AA$1,P316&gt;=$Z$9,$Z$1,P316&gt;=$Y$9,$Y$1,P316&gt;=$X$9,$X$1,P316&gt;=$W$9,$W$1),$W$1))))))))))))))),IF(AND($N$2&gt;=$T$2,$N$2&lt;=$U$2),IF(P316&gt;=$W$2,$W$1,$V$1),IF(AND($N$2&gt;=$T$3,$N$2&lt;$U$3),IF(P316&gt;=$W$3,$W$1,$V$1),IF(AND($N$2&gt;=$T$4,$N$2&lt;$U$4),IF(P316&gt;=$W$4,$W$1,$V$1),IF(AND($N$2&gt;=$T$5,$N$2&lt;$U$5),IF(P316&gt;=$W$5,$W$1,$V$1),IF(AND($N$2&gt;=$T$6,$N$2&lt;$U$6),IF(P316&gt;=$W$6,$W$1,$V$1),IF(AND($N$2&gt;=$T$7,$N$2&lt;$U$7),IF(P316&gt;=$W$7,$W$1,$V$1),IF(AND($N$2&gt;=$T$8,$N$2&lt;$U$8),IF(P316&gt;=$W$8,$W$1,$V$1),IF(AND($N$2&gt;=$T$9,$N$2&lt;$U$9),IF(P316&gt;=$W$9,$W$1,$V$1),""))))))))),"")</f>
        <v/>
      </c>
      <c r="M316" s="9" t="str" cm="1">
        <f t="array" ref="M316">IF(E316&lt;&gt;"",IF(AND(E316&lt;&gt;"GR",E316&gt;=40,J316&gt;=30),_xlfn.IFS(Q316&gt;=$AG$2,$AD$19,Q316&gt;=$AG$3,$AC$19,Q316&gt;=$AG$4,$AB$19,Q316&gt;=$AG$5,$AA$19,Q316&gt;=$AG$6,$Z$19,Q316&gt;=$AG$7,$Y$19,Q316&gt;=$AG$8,$X$19,Q316&gt;=$AG$9,$V$19),L316),"")</f>
        <v/>
      </c>
      <c r="N316" s="9"/>
      <c r="O316" s="9"/>
      <c r="P316" s="9">
        <f t="shared" si="38"/>
        <v>0</v>
      </c>
      <c r="Q316" s="9">
        <f t="shared" si="39"/>
        <v>0</v>
      </c>
      <c r="R316" s="9">
        <f t="shared" si="40"/>
        <v>-3.2</v>
      </c>
    </row>
    <row r="317" spans="1:18" x14ac:dyDescent="0.2">
      <c r="A317" s="3" t="s">
        <v>8</v>
      </c>
      <c r="B317" s="3">
        <v>316</v>
      </c>
      <c r="C317" s="3"/>
      <c r="D317" s="3"/>
      <c r="E317" s="3"/>
      <c r="F317" s="22">
        <f t="shared" si="41"/>
        <v>0</v>
      </c>
      <c r="G317" s="22">
        <f t="shared" si="42"/>
        <v>0</v>
      </c>
      <c r="H317" s="22">
        <f t="shared" si="43"/>
        <v>0</v>
      </c>
      <c r="I317" s="9">
        <f t="shared" si="44"/>
        <v>0</v>
      </c>
      <c r="J317" s="9" t="str">
        <f t="shared" si="36"/>
        <v/>
      </c>
      <c r="K317" s="10">
        <f t="shared" si="37"/>
        <v>0</v>
      </c>
      <c r="L317" s="9" t="str" cm="1">
        <f t="array" ref="L317">IF(D317&lt;&gt;"",IF(AND(H317&gt;=40,I317&gt;=30),IF(AND($N$2&gt;=$T$2,$N$2&lt;=$U$2),_xlfn.IFS(P317&gt;=$AD$2,$AD$1,P317&gt;=$AC$2,$AC$1,P317&gt;=$AB$2,$AB$1,P317&gt;=$AA$2,$AA$1,P317&gt;=$Z$2,$Z$1,P317&gt;=$Y$2,$Y$1,P317&gt;=$X$2,$X$1,P317&gt;=$W$2,$W$1,P317&lt;$W$2,$V$1),(IF(AND($N$2&gt;=$T$3,$N$2&lt;$U$3),_xlfn.IFS(P317&gt;=$AD$3,$AD$1,P317&gt;=$AC$3,$AC$1,P317&gt;=$AB$3,$AB$1,P317&gt;=$AA$3,$AA$1,P317&gt;=$Z$3,$Z$1,P317&gt;=$Y$3,$Y$1,P317&gt;=$X$3,$X$1,P317&gt;=$W$3,$W$1,P317&lt;$W$2,$V$1),(IF(AND($N$2&gt;=$T$4,$N$2&lt;$U$4),_xlfn.IFS(P317&gt;=$AD$4,$AD$1,P317&gt;=$AC$4,$AC$1,P317&gt;=$AB$4,$AB$1,P317&gt;=$AA$4,$AA$1,P317&gt;=$Z$4,$Z$1,P317&gt;=$Y$4,$Y$1,P317&gt;=$X$4,$X$1,P317&gt;=$W$4,$W$1,P317&lt;$W$2,$V$1),(IF(AND($N$2&gt;=$T$5,$N$2&lt;$U$5),_xlfn.IFS(P317&gt;=$AD$5,$AD$1,P317&gt;=$AC$5,$AC$1,P317&gt;=$AB$5,$AB$1,P317&gt;=$AA$5,$AA$1,P317&gt;=$Z$5,$Z$1,P317&gt;=$Y$5,$Y$1,P317&gt;=$X$5,$X$1,P317&gt;=$W$5,$W$1,P317&lt;$W$2,$V$1),(IF(AND($N$2&gt;=$T$6,$N$2&lt;$U$6),_xlfn.IFS(P317&gt;=$AD$6,$AD$1,P317&gt;=$AC$6,$AC$1,P317&gt;=$AB$6,$AB$1,P317&gt;=$AA$6,$AA$1,P317&gt;=$Z$6,$Z$1,P317&gt;=$Y$6,$Y$1,P317&gt;=$X$6,$X$1,P317&gt;=$W$6,$W$1,P317&lt;$W$2,$V$1),(IF(AND($N$2&gt;=$T$7,$N$2&lt;$U$7),_xlfn.IFS(P317&gt;=$AD$7,$AD$1,P317&gt;=$AC$7,$AC$1,P317&gt;=$AB$7,$AB$1,P317&gt;=$AA$7,$AA$1,P317&gt;=$Z$7,$Z$1,P317&gt;=$Y$7,$Y$1,P317&gt;=$X$7,$X$1,P317&gt;=$W$7,$W$1,P317&lt;$W$2,$V$1),(IF(AND($N$2&gt;=$T$8,$N$2&lt;$U$8),_xlfn.IFS(P317&gt;=$AD$8,$AD$1,P317&gt;=$AC$8,$AC$1,P317&gt;=$AB$8,$AB$1,P317&gt;=$AA$8,$AA$1,P317&gt;=$Z$8,$Z$1,P317&gt;=$Y$8,$Y$1,P317&gt;=$X$8,$X$1,P317&gt;=$W$8,$W$1,P317&lt;$W$2,$V$1),(IF(AND($N$2&gt;=$T$9,$N$2&lt;$U$9),_xlfn.IFS(P317&gt;=$AD$9,$AD$1,P317&gt;=$AC$9,$AC$1,P317&gt;=$AB$9,$AB$1,P317&gt;=$AA$9,$AA$1,P317&gt;=$Z$9,$Z$1,P317&gt;=$Y$9,$Y$1,P317&gt;=$X$9,$X$1,P317&gt;=$W$9,$W$1),$W$1))))))))))))))),IF(AND($N$2&gt;=$T$2,$N$2&lt;=$U$2),IF(P317&gt;=$W$2,$W$1,$V$1),IF(AND($N$2&gt;=$T$3,$N$2&lt;$U$3),IF(P317&gt;=$W$3,$W$1,$V$1),IF(AND($N$2&gt;=$T$4,$N$2&lt;$U$4),IF(P317&gt;=$W$4,$W$1,$V$1),IF(AND($N$2&gt;=$T$5,$N$2&lt;$U$5),IF(P317&gt;=$W$5,$W$1,$V$1),IF(AND($N$2&gt;=$T$6,$N$2&lt;$U$6),IF(P317&gt;=$W$6,$W$1,$V$1),IF(AND($N$2&gt;=$T$7,$N$2&lt;$U$7),IF(P317&gt;=$W$7,$W$1,$V$1),IF(AND($N$2&gt;=$T$8,$N$2&lt;$U$8),IF(P317&gt;=$W$8,$W$1,$V$1),IF(AND($N$2&gt;=$T$9,$N$2&lt;$U$9),IF(P317&gt;=$W$9,$W$1,$V$1),""))))))))),"")</f>
        <v/>
      </c>
      <c r="M317" s="9" t="str" cm="1">
        <f t="array" ref="M317">IF(E317&lt;&gt;"",IF(AND(E317&lt;&gt;"GR",E317&gt;=40,J317&gt;=30),_xlfn.IFS(Q317&gt;=$AG$2,$AD$19,Q317&gt;=$AG$3,$AC$19,Q317&gt;=$AG$4,$AB$19,Q317&gt;=$AG$5,$AA$19,Q317&gt;=$AG$6,$Z$19,Q317&gt;=$AG$7,$Y$19,Q317&gt;=$AG$8,$X$19,Q317&gt;=$AG$9,$V$19),L317),"")</f>
        <v/>
      </c>
      <c r="N317" s="9"/>
      <c r="O317" s="9"/>
      <c r="P317" s="9">
        <f t="shared" si="38"/>
        <v>0</v>
      </c>
      <c r="Q317" s="9">
        <f t="shared" si="39"/>
        <v>0</v>
      </c>
      <c r="R317" s="9">
        <f t="shared" si="40"/>
        <v>-3.2</v>
      </c>
    </row>
    <row r="318" spans="1:18" x14ac:dyDescent="0.2">
      <c r="A318" s="3" t="s">
        <v>8</v>
      </c>
      <c r="B318" s="3">
        <v>317</v>
      </c>
      <c r="C318" s="3"/>
      <c r="D318" s="3"/>
      <c r="E318" s="3"/>
      <c r="F318" s="22">
        <f t="shared" si="41"/>
        <v>0</v>
      </c>
      <c r="G318" s="22">
        <f t="shared" si="42"/>
        <v>0</v>
      </c>
      <c r="H318" s="22">
        <f t="shared" si="43"/>
        <v>0</v>
      </c>
      <c r="I318" s="9">
        <f t="shared" si="44"/>
        <v>0</v>
      </c>
      <c r="J318" s="9" t="str">
        <f t="shared" si="36"/>
        <v/>
      </c>
      <c r="K318" s="10">
        <f t="shared" si="37"/>
        <v>0</v>
      </c>
      <c r="L318" s="9" t="str" cm="1">
        <f t="array" ref="L318">IF(D318&lt;&gt;"",IF(AND(H318&gt;=40,I318&gt;=30),IF(AND($N$2&gt;=$T$2,$N$2&lt;=$U$2),_xlfn.IFS(P318&gt;=$AD$2,$AD$1,P318&gt;=$AC$2,$AC$1,P318&gt;=$AB$2,$AB$1,P318&gt;=$AA$2,$AA$1,P318&gt;=$Z$2,$Z$1,P318&gt;=$Y$2,$Y$1,P318&gt;=$X$2,$X$1,P318&gt;=$W$2,$W$1,P318&lt;$W$2,$V$1),(IF(AND($N$2&gt;=$T$3,$N$2&lt;$U$3),_xlfn.IFS(P318&gt;=$AD$3,$AD$1,P318&gt;=$AC$3,$AC$1,P318&gt;=$AB$3,$AB$1,P318&gt;=$AA$3,$AA$1,P318&gt;=$Z$3,$Z$1,P318&gt;=$Y$3,$Y$1,P318&gt;=$X$3,$X$1,P318&gt;=$W$3,$W$1,P318&lt;$W$2,$V$1),(IF(AND($N$2&gt;=$T$4,$N$2&lt;$U$4),_xlfn.IFS(P318&gt;=$AD$4,$AD$1,P318&gt;=$AC$4,$AC$1,P318&gt;=$AB$4,$AB$1,P318&gt;=$AA$4,$AA$1,P318&gt;=$Z$4,$Z$1,P318&gt;=$Y$4,$Y$1,P318&gt;=$X$4,$X$1,P318&gt;=$W$4,$W$1,P318&lt;$W$2,$V$1),(IF(AND($N$2&gt;=$T$5,$N$2&lt;$U$5),_xlfn.IFS(P318&gt;=$AD$5,$AD$1,P318&gt;=$AC$5,$AC$1,P318&gt;=$AB$5,$AB$1,P318&gt;=$AA$5,$AA$1,P318&gt;=$Z$5,$Z$1,P318&gt;=$Y$5,$Y$1,P318&gt;=$X$5,$X$1,P318&gt;=$W$5,$W$1,P318&lt;$W$2,$V$1),(IF(AND($N$2&gt;=$T$6,$N$2&lt;$U$6),_xlfn.IFS(P318&gt;=$AD$6,$AD$1,P318&gt;=$AC$6,$AC$1,P318&gt;=$AB$6,$AB$1,P318&gt;=$AA$6,$AA$1,P318&gt;=$Z$6,$Z$1,P318&gt;=$Y$6,$Y$1,P318&gt;=$X$6,$X$1,P318&gt;=$W$6,$W$1,P318&lt;$W$2,$V$1),(IF(AND($N$2&gt;=$T$7,$N$2&lt;$U$7),_xlfn.IFS(P318&gt;=$AD$7,$AD$1,P318&gt;=$AC$7,$AC$1,P318&gt;=$AB$7,$AB$1,P318&gt;=$AA$7,$AA$1,P318&gt;=$Z$7,$Z$1,P318&gt;=$Y$7,$Y$1,P318&gt;=$X$7,$X$1,P318&gt;=$W$7,$W$1,P318&lt;$W$2,$V$1),(IF(AND($N$2&gt;=$T$8,$N$2&lt;$U$8),_xlfn.IFS(P318&gt;=$AD$8,$AD$1,P318&gt;=$AC$8,$AC$1,P318&gt;=$AB$8,$AB$1,P318&gt;=$AA$8,$AA$1,P318&gt;=$Z$8,$Z$1,P318&gt;=$Y$8,$Y$1,P318&gt;=$X$8,$X$1,P318&gt;=$W$8,$W$1,P318&lt;$W$2,$V$1),(IF(AND($N$2&gt;=$T$9,$N$2&lt;$U$9),_xlfn.IFS(P318&gt;=$AD$9,$AD$1,P318&gt;=$AC$9,$AC$1,P318&gt;=$AB$9,$AB$1,P318&gt;=$AA$9,$AA$1,P318&gt;=$Z$9,$Z$1,P318&gt;=$Y$9,$Y$1,P318&gt;=$X$9,$X$1,P318&gt;=$W$9,$W$1),$W$1))))))))))))))),IF(AND($N$2&gt;=$T$2,$N$2&lt;=$U$2),IF(P318&gt;=$W$2,$W$1,$V$1),IF(AND($N$2&gt;=$T$3,$N$2&lt;$U$3),IF(P318&gt;=$W$3,$W$1,$V$1),IF(AND($N$2&gt;=$T$4,$N$2&lt;$U$4),IF(P318&gt;=$W$4,$W$1,$V$1),IF(AND($N$2&gt;=$T$5,$N$2&lt;$U$5),IF(P318&gt;=$W$5,$W$1,$V$1),IF(AND($N$2&gt;=$T$6,$N$2&lt;$U$6),IF(P318&gt;=$W$6,$W$1,$V$1),IF(AND($N$2&gt;=$T$7,$N$2&lt;$U$7),IF(P318&gt;=$W$7,$W$1,$V$1),IF(AND($N$2&gt;=$T$8,$N$2&lt;$U$8),IF(P318&gt;=$W$8,$W$1,$V$1),IF(AND($N$2&gt;=$T$9,$N$2&lt;$U$9),IF(P318&gt;=$W$9,$W$1,$V$1),""))))))))),"")</f>
        <v/>
      </c>
      <c r="M318" s="9" t="str" cm="1">
        <f t="array" ref="M318">IF(E318&lt;&gt;"",IF(AND(E318&lt;&gt;"GR",E318&gt;=40,J318&gt;=30),_xlfn.IFS(Q318&gt;=$AG$2,$AD$19,Q318&gt;=$AG$3,$AC$19,Q318&gt;=$AG$4,$AB$19,Q318&gt;=$AG$5,$AA$19,Q318&gt;=$AG$6,$Z$19,Q318&gt;=$AG$7,$Y$19,Q318&gt;=$AG$8,$X$19,Q318&gt;=$AG$9,$V$19),L318),"")</f>
        <v/>
      </c>
      <c r="N318" s="9"/>
      <c r="O318" s="9"/>
      <c r="P318" s="9">
        <f t="shared" si="38"/>
        <v>0</v>
      </c>
      <c r="Q318" s="9">
        <f t="shared" si="39"/>
        <v>0</v>
      </c>
      <c r="R318" s="9">
        <f t="shared" si="40"/>
        <v>-3.2</v>
      </c>
    </row>
    <row r="319" spans="1:18" x14ac:dyDescent="0.2">
      <c r="A319" s="3" t="s">
        <v>8</v>
      </c>
      <c r="B319" s="3">
        <v>318</v>
      </c>
      <c r="C319" s="3"/>
      <c r="D319" s="3"/>
      <c r="E319" s="3"/>
      <c r="F319" s="22">
        <f t="shared" si="41"/>
        <v>0</v>
      </c>
      <c r="G319" s="22">
        <f t="shared" si="42"/>
        <v>0</v>
      </c>
      <c r="H319" s="22">
        <f t="shared" si="43"/>
        <v>0</v>
      </c>
      <c r="I319" s="9">
        <f t="shared" si="44"/>
        <v>0</v>
      </c>
      <c r="J319" s="9" t="str">
        <f t="shared" si="36"/>
        <v/>
      </c>
      <c r="K319" s="10">
        <f t="shared" si="37"/>
        <v>0</v>
      </c>
      <c r="L319" s="9" t="str" cm="1">
        <f t="array" ref="L319">IF(D319&lt;&gt;"",IF(AND(H319&gt;=40,I319&gt;=30),IF(AND($N$2&gt;=$T$2,$N$2&lt;=$U$2),_xlfn.IFS(P319&gt;=$AD$2,$AD$1,P319&gt;=$AC$2,$AC$1,P319&gt;=$AB$2,$AB$1,P319&gt;=$AA$2,$AA$1,P319&gt;=$Z$2,$Z$1,P319&gt;=$Y$2,$Y$1,P319&gt;=$X$2,$X$1,P319&gt;=$W$2,$W$1,P319&lt;$W$2,$V$1),(IF(AND($N$2&gt;=$T$3,$N$2&lt;$U$3),_xlfn.IFS(P319&gt;=$AD$3,$AD$1,P319&gt;=$AC$3,$AC$1,P319&gt;=$AB$3,$AB$1,P319&gt;=$AA$3,$AA$1,P319&gt;=$Z$3,$Z$1,P319&gt;=$Y$3,$Y$1,P319&gt;=$X$3,$X$1,P319&gt;=$W$3,$W$1,P319&lt;$W$2,$V$1),(IF(AND($N$2&gt;=$T$4,$N$2&lt;$U$4),_xlfn.IFS(P319&gt;=$AD$4,$AD$1,P319&gt;=$AC$4,$AC$1,P319&gt;=$AB$4,$AB$1,P319&gt;=$AA$4,$AA$1,P319&gt;=$Z$4,$Z$1,P319&gt;=$Y$4,$Y$1,P319&gt;=$X$4,$X$1,P319&gt;=$W$4,$W$1,P319&lt;$W$2,$V$1),(IF(AND($N$2&gt;=$T$5,$N$2&lt;$U$5),_xlfn.IFS(P319&gt;=$AD$5,$AD$1,P319&gt;=$AC$5,$AC$1,P319&gt;=$AB$5,$AB$1,P319&gt;=$AA$5,$AA$1,P319&gt;=$Z$5,$Z$1,P319&gt;=$Y$5,$Y$1,P319&gt;=$X$5,$X$1,P319&gt;=$W$5,$W$1,P319&lt;$W$2,$V$1),(IF(AND($N$2&gt;=$T$6,$N$2&lt;$U$6),_xlfn.IFS(P319&gt;=$AD$6,$AD$1,P319&gt;=$AC$6,$AC$1,P319&gt;=$AB$6,$AB$1,P319&gt;=$AA$6,$AA$1,P319&gt;=$Z$6,$Z$1,P319&gt;=$Y$6,$Y$1,P319&gt;=$X$6,$X$1,P319&gt;=$W$6,$W$1,P319&lt;$W$2,$V$1),(IF(AND($N$2&gt;=$T$7,$N$2&lt;$U$7),_xlfn.IFS(P319&gt;=$AD$7,$AD$1,P319&gt;=$AC$7,$AC$1,P319&gt;=$AB$7,$AB$1,P319&gt;=$AA$7,$AA$1,P319&gt;=$Z$7,$Z$1,P319&gt;=$Y$7,$Y$1,P319&gt;=$X$7,$X$1,P319&gt;=$W$7,$W$1,P319&lt;$W$2,$V$1),(IF(AND($N$2&gt;=$T$8,$N$2&lt;$U$8),_xlfn.IFS(P319&gt;=$AD$8,$AD$1,P319&gt;=$AC$8,$AC$1,P319&gt;=$AB$8,$AB$1,P319&gt;=$AA$8,$AA$1,P319&gt;=$Z$8,$Z$1,P319&gt;=$Y$8,$Y$1,P319&gt;=$X$8,$X$1,P319&gt;=$W$8,$W$1,P319&lt;$W$2,$V$1),(IF(AND($N$2&gt;=$T$9,$N$2&lt;$U$9),_xlfn.IFS(P319&gt;=$AD$9,$AD$1,P319&gt;=$AC$9,$AC$1,P319&gt;=$AB$9,$AB$1,P319&gt;=$AA$9,$AA$1,P319&gt;=$Z$9,$Z$1,P319&gt;=$Y$9,$Y$1,P319&gt;=$X$9,$X$1,P319&gt;=$W$9,$W$1),$W$1))))))))))))))),IF(AND($N$2&gt;=$T$2,$N$2&lt;=$U$2),IF(P319&gt;=$W$2,$W$1,$V$1),IF(AND($N$2&gt;=$T$3,$N$2&lt;$U$3),IF(P319&gt;=$W$3,$W$1,$V$1),IF(AND($N$2&gt;=$T$4,$N$2&lt;$U$4),IF(P319&gt;=$W$4,$W$1,$V$1),IF(AND($N$2&gt;=$T$5,$N$2&lt;$U$5),IF(P319&gt;=$W$5,$W$1,$V$1),IF(AND($N$2&gt;=$T$6,$N$2&lt;$U$6),IF(P319&gt;=$W$6,$W$1,$V$1),IF(AND($N$2&gt;=$T$7,$N$2&lt;$U$7),IF(P319&gt;=$W$7,$W$1,$V$1),IF(AND($N$2&gt;=$T$8,$N$2&lt;$U$8),IF(P319&gt;=$W$8,$W$1,$V$1),IF(AND($N$2&gt;=$T$9,$N$2&lt;$U$9),IF(P319&gt;=$W$9,$W$1,$V$1),""))))))))),"")</f>
        <v/>
      </c>
      <c r="M319" s="9" t="str" cm="1">
        <f t="array" ref="M319">IF(E319&lt;&gt;"",IF(AND(E319&lt;&gt;"GR",E319&gt;=40,J319&gt;=30),_xlfn.IFS(Q319&gt;=$AG$2,$AD$19,Q319&gt;=$AG$3,$AC$19,Q319&gt;=$AG$4,$AB$19,Q319&gt;=$AG$5,$AA$19,Q319&gt;=$AG$6,$Z$19,Q319&gt;=$AG$7,$Y$19,Q319&gt;=$AG$8,$X$19,Q319&gt;=$AG$9,$V$19),L319),"")</f>
        <v/>
      </c>
      <c r="N319" s="9"/>
      <c r="O319" s="9"/>
      <c r="P319" s="9">
        <f t="shared" si="38"/>
        <v>0</v>
      </c>
      <c r="Q319" s="9">
        <f t="shared" si="39"/>
        <v>0</v>
      </c>
      <c r="R319" s="9">
        <f t="shared" si="40"/>
        <v>-3.2</v>
      </c>
    </row>
    <row r="320" spans="1:18" x14ac:dyDescent="0.2">
      <c r="A320" s="3" t="s">
        <v>8</v>
      </c>
      <c r="B320" s="3">
        <v>319</v>
      </c>
      <c r="C320" s="3"/>
      <c r="D320" s="3"/>
      <c r="E320" s="3"/>
      <c r="F320" s="22">
        <f t="shared" si="41"/>
        <v>0</v>
      </c>
      <c r="G320" s="22">
        <f t="shared" si="42"/>
        <v>0</v>
      </c>
      <c r="H320" s="22">
        <f t="shared" si="43"/>
        <v>0</v>
      </c>
      <c r="I320" s="9">
        <f t="shared" si="44"/>
        <v>0</v>
      </c>
      <c r="J320" s="9" t="str">
        <f t="shared" si="36"/>
        <v/>
      </c>
      <c r="K320" s="10">
        <f t="shared" si="37"/>
        <v>0</v>
      </c>
      <c r="L320" s="9" t="str" cm="1">
        <f t="array" ref="L320">IF(D320&lt;&gt;"",IF(AND(H320&gt;=40,I320&gt;=30),IF(AND($N$2&gt;=$T$2,$N$2&lt;=$U$2),_xlfn.IFS(P320&gt;=$AD$2,$AD$1,P320&gt;=$AC$2,$AC$1,P320&gt;=$AB$2,$AB$1,P320&gt;=$AA$2,$AA$1,P320&gt;=$Z$2,$Z$1,P320&gt;=$Y$2,$Y$1,P320&gt;=$X$2,$X$1,P320&gt;=$W$2,$W$1,P320&lt;$W$2,$V$1),(IF(AND($N$2&gt;=$T$3,$N$2&lt;$U$3),_xlfn.IFS(P320&gt;=$AD$3,$AD$1,P320&gt;=$AC$3,$AC$1,P320&gt;=$AB$3,$AB$1,P320&gt;=$AA$3,$AA$1,P320&gt;=$Z$3,$Z$1,P320&gt;=$Y$3,$Y$1,P320&gt;=$X$3,$X$1,P320&gt;=$W$3,$W$1,P320&lt;$W$2,$V$1),(IF(AND($N$2&gt;=$T$4,$N$2&lt;$U$4),_xlfn.IFS(P320&gt;=$AD$4,$AD$1,P320&gt;=$AC$4,$AC$1,P320&gt;=$AB$4,$AB$1,P320&gt;=$AA$4,$AA$1,P320&gt;=$Z$4,$Z$1,P320&gt;=$Y$4,$Y$1,P320&gt;=$X$4,$X$1,P320&gt;=$W$4,$W$1,P320&lt;$W$2,$V$1),(IF(AND($N$2&gt;=$T$5,$N$2&lt;$U$5),_xlfn.IFS(P320&gt;=$AD$5,$AD$1,P320&gt;=$AC$5,$AC$1,P320&gt;=$AB$5,$AB$1,P320&gt;=$AA$5,$AA$1,P320&gt;=$Z$5,$Z$1,P320&gt;=$Y$5,$Y$1,P320&gt;=$X$5,$X$1,P320&gt;=$W$5,$W$1,P320&lt;$W$2,$V$1),(IF(AND($N$2&gt;=$T$6,$N$2&lt;$U$6),_xlfn.IFS(P320&gt;=$AD$6,$AD$1,P320&gt;=$AC$6,$AC$1,P320&gt;=$AB$6,$AB$1,P320&gt;=$AA$6,$AA$1,P320&gt;=$Z$6,$Z$1,P320&gt;=$Y$6,$Y$1,P320&gt;=$X$6,$X$1,P320&gt;=$W$6,$W$1,P320&lt;$W$2,$V$1),(IF(AND($N$2&gt;=$T$7,$N$2&lt;$U$7),_xlfn.IFS(P320&gt;=$AD$7,$AD$1,P320&gt;=$AC$7,$AC$1,P320&gt;=$AB$7,$AB$1,P320&gt;=$AA$7,$AA$1,P320&gt;=$Z$7,$Z$1,P320&gt;=$Y$7,$Y$1,P320&gt;=$X$7,$X$1,P320&gt;=$W$7,$W$1,P320&lt;$W$2,$V$1),(IF(AND($N$2&gt;=$T$8,$N$2&lt;$U$8),_xlfn.IFS(P320&gt;=$AD$8,$AD$1,P320&gt;=$AC$8,$AC$1,P320&gt;=$AB$8,$AB$1,P320&gt;=$AA$8,$AA$1,P320&gt;=$Z$8,$Z$1,P320&gt;=$Y$8,$Y$1,P320&gt;=$X$8,$X$1,P320&gt;=$W$8,$W$1,P320&lt;$W$2,$V$1),(IF(AND($N$2&gt;=$T$9,$N$2&lt;$U$9),_xlfn.IFS(P320&gt;=$AD$9,$AD$1,P320&gt;=$AC$9,$AC$1,P320&gt;=$AB$9,$AB$1,P320&gt;=$AA$9,$AA$1,P320&gt;=$Z$9,$Z$1,P320&gt;=$Y$9,$Y$1,P320&gt;=$X$9,$X$1,P320&gt;=$W$9,$W$1),$W$1))))))))))))))),IF(AND($N$2&gt;=$T$2,$N$2&lt;=$U$2),IF(P320&gt;=$W$2,$W$1,$V$1),IF(AND($N$2&gt;=$T$3,$N$2&lt;$U$3),IF(P320&gt;=$W$3,$W$1,$V$1),IF(AND($N$2&gt;=$T$4,$N$2&lt;$U$4),IF(P320&gt;=$W$4,$W$1,$V$1),IF(AND($N$2&gt;=$T$5,$N$2&lt;$U$5),IF(P320&gt;=$W$5,$W$1,$V$1),IF(AND($N$2&gt;=$T$6,$N$2&lt;$U$6),IF(P320&gt;=$W$6,$W$1,$V$1),IF(AND($N$2&gt;=$T$7,$N$2&lt;$U$7),IF(P320&gt;=$W$7,$W$1,$V$1),IF(AND($N$2&gt;=$T$8,$N$2&lt;$U$8),IF(P320&gt;=$W$8,$W$1,$V$1),IF(AND($N$2&gt;=$T$9,$N$2&lt;$U$9),IF(P320&gt;=$W$9,$W$1,$V$1),""))))))))),"")</f>
        <v/>
      </c>
      <c r="M320" s="9" t="str" cm="1">
        <f t="array" ref="M320">IF(E320&lt;&gt;"",IF(AND(E320&lt;&gt;"GR",E320&gt;=40,J320&gt;=30),_xlfn.IFS(Q320&gt;=$AG$2,$AD$19,Q320&gt;=$AG$3,$AC$19,Q320&gt;=$AG$4,$AB$19,Q320&gt;=$AG$5,$AA$19,Q320&gt;=$AG$6,$Z$19,Q320&gt;=$AG$7,$Y$19,Q320&gt;=$AG$8,$X$19,Q320&gt;=$AG$9,$V$19),L320),"")</f>
        <v/>
      </c>
      <c r="N320" s="9"/>
      <c r="O320" s="9"/>
      <c r="P320" s="9">
        <f t="shared" si="38"/>
        <v>0</v>
      </c>
      <c r="Q320" s="9">
        <f t="shared" si="39"/>
        <v>0</v>
      </c>
      <c r="R320" s="9">
        <f t="shared" si="40"/>
        <v>-3.2</v>
      </c>
    </row>
    <row r="321" spans="1:18" x14ac:dyDescent="0.2">
      <c r="A321" s="3" t="s">
        <v>8</v>
      </c>
      <c r="B321" s="3">
        <v>320</v>
      </c>
      <c r="C321" s="3"/>
      <c r="D321" s="3"/>
      <c r="E321" s="3"/>
      <c r="F321" s="22">
        <f t="shared" si="41"/>
        <v>0</v>
      </c>
      <c r="G321" s="22">
        <f t="shared" si="42"/>
        <v>0</v>
      </c>
      <c r="H321" s="22">
        <f t="shared" si="43"/>
        <v>0</v>
      </c>
      <c r="I321" s="9">
        <f t="shared" si="44"/>
        <v>0</v>
      </c>
      <c r="J321" s="9" t="str">
        <f t="shared" si="36"/>
        <v/>
      </c>
      <c r="K321" s="10">
        <f t="shared" si="37"/>
        <v>0</v>
      </c>
      <c r="L321" s="9" t="str" cm="1">
        <f t="array" ref="L321">IF(D321&lt;&gt;"",IF(AND(H321&gt;=40,I321&gt;=30),IF(AND($N$2&gt;=$T$2,$N$2&lt;=$U$2),_xlfn.IFS(P321&gt;=$AD$2,$AD$1,P321&gt;=$AC$2,$AC$1,P321&gt;=$AB$2,$AB$1,P321&gt;=$AA$2,$AA$1,P321&gt;=$Z$2,$Z$1,P321&gt;=$Y$2,$Y$1,P321&gt;=$X$2,$X$1,P321&gt;=$W$2,$W$1,P321&lt;$W$2,$V$1),(IF(AND($N$2&gt;=$T$3,$N$2&lt;$U$3),_xlfn.IFS(P321&gt;=$AD$3,$AD$1,P321&gt;=$AC$3,$AC$1,P321&gt;=$AB$3,$AB$1,P321&gt;=$AA$3,$AA$1,P321&gt;=$Z$3,$Z$1,P321&gt;=$Y$3,$Y$1,P321&gt;=$X$3,$X$1,P321&gt;=$W$3,$W$1,P321&lt;$W$2,$V$1),(IF(AND($N$2&gt;=$T$4,$N$2&lt;$U$4),_xlfn.IFS(P321&gt;=$AD$4,$AD$1,P321&gt;=$AC$4,$AC$1,P321&gt;=$AB$4,$AB$1,P321&gt;=$AA$4,$AA$1,P321&gt;=$Z$4,$Z$1,P321&gt;=$Y$4,$Y$1,P321&gt;=$X$4,$X$1,P321&gt;=$W$4,$W$1,P321&lt;$W$2,$V$1),(IF(AND($N$2&gt;=$T$5,$N$2&lt;$U$5),_xlfn.IFS(P321&gt;=$AD$5,$AD$1,P321&gt;=$AC$5,$AC$1,P321&gt;=$AB$5,$AB$1,P321&gt;=$AA$5,$AA$1,P321&gt;=$Z$5,$Z$1,P321&gt;=$Y$5,$Y$1,P321&gt;=$X$5,$X$1,P321&gt;=$W$5,$W$1,P321&lt;$W$2,$V$1),(IF(AND($N$2&gt;=$T$6,$N$2&lt;$U$6),_xlfn.IFS(P321&gt;=$AD$6,$AD$1,P321&gt;=$AC$6,$AC$1,P321&gt;=$AB$6,$AB$1,P321&gt;=$AA$6,$AA$1,P321&gt;=$Z$6,$Z$1,P321&gt;=$Y$6,$Y$1,P321&gt;=$X$6,$X$1,P321&gt;=$W$6,$W$1,P321&lt;$W$2,$V$1),(IF(AND($N$2&gt;=$T$7,$N$2&lt;$U$7),_xlfn.IFS(P321&gt;=$AD$7,$AD$1,P321&gt;=$AC$7,$AC$1,P321&gt;=$AB$7,$AB$1,P321&gt;=$AA$7,$AA$1,P321&gt;=$Z$7,$Z$1,P321&gt;=$Y$7,$Y$1,P321&gt;=$X$7,$X$1,P321&gt;=$W$7,$W$1,P321&lt;$W$2,$V$1),(IF(AND($N$2&gt;=$T$8,$N$2&lt;$U$8),_xlfn.IFS(P321&gt;=$AD$8,$AD$1,P321&gt;=$AC$8,$AC$1,P321&gt;=$AB$8,$AB$1,P321&gt;=$AA$8,$AA$1,P321&gt;=$Z$8,$Z$1,P321&gt;=$Y$8,$Y$1,P321&gt;=$X$8,$X$1,P321&gt;=$W$8,$W$1,P321&lt;$W$2,$V$1),(IF(AND($N$2&gt;=$T$9,$N$2&lt;$U$9),_xlfn.IFS(P321&gt;=$AD$9,$AD$1,P321&gt;=$AC$9,$AC$1,P321&gt;=$AB$9,$AB$1,P321&gt;=$AA$9,$AA$1,P321&gt;=$Z$9,$Z$1,P321&gt;=$Y$9,$Y$1,P321&gt;=$X$9,$X$1,P321&gt;=$W$9,$W$1),$W$1))))))))))))))),IF(AND($N$2&gt;=$T$2,$N$2&lt;=$U$2),IF(P321&gt;=$W$2,$W$1,$V$1),IF(AND($N$2&gt;=$T$3,$N$2&lt;$U$3),IF(P321&gt;=$W$3,$W$1,$V$1),IF(AND($N$2&gt;=$T$4,$N$2&lt;$U$4),IF(P321&gt;=$W$4,$W$1,$V$1),IF(AND($N$2&gt;=$T$5,$N$2&lt;$U$5),IF(P321&gt;=$W$5,$W$1,$V$1),IF(AND($N$2&gt;=$T$6,$N$2&lt;$U$6),IF(P321&gt;=$W$6,$W$1,$V$1),IF(AND($N$2&gt;=$T$7,$N$2&lt;$U$7),IF(P321&gt;=$W$7,$W$1,$V$1),IF(AND($N$2&gt;=$T$8,$N$2&lt;$U$8),IF(P321&gt;=$W$8,$W$1,$V$1),IF(AND($N$2&gt;=$T$9,$N$2&lt;$U$9),IF(P321&gt;=$W$9,$W$1,$V$1),""))))))))),"")</f>
        <v/>
      </c>
      <c r="M321" s="9" t="str" cm="1">
        <f t="array" ref="M321">IF(E321&lt;&gt;"",IF(AND(E321&lt;&gt;"GR",E321&gt;=40,J321&gt;=30),_xlfn.IFS(Q321&gt;=$AG$2,$AD$19,Q321&gt;=$AG$3,$AC$19,Q321&gt;=$AG$4,$AB$19,Q321&gt;=$AG$5,$AA$19,Q321&gt;=$AG$6,$Z$19,Q321&gt;=$AG$7,$Y$19,Q321&gt;=$AG$8,$X$19,Q321&gt;=$AG$9,$V$19),L321),"")</f>
        <v/>
      </c>
      <c r="N321" s="9"/>
      <c r="O321" s="9"/>
      <c r="P321" s="9">
        <f t="shared" si="38"/>
        <v>0</v>
      </c>
      <c r="Q321" s="9">
        <f t="shared" si="39"/>
        <v>0</v>
      </c>
      <c r="R321" s="9">
        <f t="shared" si="40"/>
        <v>-3.2</v>
      </c>
    </row>
    <row r="322" spans="1:18" x14ac:dyDescent="0.2">
      <c r="A322" s="3" t="s">
        <v>8</v>
      </c>
      <c r="B322" s="3">
        <v>321</v>
      </c>
      <c r="C322" s="3"/>
      <c r="D322" s="3"/>
      <c r="E322" s="3"/>
      <c r="F322" s="22">
        <f t="shared" si="41"/>
        <v>0</v>
      </c>
      <c r="G322" s="22">
        <f t="shared" si="42"/>
        <v>0</v>
      </c>
      <c r="H322" s="22">
        <f t="shared" si="43"/>
        <v>0</v>
      </c>
      <c r="I322" s="9">
        <f t="shared" si="44"/>
        <v>0</v>
      </c>
      <c r="J322" s="9" t="str">
        <f t="shared" ref="J322:J331" si="45">IF(E322&lt;&gt;"",ROUND(IF(E322&lt;&gt;"GR",((G322*0.4)+(E322*0.6)),I322),2),"")</f>
        <v/>
      </c>
      <c r="K322" s="10">
        <f t="shared" ref="K322:K331" si="46">I322*I322</f>
        <v>0</v>
      </c>
      <c r="L322" s="9" t="str" cm="1">
        <f t="array" ref="L322">IF(D322&lt;&gt;"",IF(AND(H322&gt;=40,I322&gt;=30),IF(AND($N$2&gt;=$T$2,$N$2&lt;=$U$2),_xlfn.IFS(P322&gt;=$AD$2,$AD$1,P322&gt;=$AC$2,$AC$1,P322&gt;=$AB$2,$AB$1,P322&gt;=$AA$2,$AA$1,P322&gt;=$Z$2,$Z$1,P322&gt;=$Y$2,$Y$1,P322&gt;=$X$2,$X$1,P322&gt;=$W$2,$W$1,P322&lt;$W$2,$V$1),(IF(AND($N$2&gt;=$T$3,$N$2&lt;$U$3),_xlfn.IFS(P322&gt;=$AD$3,$AD$1,P322&gt;=$AC$3,$AC$1,P322&gt;=$AB$3,$AB$1,P322&gt;=$AA$3,$AA$1,P322&gt;=$Z$3,$Z$1,P322&gt;=$Y$3,$Y$1,P322&gt;=$X$3,$X$1,P322&gt;=$W$3,$W$1,P322&lt;$W$2,$V$1),(IF(AND($N$2&gt;=$T$4,$N$2&lt;$U$4),_xlfn.IFS(P322&gt;=$AD$4,$AD$1,P322&gt;=$AC$4,$AC$1,P322&gt;=$AB$4,$AB$1,P322&gt;=$AA$4,$AA$1,P322&gt;=$Z$4,$Z$1,P322&gt;=$Y$4,$Y$1,P322&gt;=$X$4,$X$1,P322&gt;=$W$4,$W$1,P322&lt;$W$2,$V$1),(IF(AND($N$2&gt;=$T$5,$N$2&lt;$U$5),_xlfn.IFS(P322&gt;=$AD$5,$AD$1,P322&gt;=$AC$5,$AC$1,P322&gt;=$AB$5,$AB$1,P322&gt;=$AA$5,$AA$1,P322&gt;=$Z$5,$Z$1,P322&gt;=$Y$5,$Y$1,P322&gt;=$X$5,$X$1,P322&gt;=$W$5,$W$1,P322&lt;$W$2,$V$1),(IF(AND($N$2&gt;=$T$6,$N$2&lt;$U$6),_xlfn.IFS(P322&gt;=$AD$6,$AD$1,P322&gt;=$AC$6,$AC$1,P322&gt;=$AB$6,$AB$1,P322&gt;=$AA$6,$AA$1,P322&gt;=$Z$6,$Z$1,P322&gt;=$Y$6,$Y$1,P322&gt;=$X$6,$X$1,P322&gt;=$W$6,$W$1,P322&lt;$W$2,$V$1),(IF(AND($N$2&gt;=$T$7,$N$2&lt;$U$7),_xlfn.IFS(P322&gt;=$AD$7,$AD$1,P322&gt;=$AC$7,$AC$1,P322&gt;=$AB$7,$AB$1,P322&gt;=$AA$7,$AA$1,P322&gt;=$Z$7,$Z$1,P322&gt;=$Y$7,$Y$1,P322&gt;=$X$7,$X$1,P322&gt;=$W$7,$W$1,P322&lt;$W$2,$V$1),(IF(AND($N$2&gt;=$T$8,$N$2&lt;$U$8),_xlfn.IFS(P322&gt;=$AD$8,$AD$1,P322&gt;=$AC$8,$AC$1,P322&gt;=$AB$8,$AB$1,P322&gt;=$AA$8,$AA$1,P322&gt;=$Z$8,$Z$1,P322&gt;=$Y$8,$Y$1,P322&gt;=$X$8,$X$1,P322&gt;=$W$8,$W$1,P322&lt;$W$2,$V$1),(IF(AND($N$2&gt;=$T$9,$N$2&lt;$U$9),_xlfn.IFS(P322&gt;=$AD$9,$AD$1,P322&gt;=$AC$9,$AC$1,P322&gt;=$AB$9,$AB$1,P322&gt;=$AA$9,$AA$1,P322&gt;=$Z$9,$Z$1,P322&gt;=$Y$9,$Y$1,P322&gt;=$X$9,$X$1,P322&gt;=$W$9,$W$1),$W$1))))))))))))))),IF(AND($N$2&gt;=$T$2,$N$2&lt;=$U$2),IF(P322&gt;=$W$2,$W$1,$V$1),IF(AND($N$2&gt;=$T$3,$N$2&lt;$U$3),IF(P322&gt;=$W$3,$W$1,$V$1),IF(AND($N$2&gt;=$T$4,$N$2&lt;$U$4),IF(P322&gt;=$W$4,$W$1,$V$1),IF(AND($N$2&gt;=$T$5,$N$2&lt;$U$5),IF(P322&gt;=$W$5,$W$1,$V$1),IF(AND($N$2&gt;=$T$6,$N$2&lt;$U$6),IF(P322&gt;=$W$6,$W$1,$V$1),IF(AND($N$2&gt;=$T$7,$N$2&lt;$U$7),IF(P322&gt;=$W$7,$W$1,$V$1),IF(AND($N$2&gt;=$T$8,$N$2&lt;$U$8),IF(P322&gt;=$W$8,$W$1,$V$1),IF(AND($N$2&gt;=$T$9,$N$2&lt;$U$9),IF(P322&gt;=$W$9,$W$1,$V$1),""))))))))),"")</f>
        <v/>
      </c>
      <c r="M322" s="9" t="str" cm="1">
        <f t="array" ref="M322">IF(E322&lt;&gt;"",IF(AND(E322&lt;&gt;"GR",E322&gt;=40,J322&gt;=30),_xlfn.IFS(Q322&gt;=$AG$2,$AD$19,Q322&gt;=$AG$3,$AC$19,Q322&gt;=$AG$4,$AB$19,Q322&gt;=$AG$5,$AA$19,Q322&gt;=$AG$6,$Z$19,Q322&gt;=$AG$7,$Y$19,Q322&gt;=$AG$8,$X$19,Q322&gt;=$AG$9,$V$19),L322),"")</f>
        <v/>
      </c>
      <c r="N322" s="9"/>
      <c r="O322" s="9"/>
      <c r="P322" s="9">
        <f t="shared" ref="P322:P331" si="47">IF(I322&gt;0,ROUND((10*((I322-$N$2)/$O$2)+50),0),0)</f>
        <v>0</v>
      </c>
      <c r="Q322" s="9">
        <f t="shared" ref="Q322:Q331" si="48">IF(AND(E322&lt;&gt;"",E322&lt;&gt;"GR"),IF(J322&gt;0,ROUND((10*((J322-$N$2)/$O$2)+50),0),0),P322)</f>
        <v>0</v>
      </c>
      <c r="R322" s="9">
        <f t="shared" ref="R322:R331" si="49">ROUND(((I322-$N$2)/$O$2),2)</f>
        <v>-3.2</v>
      </c>
    </row>
    <row r="323" spans="1:18" x14ac:dyDescent="0.2">
      <c r="A323" s="3" t="s">
        <v>8</v>
      </c>
      <c r="B323" s="3">
        <v>322</v>
      </c>
      <c r="C323" s="3"/>
      <c r="D323" s="3"/>
      <c r="E323" s="3"/>
      <c r="F323" s="22">
        <f t="shared" ref="F323:F331" si="50">IF(E323="GR",D323,E323)</f>
        <v>0</v>
      </c>
      <c r="G323" s="22">
        <f t="shared" ref="G323:G331" si="51">IF(C323="GR",0,C323)</f>
        <v>0</v>
      </c>
      <c r="H323" s="22">
        <f t="shared" ref="H323:H331" si="52">IF(D323="GR",0,D323)</f>
        <v>0</v>
      </c>
      <c r="I323" s="9">
        <f t="shared" ref="I323:I331" si="53">(G323*0.4)+(H323*0.6)</f>
        <v>0</v>
      </c>
      <c r="J323" s="9" t="str">
        <f t="shared" si="45"/>
        <v/>
      </c>
      <c r="K323" s="10">
        <f t="shared" si="46"/>
        <v>0</v>
      </c>
      <c r="L323" s="9" t="str" cm="1">
        <f t="array" ref="L323">IF(D323&lt;&gt;"",IF(AND(H323&gt;=40,I323&gt;=30),IF(AND($N$2&gt;=$T$2,$N$2&lt;=$U$2),_xlfn.IFS(P323&gt;=$AD$2,$AD$1,P323&gt;=$AC$2,$AC$1,P323&gt;=$AB$2,$AB$1,P323&gt;=$AA$2,$AA$1,P323&gt;=$Z$2,$Z$1,P323&gt;=$Y$2,$Y$1,P323&gt;=$X$2,$X$1,P323&gt;=$W$2,$W$1,P323&lt;$W$2,$V$1),(IF(AND($N$2&gt;=$T$3,$N$2&lt;$U$3),_xlfn.IFS(P323&gt;=$AD$3,$AD$1,P323&gt;=$AC$3,$AC$1,P323&gt;=$AB$3,$AB$1,P323&gt;=$AA$3,$AA$1,P323&gt;=$Z$3,$Z$1,P323&gt;=$Y$3,$Y$1,P323&gt;=$X$3,$X$1,P323&gt;=$W$3,$W$1,P323&lt;$W$2,$V$1),(IF(AND($N$2&gt;=$T$4,$N$2&lt;$U$4),_xlfn.IFS(P323&gt;=$AD$4,$AD$1,P323&gt;=$AC$4,$AC$1,P323&gt;=$AB$4,$AB$1,P323&gt;=$AA$4,$AA$1,P323&gt;=$Z$4,$Z$1,P323&gt;=$Y$4,$Y$1,P323&gt;=$X$4,$X$1,P323&gt;=$W$4,$W$1,P323&lt;$W$2,$V$1),(IF(AND($N$2&gt;=$T$5,$N$2&lt;$U$5),_xlfn.IFS(P323&gt;=$AD$5,$AD$1,P323&gt;=$AC$5,$AC$1,P323&gt;=$AB$5,$AB$1,P323&gt;=$AA$5,$AA$1,P323&gt;=$Z$5,$Z$1,P323&gt;=$Y$5,$Y$1,P323&gt;=$X$5,$X$1,P323&gt;=$W$5,$W$1,P323&lt;$W$2,$V$1),(IF(AND($N$2&gt;=$T$6,$N$2&lt;$U$6),_xlfn.IFS(P323&gt;=$AD$6,$AD$1,P323&gt;=$AC$6,$AC$1,P323&gt;=$AB$6,$AB$1,P323&gt;=$AA$6,$AA$1,P323&gt;=$Z$6,$Z$1,P323&gt;=$Y$6,$Y$1,P323&gt;=$X$6,$X$1,P323&gt;=$W$6,$W$1,P323&lt;$W$2,$V$1),(IF(AND($N$2&gt;=$T$7,$N$2&lt;$U$7),_xlfn.IFS(P323&gt;=$AD$7,$AD$1,P323&gt;=$AC$7,$AC$1,P323&gt;=$AB$7,$AB$1,P323&gt;=$AA$7,$AA$1,P323&gt;=$Z$7,$Z$1,P323&gt;=$Y$7,$Y$1,P323&gt;=$X$7,$X$1,P323&gt;=$W$7,$W$1,P323&lt;$W$2,$V$1),(IF(AND($N$2&gt;=$T$8,$N$2&lt;$U$8),_xlfn.IFS(P323&gt;=$AD$8,$AD$1,P323&gt;=$AC$8,$AC$1,P323&gt;=$AB$8,$AB$1,P323&gt;=$AA$8,$AA$1,P323&gt;=$Z$8,$Z$1,P323&gt;=$Y$8,$Y$1,P323&gt;=$X$8,$X$1,P323&gt;=$W$8,$W$1,P323&lt;$W$2,$V$1),(IF(AND($N$2&gt;=$T$9,$N$2&lt;$U$9),_xlfn.IFS(P323&gt;=$AD$9,$AD$1,P323&gt;=$AC$9,$AC$1,P323&gt;=$AB$9,$AB$1,P323&gt;=$AA$9,$AA$1,P323&gt;=$Z$9,$Z$1,P323&gt;=$Y$9,$Y$1,P323&gt;=$X$9,$X$1,P323&gt;=$W$9,$W$1),$W$1))))))))))))))),IF(AND($N$2&gt;=$T$2,$N$2&lt;=$U$2),IF(P323&gt;=$W$2,$W$1,$V$1),IF(AND($N$2&gt;=$T$3,$N$2&lt;$U$3),IF(P323&gt;=$W$3,$W$1,$V$1),IF(AND($N$2&gt;=$T$4,$N$2&lt;$U$4),IF(P323&gt;=$W$4,$W$1,$V$1),IF(AND($N$2&gt;=$T$5,$N$2&lt;$U$5),IF(P323&gt;=$W$5,$W$1,$V$1),IF(AND($N$2&gt;=$T$6,$N$2&lt;$U$6),IF(P323&gt;=$W$6,$W$1,$V$1),IF(AND($N$2&gt;=$T$7,$N$2&lt;$U$7),IF(P323&gt;=$W$7,$W$1,$V$1),IF(AND($N$2&gt;=$T$8,$N$2&lt;$U$8),IF(P323&gt;=$W$8,$W$1,$V$1),IF(AND($N$2&gt;=$T$9,$N$2&lt;$U$9),IF(P323&gt;=$W$9,$W$1,$V$1),""))))))))),"")</f>
        <v/>
      </c>
      <c r="M323" s="9" t="str" cm="1">
        <f t="array" ref="M323">IF(E323&lt;&gt;"",IF(AND(E323&lt;&gt;"GR",E323&gt;=40,J323&gt;=30),_xlfn.IFS(Q323&gt;=$AG$2,$AD$19,Q323&gt;=$AG$3,$AC$19,Q323&gt;=$AG$4,$AB$19,Q323&gt;=$AG$5,$AA$19,Q323&gt;=$AG$6,$Z$19,Q323&gt;=$AG$7,$Y$19,Q323&gt;=$AG$8,$X$19,Q323&gt;=$AG$9,$V$19),L323),"")</f>
        <v/>
      </c>
      <c r="N323" s="9"/>
      <c r="O323" s="9"/>
      <c r="P323" s="9">
        <f t="shared" si="47"/>
        <v>0</v>
      </c>
      <c r="Q323" s="9">
        <f t="shared" si="48"/>
        <v>0</v>
      </c>
      <c r="R323" s="9">
        <f t="shared" si="49"/>
        <v>-3.2</v>
      </c>
    </row>
    <row r="324" spans="1:18" x14ac:dyDescent="0.2">
      <c r="A324" s="3" t="s">
        <v>8</v>
      </c>
      <c r="B324" s="3">
        <v>323</v>
      </c>
      <c r="C324" s="3"/>
      <c r="D324" s="3"/>
      <c r="E324" s="3"/>
      <c r="F324" s="22">
        <f t="shared" si="50"/>
        <v>0</v>
      </c>
      <c r="G324" s="22">
        <f t="shared" si="51"/>
        <v>0</v>
      </c>
      <c r="H324" s="22">
        <f t="shared" si="52"/>
        <v>0</v>
      </c>
      <c r="I324" s="9">
        <f t="shared" si="53"/>
        <v>0</v>
      </c>
      <c r="J324" s="9" t="str">
        <f t="shared" si="45"/>
        <v/>
      </c>
      <c r="K324" s="10">
        <f t="shared" si="46"/>
        <v>0</v>
      </c>
      <c r="L324" s="9" t="str" cm="1">
        <f t="array" ref="L324">IF(D324&lt;&gt;"",IF(AND(H324&gt;=40,I324&gt;=30),IF(AND($N$2&gt;=$T$2,$N$2&lt;=$U$2),_xlfn.IFS(P324&gt;=$AD$2,$AD$1,P324&gt;=$AC$2,$AC$1,P324&gt;=$AB$2,$AB$1,P324&gt;=$AA$2,$AA$1,P324&gt;=$Z$2,$Z$1,P324&gt;=$Y$2,$Y$1,P324&gt;=$X$2,$X$1,P324&gt;=$W$2,$W$1,P324&lt;$W$2,$V$1),(IF(AND($N$2&gt;=$T$3,$N$2&lt;$U$3),_xlfn.IFS(P324&gt;=$AD$3,$AD$1,P324&gt;=$AC$3,$AC$1,P324&gt;=$AB$3,$AB$1,P324&gt;=$AA$3,$AA$1,P324&gt;=$Z$3,$Z$1,P324&gt;=$Y$3,$Y$1,P324&gt;=$X$3,$X$1,P324&gt;=$W$3,$W$1,P324&lt;$W$2,$V$1),(IF(AND($N$2&gt;=$T$4,$N$2&lt;$U$4),_xlfn.IFS(P324&gt;=$AD$4,$AD$1,P324&gt;=$AC$4,$AC$1,P324&gt;=$AB$4,$AB$1,P324&gt;=$AA$4,$AA$1,P324&gt;=$Z$4,$Z$1,P324&gt;=$Y$4,$Y$1,P324&gt;=$X$4,$X$1,P324&gt;=$W$4,$W$1,P324&lt;$W$2,$V$1),(IF(AND($N$2&gt;=$T$5,$N$2&lt;$U$5),_xlfn.IFS(P324&gt;=$AD$5,$AD$1,P324&gt;=$AC$5,$AC$1,P324&gt;=$AB$5,$AB$1,P324&gt;=$AA$5,$AA$1,P324&gt;=$Z$5,$Z$1,P324&gt;=$Y$5,$Y$1,P324&gt;=$X$5,$X$1,P324&gt;=$W$5,$W$1,P324&lt;$W$2,$V$1),(IF(AND($N$2&gt;=$T$6,$N$2&lt;$U$6),_xlfn.IFS(P324&gt;=$AD$6,$AD$1,P324&gt;=$AC$6,$AC$1,P324&gt;=$AB$6,$AB$1,P324&gt;=$AA$6,$AA$1,P324&gt;=$Z$6,$Z$1,P324&gt;=$Y$6,$Y$1,P324&gt;=$X$6,$X$1,P324&gt;=$W$6,$W$1,P324&lt;$W$2,$V$1),(IF(AND($N$2&gt;=$T$7,$N$2&lt;$U$7),_xlfn.IFS(P324&gt;=$AD$7,$AD$1,P324&gt;=$AC$7,$AC$1,P324&gt;=$AB$7,$AB$1,P324&gt;=$AA$7,$AA$1,P324&gt;=$Z$7,$Z$1,P324&gt;=$Y$7,$Y$1,P324&gt;=$X$7,$X$1,P324&gt;=$W$7,$W$1,P324&lt;$W$2,$V$1),(IF(AND($N$2&gt;=$T$8,$N$2&lt;$U$8),_xlfn.IFS(P324&gt;=$AD$8,$AD$1,P324&gt;=$AC$8,$AC$1,P324&gt;=$AB$8,$AB$1,P324&gt;=$AA$8,$AA$1,P324&gt;=$Z$8,$Z$1,P324&gt;=$Y$8,$Y$1,P324&gt;=$X$8,$X$1,P324&gt;=$W$8,$W$1,P324&lt;$W$2,$V$1),(IF(AND($N$2&gt;=$T$9,$N$2&lt;$U$9),_xlfn.IFS(P324&gt;=$AD$9,$AD$1,P324&gt;=$AC$9,$AC$1,P324&gt;=$AB$9,$AB$1,P324&gt;=$AA$9,$AA$1,P324&gt;=$Z$9,$Z$1,P324&gt;=$Y$9,$Y$1,P324&gt;=$X$9,$X$1,P324&gt;=$W$9,$W$1),$W$1))))))))))))))),IF(AND($N$2&gt;=$T$2,$N$2&lt;=$U$2),IF(P324&gt;=$W$2,$W$1,$V$1),IF(AND($N$2&gt;=$T$3,$N$2&lt;$U$3),IF(P324&gt;=$W$3,$W$1,$V$1),IF(AND($N$2&gt;=$T$4,$N$2&lt;$U$4),IF(P324&gt;=$W$4,$W$1,$V$1),IF(AND($N$2&gt;=$T$5,$N$2&lt;$U$5),IF(P324&gt;=$W$5,$W$1,$V$1),IF(AND($N$2&gt;=$T$6,$N$2&lt;$U$6),IF(P324&gt;=$W$6,$W$1,$V$1),IF(AND($N$2&gt;=$T$7,$N$2&lt;$U$7),IF(P324&gt;=$W$7,$W$1,$V$1),IF(AND($N$2&gt;=$T$8,$N$2&lt;$U$8),IF(P324&gt;=$W$8,$W$1,$V$1),IF(AND($N$2&gt;=$T$9,$N$2&lt;$U$9),IF(P324&gt;=$W$9,$W$1,$V$1),""))))))))),"")</f>
        <v/>
      </c>
      <c r="M324" s="9" t="str" cm="1">
        <f t="array" ref="M324">IF(E324&lt;&gt;"",IF(AND(E324&lt;&gt;"GR",E324&gt;=40,J324&gt;=30),_xlfn.IFS(Q324&gt;=$AG$2,$AD$19,Q324&gt;=$AG$3,$AC$19,Q324&gt;=$AG$4,$AB$19,Q324&gt;=$AG$5,$AA$19,Q324&gt;=$AG$6,$Z$19,Q324&gt;=$AG$7,$Y$19,Q324&gt;=$AG$8,$X$19,Q324&gt;=$AG$9,$V$19),L324),"")</f>
        <v/>
      </c>
      <c r="N324" s="9"/>
      <c r="O324" s="9"/>
      <c r="P324" s="9">
        <f t="shared" si="47"/>
        <v>0</v>
      </c>
      <c r="Q324" s="9">
        <f t="shared" si="48"/>
        <v>0</v>
      </c>
      <c r="R324" s="9">
        <f t="shared" si="49"/>
        <v>-3.2</v>
      </c>
    </row>
    <row r="325" spans="1:18" x14ac:dyDescent="0.2">
      <c r="A325" s="3" t="s">
        <v>8</v>
      </c>
      <c r="B325" s="3">
        <v>324</v>
      </c>
      <c r="C325" s="3"/>
      <c r="D325" s="3"/>
      <c r="E325" s="3"/>
      <c r="F325" s="22">
        <f t="shared" si="50"/>
        <v>0</v>
      </c>
      <c r="G325" s="22">
        <f t="shared" si="51"/>
        <v>0</v>
      </c>
      <c r="H325" s="22">
        <f t="shared" si="52"/>
        <v>0</v>
      </c>
      <c r="I325" s="9">
        <f t="shared" si="53"/>
        <v>0</v>
      </c>
      <c r="J325" s="9" t="str">
        <f t="shared" si="45"/>
        <v/>
      </c>
      <c r="K325" s="10">
        <f t="shared" si="46"/>
        <v>0</v>
      </c>
      <c r="L325" s="9" t="str" cm="1">
        <f t="array" ref="L325">IF(D325&lt;&gt;"",IF(AND(H325&gt;=40,I325&gt;=30),IF(AND($N$2&gt;=$T$2,$N$2&lt;=$U$2),_xlfn.IFS(P325&gt;=$AD$2,$AD$1,P325&gt;=$AC$2,$AC$1,P325&gt;=$AB$2,$AB$1,P325&gt;=$AA$2,$AA$1,P325&gt;=$Z$2,$Z$1,P325&gt;=$Y$2,$Y$1,P325&gt;=$X$2,$X$1,P325&gt;=$W$2,$W$1,P325&lt;$W$2,$V$1),(IF(AND($N$2&gt;=$T$3,$N$2&lt;$U$3),_xlfn.IFS(P325&gt;=$AD$3,$AD$1,P325&gt;=$AC$3,$AC$1,P325&gt;=$AB$3,$AB$1,P325&gt;=$AA$3,$AA$1,P325&gt;=$Z$3,$Z$1,P325&gt;=$Y$3,$Y$1,P325&gt;=$X$3,$X$1,P325&gt;=$W$3,$W$1,P325&lt;$W$2,$V$1),(IF(AND($N$2&gt;=$T$4,$N$2&lt;$U$4),_xlfn.IFS(P325&gt;=$AD$4,$AD$1,P325&gt;=$AC$4,$AC$1,P325&gt;=$AB$4,$AB$1,P325&gt;=$AA$4,$AA$1,P325&gt;=$Z$4,$Z$1,P325&gt;=$Y$4,$Y$1,P325&gt;=$X$4,$X$1,P325&gt;=$W$4,$W$1,P325&lt;$W$2,$V$1),(IF(AND($N$2&gt;=$T$5,$N$2&lt;$U$5),_xlfn.IFS(P325&gt;=$AD$5,$AD$1,P325&gt;=$AC$5,$AC$1,P325&gt;=$AB$5,$AB$1,P325&gt;=$AA$5,$AA$1,P325&gt;=$Z$5,$Z$1,P325&gt;=$Y$5,$Y$1,P325&gt;=$X$5,$X$1,P325&gt;=$W$5,$W$1,P325&lt;$W$2,$V$1),(IF(AND($N$2&gt;=$T$6,$N$2&lt;$U$6),_xlfn.IFS(P325&gt;=$AD$6,$AD$1,P325&gt;=$AC$6,$AC$1,P325&gt;=$AB$6,$AB$1,P325&gt;=$AA$6,$AA$1,P325&gt;=$Z$6,$Z$1,P325&gt;=$Y$6,$Y$1,P325&gt;=$X$6,$X$1,P325&gt;=$W$6,$W$1,P325&lt;$W$2,$V$1),(IF(AND($N$2&gt;=$T$7,$N$2&lt;$U$7),_xlfn.IFS(P325&gt;=$AD$7,$AD$1,P325&gt;=$AC$7,$AC$1,P325&gt;=$AB$7,$AB$1,P325&gt;=$AA$7,$AA$1,P325&gt;=$Z$7,$Z$1,P325&gt;=$Y$7,$Y$1,P325&gt;=$X$7,$X$1,P325&gt;=$W$7,$W$1,P325&lt;$W$2,$V$1),(IF(AND($N$2&gt;=$T$8,$N$2&lt;$U$8),_xlfn.IFS(P325&gt;=$AD$8,$AD$1,P325&gt;=$AC$8,$AC$1,P325&gt;=$AB$8,$AB$1,P325&gt;=$AA$8,$AA$1,P325&gt;=$Z$8,$Z$1,P325&gt;=$Y$8,$Y$1,P325&gt;=$X$8,$X$1,P325&gt;=$W$8,$W$1,P325&lt;$W$2,$V$1),(IF(AND($N$2&gt;=$T$9,$N$2&lt;$U$9),_xlfn.IFS(P325&gt;=$AD$9,$AD$1,P325&gt;=$AC$9,$AC$1,P325&gt;=$AB$9,$AB$1,P325&gt;=$AA$9,$AA$1,P325&gt;=$Z$9,$Z$1,P325&gt;=$Y$9,$Y$1,P325&gt;=$X$9,$X$1,P325&gt;=$W$9,$W$1),$W$1))))))))))))))),IF(AND($N$2&gt;=$T$2,$N$2&lt;=$U$2),IF(P325&gt;=$W$2,$W$1,$V$1),IF(AND($N$2&gt;=$T$3,$N$2&lt;$U$3),IF(P325&gt;=$W$3,$W$1,$V$1),IF(AND($N$2&gt;=$T$4,$N$2&lt;$U$4),IF(P325&gt;=$W$4,$W$1,$V$1),IF(AND($N$2&gt;=$T$5,$N$2&lt;$U$5),IF(P325&gt;=$W$5,$W$1,$V$1),IF(AND($N$2&gt;=$T$6,$N$2&lt;$U$6),IF(P325&gt;=$W$6,$W$1,$V$1),IF(AND($N$2&gt;=$T$7,$N$2&lt;$U$7),IF(P325&gt;=$W$7,$W$1,$V$1),IF(AND($N$2&gt;=$T$8,$N$2&lt;$U$8),IF(P325&gt;=$W$8,$W$1,$V$1),IF(AND($N$2&gt;=$T$9,$N$2&lt;$U$9),IF(P325&gt;=$W$9,$W$1,$V$1),""))))))))),"")</f>
        <v/>
      </c>
      <c r="M325" s="9" t="str" cm="1">
        <f t="array" ref="M325">IF(E325&lt;&gt;"",IF(AND(E325&lt;&gt;"GR",E325&gt;=40,J325&gt;=30),_xlfn.IFS(Q325&gt;=$AG$2,$AD$19,Q325&gt;=$AG$3,$AC$19,Q325&gt;=$AG$4,$AB$19,Q325&gt;=$AG$5,$AA$19,Q325&gt;=$AG$6,$Z$19,Q325&gt;=$AG$7,$Y$19,Q325&gt;=$AG$8,$X$19,Q325&gt;=$AG$9,$V$19),L325),"")</f>
        <v/>
      </c>
      <c r="N325" s="9"/>
      <c r="O325" s="9"/>
      <c r="P325" s="9">
        <f t="shared" si="47"/>
        <v>0</v>
      </c>
      <c r="Q325" s="9">
        <f t="shared" si="48"/>
        <v>0</v>
      </c>
      <c r="R325" s="9">
        <f t="shared" si="49"/>
        <v>-3.2</v>
      </c>
    </row>
    <row r="326" spans="1:18" x14ac:dyDescent="0.2">
      <c r="A326" s="3" t="s">
        <v>8</v>
      </c>
      <c r="B326" s="3">
        <v>325</v>
      </c>
      <c r="C326" s="3"/>
      <c r="D326" s="3"/>
      <c r="E326" s="3"/>
      <c r="F326" s="22">
        <f t="shared" si="50"/>
        <v>0</v>
      </c>
      <c r="G326" s="22">
        <f t="shared" si="51"/>
        <v>0</v>
      </c>
      <c r="H326" s="22">
        <f t="shared" si="52"/>
        <v>0</v>
      </c>
      <c r="I326" s="9">
        <f t="shared" si="53"/>
        <v>0</v>
      </c>
      <c r="J326" s="9" t="str">
        <f t="shared" si="45"/>
        <v/>
      </c>
      <c r="K326" s="10">
        <f t="shared" si="46"/>
        <v>0</v>
      </c>
      <c r="L326" s="9" t="str" cm="1">
        <f t="array" ref="L326">IF(D326&lt;&gt;"",IF(AND(H326&gt;=40,I326&gt;=30),IF(AND($N$2&gt;=$T$2,$N$2&lt;=$U$2),_xlfn.IFS(P326&gt;=$AD$2,$AD$1,P326&gt;=$AC$2,$AC$1,P326&gt;=$AB$2,$AB$1,P326&gt;=$AA$2,$AA$1,P326&gt;=$Z$2,$Z$1,P326&gt;=$Y$2,$Y$1,P326&gt;=$X$2,$X$1,P326&gt;=$W$2,$W$1,P326&lt;$W$2,$V$1),(IF(AND($N$2&gt;=$T$3,$N$2&lt;$U$3),_xlfn.IFS(P326&gt;=$AD$3,$AD$1,P326&gt;=$AC$3,$AC$1,P326&gt;=$AB$3,$AB$1,P326&gt;=$AA$3,$AA$1,P326&gt;=$Z$3,$Z$1,P326&gt;=$Y$3,$Y$1,P326&gt;=$X$3,$X$1,P326&gt;=$W$3,$W$1,P326&lt;$W$2,$V$1),(IF(AND($N$2&gt;=$T$4,$N$2&lt;$U$4),_xlfn.IFS(P326&gt;=$AD$4,$AD$1,P326&gt;=$AC$4,$AC$1,P326&gt;=$AB$4,$AB$1,P326&gt;=$AA$4,$AA$1,P326&gt;=$Z$4,$Z$1,P326&gt;=$Y$4,$Y$1,P326&gt;=$X$4,$X$1,P326&gt;=$W$4,$W$1,P326&lt;$W$2,$V$1),(IF(AND($N$2&gt;=$T$5,$N$2&lt;$U$5),_xlfn.IFS(P326&gt;=$AD$5,$AD$1,P326&gt;=$AC$5,$AC$1,P326&gt;=$AB$5,$AB$1,P326&gt;=$AA$5,$AA$1,P326&gt;=$Z$5,$Z$1,P326&gt;=$Y$5,$Y$1,P326&gt;=$X$5,$X$1,P326&gt;=$W$5,$W$1,P326&lt;$W$2,$V$1),(IF(AND($N$2&gt;=$T$6,$N$2&lt;$U$6),_xlfn.IFS(P326&gt;=$AD$6,$AD$1,P326&gt;=$AC$6,$AC$1,P326&gt;=$AB$6,$AB$1,P326&gt;=$AA$6,$AA$1,P326&gt;=$Z$6,$Z$1,P326&gt;=$Y$6,$Y$1,P326&gt;=$X$6,$X$1,P326&gt;=$W$6,$W$1,P326&lt;$W$2,$V$1),(IF(AND($N$2&gt;=$T$7,$N$2&lt;$U$7),_xlfn.IFS(P326&gt;=$AD$7,$AD$1,P326&gt;=$AC$7,$AC$1,P326&gt;=$AB$7,$AB$1,P326&gt;=$AA$7,$AA$1,P326&gt;=$Z$7,$Z$1,P326&gt;=$Y$7,$Y$1,P326&gt;=$X$7,$X$1,P326&gt;=$W$7,$W$1,P326&lt;$W$2,$V$1),(IF(AND($N$2&gt;=$T$8,$N$2&lt;$U$8),_xlfn.IFS(P326&gt;=$AD$8,$AD$1,P326&gt;=$AC$8,$AC$1,P326&gt;=$AB$8,$AB$1,P326&gt;=$AA$8,$AA$1,P326&gt;=$Z$8,$Z$1,P326&gt;=$Y$8,$Y$1,P326&gt;=$X$8,$X$1,P326&gt;=$W$8,$W$1,P326&lt;$W$2,$V$1),(IF(AND($N$2&gt;=$T$9,$N$2&lt;$U$9),_xlfn.IFS(P326&gt;=$AD$9,$AD$1,P326&gt;=$AC$9,$AC$1,P326&gt;=$AB$9,$AB$1,P326&gt;=$AA$9,$AA$1,P326&gt;=$Z$9,$Z$1,P326&gt;=$Y$9,$Y$1,P326&gt;=$X$9,$X$1,P326&gt;=$W$9,$W$1),$W$1))))))))))))))),IF(AND($N$2&gt;=$T$2,$N$2&lt;=$U$2),IF(P326&gt;=$W$2,$W$1,$V$1),IF(AND($N$2&gt;=$T$3,$N$2&lt;$U$3),IF(P326&gt;=$W$3,$W$1,$V$1),IF(AND($N$2&gt;=$T$4,$N$2&lt;$U$4),IF(P326&gt;=$W$4,$W$1,$V$1),IF(AND($N$2&gt;=$T$5,$N$2&lt;$U$5),IF(P326&gt;=$W$5,$W$1,$V$1),IF(AND($N$2&gt;=$T$6,$N$2&lt;$U$6),IF(P326&gt;=$W$6,$W$1,$V$1),IF(AND($N$2&gt;=$T$7,$N$2&lt;$U$7),IF(P326&gt;=$W$7,$W$1,$V$1),IF(AND($N$2&gt;=$T$8,$N$2&lt;$U$8),IF(P326&gt;=$W$8,$W$1,$V$1),IF(AND($N$2&gt;=$T$9,$N$2&lt;$U$9),IF(P326&gt;=$W$9,$W$1,$V$1),""))))))))),"")</f>
        <v/>
      </c>
      <c r="M326" s="9" t="str" cm="1">
        <f t="array" ref="M326">IF(E326&lt;&gt;"",IF(AND(E326&lt;&gt;"GR",E326&gt;=40,J326&gt;=30),_xlfn.IFS(Q326&gt;=$AG$2,$AD$19,Q326&gt;=$AG$3,$AC$19,Q326&gt;=$AG$4,$AB$19,Q326&gt;=$AG$5,$AA$19,Q326&gt;=$AG$6,$Z$19,Q326&gt;=$AG$7,$Y$19,Q326&gt;=$AG$8,$X$19,Q326&gt;=$AG$9,$V$19),L326),"")</f>
        <v/>
      </c>
      <c r="N326" s="9"/>
      <c r="O326" s="9"/>
      <c r="P326" s="9">
        <f t="shared" si="47"/>
        <v>0</v>
      </c>
      <c r="Q326" s="9">
        <f t="shared" si="48"/>
        <v>0</v>
      </c>
      <c r="R326" s="9">
        <f t="shared" si="49"/>
        <v>-3.2</v>
      </c>
    </row>
    <row r="327" spans="1:18" x14ac:dyDescent="0.2">
      <c r="A327" s="3" t="s">
        <v>8</v>
      </c>
      <c r="B327" s="3">
        <v>326</v>
      </c>
      <c r="C327" s="3"/>
      <c r="D327" s="3"/>
      <c r="E327" s="3"/>
      <c r="F327" s="22">
        <f t="shared" si="50"/>
        <v>0</v>
      </c>
      <c r="G327" s="22">
        <f t="shared" si="51"/>
        <v>0</v>
      </c>
      <c r="H327" s="22">
        <f t="shared" si="52"/>
        <v>0</v>
      </c>
      <c r="I327" s="9">
        <f t="shared" si="53"/>
        <v>0</v>
      </c>
      <c r="J327" s="9" t="str">
        <f t="shared" si="45"/>
        <v/>
      </c>
      <c r="K327" s="10">
        <f t="shared" si="46"/>
        <v>0</v>
      </c>
      <c r="L327" s="9" t="str" cm="1">
        <f t="array" ref="L327">IF(D327&lt;&gt;"",IF(AND(H327&gt;=40,I327&gt;=30),IF(AND($N$2&gt;=$T$2,$N$2&lt;=$U$2),_xlfn.IFS(P327&gt;=$AD$2,$AD$1,P327&gt;=$AC$2,$AC$1,P327&gt;=$AB$2,$AB$1,P327&gt;=$AA$2,$AA$1,P327&gt;=$Z$2,$Z$1,P327&gt;=$Y$2,$Y$1,P327&gt;=$X$2,$X$1,P327&gt;=$W$2,$W$1,P327&lt;$W$2,$V$1),(IF(AND($N$2&gt;=$T$3,$N$2&lt;$U$3),_xlfn.IFS(P327&gt;=$AD$3,$AD$1,P327&gt;=$AC$3,$AC$1,P327&gt;=$AB$3,$AB$1,P327&gt;=$AA$3,$AA$1,P327&gt;=$Z$3,$Z$1,P327&gt;=$Y$3,$Y$1,P327&gt;=$X$3,$X$1,P327&gt;=$W$3,$W$1,P327&lt;$W$2,$V$1),(IF(AND($N$2&gt;=$T$4,$N$2&lt;$U$4),_xlfn.IFS(P327&gt;=$AD$4,$AD$1,P327&gt;=$AC$4,$AC$1,P327&gt;=$AB$4,$AB$1,P327&gt;=$AA$4,$AA$1,P327&gt;=$Z$4,$Z$1,P327&gt;=$Y$4,$Y$1,P327&gt;=$X$4,$X$1,P327&gt;=$W$4,$W$1,P327&lt;$W$2,$V$1),(IF(AND($N$2&gt;=$T$5,$N$2&lt;$U$5),_xlfn.IFS(P327&gt;=$AD$5,$AD$1,P327&gt;=$AC$5,$AC$1,P327&gt;=$AB$5,$AB$1,P327&gt;=$AA$5,$AA$1,P327&gt;=$Z$5,$Z$1,P327&gt;=$Y$5,$Y$1,P327&gt;=$X$5,$X$1,P327&gt;=$W$5,$W$1,P327&lt;$W$2,$V$1),(IF(AND($N$2&gt;=$T$6,$N$2&lt;$U$6),_xlfn.IFS(P327&gt;=$AD$6,$AD$1,P327&gt;=$AC$6,$AC$1,P327&gt;=$AB$6,$AB$1,P327&gt;=$AA$6,$AA$1,P327&gt;=$Z$6,$Z$1,P327&gt;=$Y$6,$Y$1,P327&gt;=$X$6,$X$1,P327&gt;=$W$6,$W$1,P327&lt;$W$2,$V$1),(IF(AND($N$2&gt;=$T$7,$N$2&lt;$U$7),_xlfn.IFS(P327&gt;=$AD$7,$AD$1,P327&gt;=$AC$7,$AC$1,P327&gt;=$AB$7,$AB$1,P327&gt;=$AA$7,$AA$1,P327&gt;=$Z$7,$Z$1,P327&gt;=$Y$7,$Y$1,P327&gt;=$X$7,$X$1,P327&gt;=$W$7,$W$1,P327&lt;$W$2,$V$1),(IF(AND($N$2&gt;=$T$8,$N$2&lt;$U$8),_xlfn.IFS(P327&gt;=$AD$8,$AD$1,P327&gt;=$AC$8,$AC$1,P327&gt;=$AB$8,$AB$1,P327&gt;=$AA$8,$AA$1,P327&gt;=$Z$8,$Z$1,P327&gt;=$Y$8,$Y$1,P327&gt;=$X$8,$X$1,P327&gt;=$W$8,$W$1,P327&lt;$W$2,$V$1),(IF(AND($N$2&gt;=$T$9,$N$2&lt;$U$9),_xlfn.IFS(P327&gt;=$AD$9,$AD$1,P327&gt;=$AC$9,$AC$1,P327&gt;=$AB$9,$AB$1,P327&gt;=$AA$9,$AA$1,P327&gt;=$Z$9,$Z$1,P327&gt;=$Y$9,$Y$1,P327&gt;=$X$9,$X$1,P327&gt;=$W$9,$W$1),$W$1))))))))))))))),IF(AND($N$2&gt;=$T$2,$N$2&lt;=$U$2),IF(P327&gt;=$W$2,$W$1,$V$1),IF(AND($N$2&gt;=$T$3,$N$2&lt;$U$3),IF(P327&gt;=$W$3,$W$1,$V$1),IF(AND($N$2&gt;=$T$4,$N$2&lt;$U$4),IF(P327&gt;=$W$4,$W$1,$V$1),IF(AND($N$2&gt;=$T$5,$N$2&lt;$U$5),IF(P327&gt;=$W$5,$W$1,$V$1),IF(AND($N$2&gt;=$T$6,$N$2&lt;$U$6),IF(P327&gt;=$W$6,$W$1,$V$1),IF(AND($N$2&gt;=$T$7,$N$2&lt;$U$7),IF(P327&gt;=$W$7,$W$1,$V$1),IF(AND($N$2&gt;=$T$8,$N$2&lt;$U$8),IF(P327&gt;=$W$8,$W$1,$V$1),IF(AND($N$2&gt;=$T$9,$N$2&lt;$U$9),IF(P327&gt;=$W$9,$W$1,$V$1),""))))))))),"")</f>
        <v/>
      </c>
      <c r="M327" s="9" t="str" cm="1">
        <f t="array" ref="M327">IF(E327&lt;&gt;"",IF(AND(E327&lt;&gt;"GR",E327&gt;=40,J327&gt;=30),_xlfn.IFS(Q327&gt;=$AG$2,$AD$19,Q327&gt;=$AG$3,$AC$19,Q327&gt;=$AG$4,$AB$19,Q327&gt;=$AG$5,$AA$19,Q327&gt;=$AG$6,$Z$19,Q327&gt;=$AG$7,$Y$19,Q327&gt;=$AG$8,$X$19,Q327&gt;=$AG$9,$V$19),L327),"")</f>
        <v/>
      </c>
      <c r="N327" s="9"/>
      <c r="O327" s="9"/>
      <c r="P327" s="9">
        <f t="shared" si="47"/>
        <v>0</v>
      </c>
      <c r="Q327" s="9">
        <f t="shared" si="48"/>
        <v>0</v>
      </c>
      <c r="R327" s="9">
        <f t="shared" si="49"/>
        <v>-3.2</v>
      </c>
    </row>
    <row r="328" spans="1:18" x14ac:dyDescent="0.2">
      <c r="A328" s="3" t="s">
        <v>8</v>
      </c>
      <c r="B328" s="3">
        <v>327</v>
      </c>
      <c r="C328" s="3"/>
      <c r="D328" s="3"/>
      <c r="E328" s="3"/>
      <c r="F328" s="22">
        <f t="shared" si="50"/>
        <v>0</v>
      </c>
      <c r="G328" s="22">
        <f t="shared" si="51"/>
        <v>0</v>
      </c>
      <c r="H328" s="22">
        <f t="shared" si="52"/>
        <v>0</v>
      </c>
      <c r="I328" s="9">
        <f t="shared" si="53"/>
        <v>0</v>
      </c>
      <c r="J328" s="9" t="str">
        <f t="shared" si="45"/>
        <v/>
      </c>
      <c r="K328" s="10">
        <f t="shared" si="46"/>
        <v>0</v>
      </c>
      <c r="L328" s="9" t="str" cm="1">
        <f t="array" ref="L328">IF(D328&lt;&gt;"",IF(AND(H328&gt;=40,I328&gt;=30),IF(AND($N$2&gt;=$T$2,$N$2&lt;=$U$2),_xlfn.IFS(P328&gt;=$AD$2,$AD$1,P328&gt;=$AC$2,$AC$1,P328&gt;=$AB$2,$AB$1,P328&gt;=$AA$2,$AA$1,P328&gt;=$Z$2,$Z$1,P328&gt;=$Y$2,$Y$1,P328&gt;=$X$2,$X$1,P328&gt;=$W$2,$W$1,P328&lt;$W$2,$V$1),(IF(AND($N$2&gt;=$T$3,$N$2&lt;$U$3),_xlfn.IFS(P328&gt;=$AD$3,$AD$1,P328&gt;=$AC$3,$AC$1,P328&gt;=$AB$3,$AB$1,P328&gt;=$AA$3,$AA$1,P328&gt;=$Z$3,$Z$1,P328&gt;=$Y$3,$Y$1,P328&gt;=$X$3,$X$1,P328&gt;=$W$3,$W$1,P328&lt;$W$2,$V$1),(IF(AND($N$2&gt;=$T$4,$N$2&lt;$U$4),_xlfn.IFS(P328&gt;=$AD$4,$AD$1,P328&gt;=$AC$4,$AC$1,P328&gt;=$AB$4,$AB$1,P328&gt;=$AA$4,$AA$1,P328&gt;=$Z$4,$Z$1,P328&gt;=$Y$4,$Y$1,P328&gt;=$X$4,$X$1,P328&gt;=$W$4,$W$1,P328&lt;$W$2,$V$1),(IF(AND($N$2&gt;=$T$5,$N$2&lt;$U$5),_xlfn.IFS(P328&gt;=$AD$5,$AD$1,P328&gt;=$AC$5,$AC$1,P328&gt;=$AB$5,$AB$1,P328&gt;=$AA$5,$AA$1,P328&gt;=$Z$5,$Z$1,P328&gt;=$Y$5,$Y$1,P328&gt;=$X$5,$X$1,P328&gt;=$W$5,$W$1,P328&lt;$W$2,$V$1),(IF(AND($N$2&gt;=$T$6,$N$2&lt;$U$6),_xlfn.IFS(P328&gt;=$AD$6,$AD$1,P328&gt;=$AC$6,$AC$1,P328&gt;=$AB$6,$AB$1,P328&gt;=$AA$6,$AA$1,P328&gt;=$Z$6,$Z$1,P328&gt;=$Y$6,$Y$1,P328&gt;=$X$6,$X$1,P328&gt;=$W$6,$W$1,P328&lt;$W$2,$V$1),(IF(AND($N$2&gt;=$T$7,$N$2&lt;$U$7),_xlfn.IFS(P328&gt;=$AD$7,$AD$1,P328&gt;=$AC$7,$AC$1,P328&gt;=$AB$7,$AB$1,P328&gt;=$AA$7,$AA$1,P328&gt;=$Z$7,$Z$1,P328&gt;=$Y$7,$Y$1,P328&gt;=$X$7,$X$1,P328&gt;=$W$7,$W$1,P328&lt;$W$2,$V$1),(IF(AND($N$2&gt;=$T$8,$N$2&lt;$U$8),_xlfn.IFS(P328&gt;=$AD$8,$AD$1,P328&gt;=$AC$8,$AC$1,P328&gt;=$AB$8,$AB$1,P328&gt;=$AA$8,$AA$1,P328&gt;=$Z$8,$Z$1,P328&gt;=$Y$8,$Y$1,P328&gt;=$X$8,$X$1,P328&gt;=$W$8,$W$1,P328&lt;$W$2,$V$1),(IF(AND($N$2&gt;=$T$9,$N$2&lt;$U$9),_xlfn.IFS(P328&gt;=$AD$9,$AD$1,P328&gt;=$AC$9,$AC$1,P328&gt;=$AB$9,$AB$1,P328&gt;=$AA$9,$AA$1,P328&gt;=$Z$9,$Z$1,P328&gt;=$Y$9,$Y$1,P328&gt;=$X$9,$X$1,P328&gt;=$W$9,$W$1),$W$1))))))))))))))),IF(AND($N$2&gt;=$T$2,$N$2&lt;=$U$2),IF(P328&gt;=$W$2,$W$1,$V$1),IF(AND($N$2&gt;=$T$3,$N$2&lt;$U$3),IF(P328&gt;=$W$3,$W$1,$V$1),IF(AND($N$2&gt;=$T$4,$N$2&lt;$U$4),IF(P328&gt;=$W$4,$W$1,$V$1),IF(AND($N$2&gt;=$T$5,$N$2&lt;$U$5),IF(P328&gt;=$W$5,$W$1,$V$1),IF(AND($N$2&gt;=$T$6,$N$2&lt;$U$6),IF(P328&gt;=$W$6,$W$1,$V$1),IF(AND($N$2&gt;=$T$7,$N$2&lt;$U$7),IF(P328&gt;=$W$7,$W$1,$V$1),IF(AND($N$2&gt;=$T$8,$N$2&lt;$U$8),IF(P328&gt;=$W$8,$W$1,$V$1),IF(AND($N$2&gt;=$T$9,$N$2&lt;$U$9),IF(P328&gt;=$W$9,$W$1,$V$1),""))))))))),"")</f>
        <v/>
      </c>
      <c r="M328" s="9" t="str" cm="1">
        <f t="array" ref="M328">IF(E328&lt;&gt;"",IF(AND(E328&lt;&gt;"GR",E328&gt;=40,J328&gt;=30),_xlfn.IFS(Q328&gt;=$AG$2,$AD$19,Q328&gt;=$AG$3,$AC$19,Q328&gt;=$AG$4,$AB$19,Q328&gt;=$AG$5,$AA$19,Q328&gt;=$AG$6,$Z$19,Q328&gt;=$AG$7,$Y$19,Q328&gt;=$AG$8,$X$19,Q328&gt;=$AG$9,$V$19),L328),"")</f>
        <v/>
      </c>
      <c r="N328" s="9"/>
      <c r="O328" s="9"/>
      <c r="P328" s="9">
        <f t="shared" si="47"/>
        <v>0</v>
      </c>
      <c r="Q328" s="9">
        <f t="shared" si="48"/>
        <v>0</v>
      </c>
      <c r="R328" s="9">
        <f t="shared" si="49"/>
        <v>-3.2</v>
      </c>
    </row>
    <row r="329" spans="1:18" x14ac:dyDescent="0.2">
      <c r="A329" s="3" t="s">
        <v>8</v>
      </c>
      <c r="B329" s="3">
        <v>328</v>
      </c>
      <c r="C329" s="3"/>
      <c r="D329" s="3"/>
      <c r="E329" s="3"/>
      <c r="F329" s="22">
        <f t="shared" si="50"/>
        <v>0</v>
      </c>
      <c r="G329" s="22">
        <f t="shared" si="51"/>
        <v>0</v>
      </c>
      <c r="H329" s="22">
        <f t="shared" si="52"/>
        <v>0</v>
      </c>
      <c r="I329" s="9">
        <f t="shared" si="53"/>
        <v>0</v>
      </c>
      <c r="J329" s="9" t="str">
        <f t="shared" si="45"/>
        <v/>
      </c>
      <c r="K329" s="10">
        <f t="shared" si="46"/>
        <v>0</v>
      </c>
      <c r="L329" s="9" t="str" cm="1">
        <f t="array" ref="L329">IF(D329&lt;&gt;"",IF(AND(H329&gt;=40,I329&gt;=30),IF(AND($N$2&gt;=$T$2,$N$2&lt;=$U$2),_xlfn.IFS(P329&gt;=$AD$2,$AD$1,P329&gt;=$AC$2,$AC$1,P329&gt;=$AB$2,$AB$1,P329&gt;=$AA$2,$AA$1,P329&gt;=$Z$2,$Z$1,P329&gt;=$Y$2,$Y$1,P329&gt;=$X$2,$X$1,P329&gt;=$W$2,$W$1,P329&lt;$W$2,$V$1),(IF(AND($N$2&gt;=$T$3,$N$2&lt;$U$3),_xlfn.IFS(P329&gt;=$AD$3,$AD$1,P329&gt;=$AC$3,$AC$1,P329&gt;=$AB$3,$AB$1,P329&gt;=$AA$3,$AA$1,P329&gt;=$Z$3,$Z$1,P329&gt;=$Y$3,$Y$1,P329&gt;=$X$3,$X$1,P329&gt;=$W$3,$W$1,P329&lt;$W$2,$V$1),(IF(AND($N$2&gt;=$T$4,$N$2&lt;$U$4),_xlfn.IFS(P329&gt;=$AD$4,$AD$1,P329&gt;=$AC$4,$AC$1,P329&gt;=$AB$4,$AB$1,P329&gt;=$AA$4,$AA$1,P329&gt;=$Z$4,$Z$1,P329&gt;=$Y$4,$Y$1,P329&gt;=$X$4,$X$1,P329&gt;=$W$4,$W$1,P329&lt;$W$2,$V$1),(IF(AND($N$2&gt;=$T$5,$N$2&lt;$U$5),_xlfn.IFS(P329&gt;=$AD$5,$AD$1,P329&gt;=$AC$5,$AC$1,P329&gt;=$AB$5,$AB$1,P329&gt;=$AA$5,$AA$1,P329&gt;=$Z$5,$Z$1,P329&gt;=$Y$5,$Y$1,P329&gt;=$X$5,$X$1,P329&gt;=$W$5,$W$1,P329&lt;$W$2,$V$1),(IF(AND($N$2&gt;=$T$6,$N$2&lt;$U$6),_xlfn.IFS(P329&gt;=$AD$6,$AD$1,P329&gt;=$AC$6,$AC$1,P329&gt;=$AB$6,$AB$1,P329&gt;=$AA$6,$AA$1,P329&gt;=$Z$6,$Z$1,P329&gt;=$Y$6,$Y$1,P329&gt;=$X$6,$X$1,P329&gt;=$W$6,$W$1,P329&lt;$W$2,$V$1),(IF(AND($N$2&gt;=$T$7,$N$2&lt;$U$7),_xlfn.IFS(P329&gt;=$AD$7,$AD$1,P329&gt;=$AC$7,$AC$1,P329&gt;=$AB$7,$AB$1,P329&gt;=$AA$7,$AA$1,P329&gt;=$Z$7,$Z$1,P329&gt;=$Y$7,$Y$1,P329&gt;=$X$7,$X$1,P329&gt;=$W$7,$W$1,P329&lt;$W$2,$V$1),(IF(AND($N$2&gt;=$T$8,$N$2&lt;$U$8),_xlfn.IFS(P329&gt;=$AD$8,$AD$1,P329&gt;=$AC$8,$AC$1,P329&gt;=$AB$8,$AB$1,P329&gt;=$AA$8,$AA$1,P329&gt;=$Z$8,$Z$1,P329&gt;=$Y$8,$Y$1,P329&gt;=$X$8,$X$1,P329&gt;=$W$8,$W$1,P329&lt;$W$2,$V$1),(IF(AND($N$2&gt;=$T$9,$N$2&lt;$U$9),_xlfn.IFS(P329&gt;=$AD$9,$AD$1,P329&gt;=$AC$9,$AC$1,P329&gt;=$AB$9,$AB$1,P329&gt;=$AA$9,$AA$1,P329&gt;=$Z$9,$Z$1,P329&gt;=$Y$9,$Y$1,P329&gt;=$X$9,$X$1,P329&gt;=$W$9,$W$1),$W$1))))))))))))))),IF(AND($N$2&gt;=$T$2,$N$2&lt;=$U$2),IF(P329&gt;=$W$2,$W$1,$V$1),IF(AND($N$2&gt;=$T$3,$N$2&lt;$U$3),IF(P329&gt;=$W$3,$W$1,$V$1),IF(AND($N$2&gt;=$T$4,$N$2&lt;$U$4),IF(P329&gt;=$W$4,$W$1,$V$1),IF(AND($N$2&gt;=$T$5,$N$2&lt;$U$5),IF(P329&gt;=$W$5,$W$1,$V$1),IF(AND($N$2&gt;=$T$6,$N$2&lt;$U$6),IF(P329&gt;=$W$6,$W$1,$V$1),IF(AND($N$2&gt;=$T$7,$N$2&lt;$U$7),IF(P329&gt;=$W$7,$W$1,$V$1),IF(AND($N$2&gt;=$T$8,$N$2&lt;$U$8),IF(P329&gt;=$W$8,$W$1,$V$1),IF(AND($N$2&gt;=$T$9,$N$2&lt;$U$9),IF(P329&gt;=$W$9,$W$1,$V$1),""))))))))),"")</f>
        <v/>
      </c>
      <c r="M329" s="9" t="str" cm="1">
        <f t="array" ref="M329">IF(E329&lt;&gt;"",IF(AND(E329&lt;&gt;"GR",E329&gt;=40,J329&gt;=30),_xlfn.IFS(Q329&gt;=$AG$2,$AD$19,Q329&gt;=$AG$3,$AC$19,Q329&gt;=$AG$4,$AB$19,Q329&gt;=$AG$5,$AA$19,Q329&gt;=$AG$6,$Z$19,Q329&gt;=$AG$7,$Y$19,Q329&gt;=$AG$8,$X$19,Q329&gt;=$AG$9,$V$19),L329),"")</f>
        <v/>
      </c>
      <c r="N329" s="9"/>
      <c r="O329" s="9"/>
      <c r="P329" s="9">
        <f t="shared" si="47"/>
        <v>0</v>
      </c>
      <c r="Q329" s="9">
        <f t="shared" si="48"/>
        <v>0</v>
      </c>
      <c r="R329" s="9">
        <f t="shared" si="49"/>
        <v>-3.2</v>
      </c>
    </row>
    <row r="330" spans="1:18" x14ac:dyDescent="0.2">
      <c r="A330" s="3" t="s">
        <v>8</v>
      </c>
      <c r="B330" s="3">
        <v>329</v>
      </c>
      <c r="C330" s="3"/>
      <c r="D330" s="3"/>
      <c r="E330" s="3"/>
      <c r="F330" s="22">
        <f t="shared" si="50"/>
        <v>0</v>
      </c>
      <c r="G330" s="22">
        <f t="shared" si="51"/>
        <v>0</v>
      </c>
      <c r="H330" s="22">
        <f t="shared" si="52"/>
        <v>0</v>
      </c>
      <c r="I330" s="9">
        <f t="shared" si="53"/>
        <v>0</v>
      </c>
      <c r="J330" s="9" t="str">
        <f t="shared" si="45"/>
        <v/>
      </c>
      <c r="K330" s="10">
        <f t="shared" si="46"/>
        <v>0</v>
      </c>
      <c r="L330" s="9" t="str" cm="1">
        <f t="array" ref="L330">IF(D330&lt;&gt;"",IF(AND(H330&gt;=40,I330&gt;=30),IF(AND($N$2&gt;=$T$2,$N$2&lt;=$U$2),_xlfn.IFS(P330&gt;=$AD$2,$AD$1,P330&gt;=$AC$2,$AC$1,P330&gt;=$AB$2,$AB$1,P330&gt;=$AA$2,$AA$1,P330&gt;=$Z$2,$Z$1,P330&gt;=$Y$2,$Y$1,P330&gt;=$X$2,$X$1,P330&gt;=$W$2,$W$1,P330&lt;$W$2,$V$1),(IF(AND($N$2&gt;=$T$3,$N$2&lt;$U$3),_xlfn.IFS(P330&gt;=$AD$3,$AD$1,P330&gt;=$AC$3,$AC$1,P330&gt;=$AB$3,$AB$1,P330&gt;=$AA$3,$AA$1,P330&gt;=$Z$3,$Z$1,P330&gt;=$Y$3,$Y$1,P330&gt;=$X$3,$X$1,P330&gt;=$W$3,$W$1,P330&lt;$W$2,$V$1),(IF(AND($N$2&gt;=$T$4,$N$2&lt;$U$4),_xlfn.IFS(P330&gt;=$AD$4,$AD$1,P330&gt;=$AC$4,$AC$1,P330&gt;=$AB$4,$AB$1,P330&gt;=$AA$4,$AA$1,P330&gt;=$Z$4,$Z$1,P330&gt;=$Y$4,$Y$1,P330&gt;=$X$4,$X$1,P330&gt;=$W$4,$W$1,P330&lt;$W$2,$V$1),(IF(AND($N$2&gt;=$T$5,$N$2&lt;$U$5),_xlfn.IFS(P330&gt;=$AD$5,$AD$1,P330&gt;=$AC$5,$AC$1,P330&gt;=$AB$5,$AB$1,P330&gt;=$AA$5,$AA$1,P330&gt;=$Z$5,$Z$1,P330&gt;=$Y$5,$Y$1,P330&gt;=$X$5,$X$1,P330&gt;=$W$5,$W$1,P330&lt;$W$2,$V$1),(IF(AND($N$2&gt;=$T$6,$N$2&lt;$U$6),_xlfn.IFS(P330&gt;=$AD$6,$AD$1,P330&gt;=$AC$6,$AC$1,P330&gt;=$AB$6,$AB$1,P330&gt;=$AA$6,$AA$1,P330&gt;=$Z$6,$Z$1,P330&gt;=$Y$6,$Y$1,P330&gt;=$X$6,$X$1,P330&gt;=$W$6,$W$1,P330&lt;$W$2,$V$1),(IF(AND($N$2&gt;=$T$7,$N$2&lt;$U$7),_xlfn.IFS(P330&gt;=$AD$7,$AD$1,P330&gt;=$AC$7,$AC$1,P330&gt;=$AB$7,$AB$1,P330&gt;=$AA$7,$AA$1,P330&gt;=$Z$7,$Z$1,P330&gt;=$Y$7,$Y$1,P330&gt;=$X$7,$X$1,P330&gt;=$W$7,$W$1,P330&lt;$W$2,$V$1),(IF(AND($N$2&gt;=$T$8,$N$2&lt;$U$8),_xlfn.IFS(P330&gt;=$AD$8,$AD$1,P330&gt;=$AC$8,$AC$1,P330&gt;=$AB$8,$AB$1,P330&gt;=$AA$8,$AA$1,P330&gt;=$Z$8,$Z$1,P330&gt;=$Y$8,$Y$1,P330&gt;=$X$8,$X$1,P330&gt;=$W$8,$W$1,P330&lt;$W$2,$V$1),(IF(AND($N$2&gt;=$T$9,$N$2&lt;$U$9),_xlfn.IFS(P330&gt;=$AD$9,$AD$1,P330&gt;=$AC$9,$AC$1,P330&gt;=$AB$9,$AB$1,P330&gt;=$AA$9,$AA$1,P330&gt;=$Z$9,$Z$1,P330&gt;=$Y$9,$Y$1,P330&gt;=$X$9,$X$1,P330&gt;=$W$9,$W$1),$W$1))))))))))))))),IF(AND($N$2&gt;=$T$2,$N$2&lt;=$U$2),IF(P330&gt;=$W$2,$W$1,$V$1),IF(AND($N$2&gt;=$T$3,$N$2&lt;$U$3),IF(P330&gt;=$W$3,$W$1,$V$1),IF(AND($N$2&gt;=$T$4,$N$2&lt;$U$4),IF(P330&gt;=$W$4,$W$1,$V$1),IF(AND($N$2&gt;=$T$5,$N$2&lt;$U$5),IF(P330&gt;=$W$5,$W$1,$V$1),IF(AND($N$2&gt;=$T$6,$N$2&lt;$U$6),IF(P330&gt;=$W$6,$W$1,$V$1),IF(AND($N$2&gt;=$T$7,$N$2&lt;$U$7),IF(P330&gt;=$W$7,$W$1,$V$1),IF(AND($N$2&gt;=$T$8,$N$2&lt;$U$8),IF(P330&gt;=$W$8,$W$1,$V$1),IF(AND($N$2&gt;=$T$9,$N$2&lt;$U$9),IF(P330&gt;=$W$9,$W$1,$V$1),""))))))))),"")</f>
        <v/>
      </c>
      <c r="M330" s="9" t="str" cm="1">
        <f t="array" ref="M330">IF(E330&lt;&gt;"",IF(AND(E330&lt;&gt;"GR",E330&gt;=40,J330&gt;=30),_xlfn.IFS(Q330&gt;=$AG$2,$AD$19,Q330&gt;=$AG$3,$AC$19,Q330&gt;=$AG$4,$AB$19,Q330&gt;=$AG$5,$AA$19,Q330&gt;=$AG$6,$Z$19,Q330&gt;=$AG$7,$Y$19,Q330&gt;=$AG$8,$X$19,Q330&gt;=$AG$9,$V$19),L330),"")</f>
        <v/>
      </c>
      <c r="N330" s="9"/>
      <c r="O330" s="9"/>
      <c r="P330" s="9">
        <f t="shared" si="47"/>
        <v>0</v>
      </c>
      <c r="Q330" s="9">
        <f t="shared" si="48"/>
        <v>0</v>
      </c>
      <c r="R330" s="9">
        <f t="shared" si="49"/>
        <v>-3.2</v>
      </c>
    </row>
    <row r="331" spans="1:18" x14ac:dyDescent="0.2">
      <c r="A331" s="3" t="s">
        <v>8</v>
      </c>
      <c r="B331" s="3">
        <v>330</v>
      </c>
      <c r="C331" s="3"/>
      <c r="D331" s="3"/>
      <c r="E331" s="3"/>
      <c r="F331" s="22">
        <f t="shared" si="50"/>
        <v>0</v>
      </c>
      <c r="G331" s="22">
        <f t="shared" si="51"/>
        <v>0</v>
      </c>
      <c r="H331" s="22">
        <f t="shared" si="52"/>
        <v>0</v>
      </c>
      <c r="I331" s="9">
        <f t="shared" si="53"/>
        <v>0</v>
      </c>
      <c r="J331" s="9" t="str">
        <f t="shared" si="45"/>
        <v/>
      </c>
      <c r="K331" s="10">
        <f t="shared" si="46"/>
        <v>0</v>
      </c>
      <c r="L331" s="9" t="str" cm="1">
        <f t="array" ref="L331">IF(D331&lt;&gt;"",IF(AND(H331&gt;=40,I331&gt;=30),IF(AND($N$2&gt;=$T$2,$N$2&lt;=$U$2),_xlfn.IFS(P331&gt;=$AD$2,$AD$1,P331&gt;=$AC$2,$AC$1,P331&gt;=$AB$2,$AB$1,P331&gt;=$AA$2,$AA$1,P331&gt;=$Z$2,$Z$1,P331&gt;=$Y$2,$Y$1,P331&gt;=$X$2,$X$1,P331&gt;=$W$2,$W$1,P331&lt;$W$2,$V$1),(IF(AND($N$2&gt;=$T$3,$N$2&lt;$U$3),_xlfn.IFS(P331&gt;=$AD$3,$AD$1,P331&gt;=$AC$3,$AC$1,P331&gt;=$AB$3,$AB$1,P331&gt;=$AA$3,$AA$1,P331&gt;=$Z$3,$Z$1,P331&gt;=$Y$3,$Y$1,P331&gt;=$X$3,$X$1,P331&gt;=$W$3,$W$1,P331&lt;$W$2,$V$1),(IF(AND($N$2&gt;=$T$4,$N$2&lt;$U$4),_xlfn.IFS(P331&gt;=$AD$4,$AD$1,P331&gt;=$AC$4,$AC$1,P331&gt;=$AB$4,$AB$1,P331&gt;=$AA$4,$AA$1,P331&gt;=$Z$4,$Z$1,P331&gt;=$Y$4,$Y$1,P331&gt;=$X$4,$X$1,P331&gt;=$W$4,$W$1,P331&lt;$W$2,$V$1),(IF(AND($N$2&gt;=$T$5,$N$2&lt;$U$5),_xlfn.IFS(P331&gt;=$AD$5,$AD$1,P331&gt;=$AC$5,$AC$1,P331&gt;=$AB$5,$AB$1,P331&gt;=$AA$5,$AA$1,P331&gt;=$Z$5,$Z$1,P331&gt;=$Y$5,$Y$1,P331&gt;=$X$5,$X$1,P331&gt;=$W$5,$W$1,P331&lt;$W$2,$V$1),(IF(AND($N$2&gt;=$T$6,$N$2&lt;$U$6),_xlfn.IFS(P331&gt;=$AD$6,$AD$1,P331&gt;=$AC$6,$AC$1,P331&gt;=$AB$6,$AB$1,P331&gt;=$AA$6,$AA$1,P331&gt;=$Z$6,$Z$1,P331&gt;=$Y$6,$Y$1,P331&gt;=$X$6,$X$1,P331&gt;=$W$6,$W$1,P331&lt;$W$2,$V$1),(IF(AND($N$2&gt;=$T$7,$N$2&lt;$U$7),_xlfn.IFS(P331&gt;=$AD$7,$AD$1,P331&gt;=$AC$7,$AC$1,P331&gt;=$AB$7,$AB$1,P331&gt;=$AA$7,$AA$1,P331&gt;=$Z$7,$Z$1,P331&gt;=$Y$7,$Y$1,P331&gt;=$X$7,$X$1,P331&gt;=$W$7,$W$1,P331&lt;$W$2,$V$1),(IF(AND($N$2&gt;=$T$8,$N$2&lt;$U$8),_xlfn.IFS(P331&gt;=$AD$8,$AD$1,P331&gt;=$AC$8,$AC$1,P331&gt;=$AB$8,$AB$1,P331&gt;=$AA$8,$AA$1,P331&gt;=$Z$8,$Z$1,P331&gt;=$Y$8,$Y$1,P331&gt;=$X$8,$X$1,P331&gt;=$W$8,$W$1,P331&lt;$W$2,$V$1),(IF(AND($N$2&gt;=$T$9,$N$2&lt;$U$9),_xlfn.IFS(P331&gt;=$AD$9,$AD$1,P331&gt;=$AC$9,$AC$1,P331&gt;=$AB$9,$AB$1,P331&gt;=$AA$9,$AA$1,P331&gt;=$Z$9,$Z$1,P331&gt;=$Y$9,$Y$1,P331&gt;=$X$9,$X$1,P331&gt;=$W$9,$W$1),$W$1))))))))))))))),IF(AND($N$2&gt;=$T$2,$N$2&lt;=$U$2),IF(P331&gt;=$W$2,$W$1,$V$1),IF(AND($N$2&gt;=$T$3,$N$2&lt;$U$3),IF(P331&gt;=$W$3,$W$1,$V$1),IF(AND($N$2&gt;=$T$4,$N$2&lt;$U$4),IF(P331&gt;=$W$4,$W$1,$V$1),IF(AND($N$2&gt;=$T$5,$N$2&lt;$U$5),IF(P331&gt;=$W$5,$W$1,$V$1),IF(AND($N$2&gt;=$T$6,$N$2&lt;$U$6),IF(P331&gt;=$W$6,$W$1,$V$1),IF(AND($N$2&gt;=$T$7,$N$2&lt;$U$7),IF(P331&gt;=$W$7,$W$1,$V$1),IF(AND($N$2&gt;=$T$8,$N$2&lt;$U$8),IF(P331&gt;=$W$8,$W$1,$V$1),IF(AND($N$2&gt;=$T$9,$N$2&lt;$U$9),IF(P331&gt;=$W$9,$W$1,$V$1),""))))))))),"")</f>
        <v/>
      </c>
      <c r="M331" s="9" t="str" cm="1">
        <f t="array" ref="M331">IF(E331&lt;&gt;"",IF(AND(E331&lt;&gt;"GR",E331&gt;=40,J331&gt;=30),_xlfn.IFS(Q331&gt;=$AG$2,$AD$19,Q331&gt;=$AG$3,$AC$19,Q331&gt;=$AG$4,$AB$19,Q331&gt;=$AG$5,$AA$19,Q331&gt;=$AG$6,$Z$19,Q331&gt;=$AG$7,$Y$19,Q331&gt;=$AG$8,$X$19,Q331&gt;=$AG$9,$V$19),L331),"")</f>
        <v/>
      </c>
      <c r="N331" s="9"/>
      <c r="O331" s="9"/>
      <c r="P331" s="9">
        <f t="shared" si="47"/>
        <v>0</v>
      </c>
      <c r="Q331" s="9">
        <f t="shared" si="48"/>
        <v>0</v>
      </c>
      <c r="R331" s="9">
        <f t="shared" si="49"/>
        <v>-3.2</v>
      </c>
    </row>
    <row r="332" spans="1:18" x14ac:dyDescent="0.2">
      <c r="F332" s="23"/>
      <c r="G332" s="23"/>
      <c r="H332" s="23"/>
    </row>
    <row r="333" spans="1:18" x14ac:dyDescent="0.2">
      <c r="F333" s="23"/>
      <c r="G333" s="23"/>
      <c r="H333" s="23"/>
    </row>
    <row r="334" spans="1:18" x14ac:dyDescent="0.2">
      <c r="F334" s="23"/>
      <c r="G334" s="23"/>
      <c r="H334" s="23"/>
    </row>
    <row r="335" spans="1:18" x14ac:dyDescent="0.2">
      <c r="F335" s="23"/>
      <c r="G335" s="23"/>
      <c r="H335" s="23"/>
    </row>
    <row r="336" spans="1:18" x14ac:dyDescent="0.2">
      <c r="F336" s="23"/>
      <c r="G336" s="23"/>
      <c r="H336" s="23"/>
    </row>
    <row r="337" spans="6:8" x14ac:dyDescent="0.2">
      <c r="F337" s="23"/>
      <c r="G337" s="23"/>
      <c r="H337" s="23"/>
    </row>
    <row r="338" spans="6:8" x14ac:dyDescent="0.2">
      <c r="F338" s="23"/>
      <c r="G338" s="23"/>
      <c r="H338" s="23"/>
    </row>
    <row r="339" spans="6:8" x14ac:dyDescent="0.2">
      <c r="F339" s="23"/>
      <c r="G339" s="23"/>
      <c r="H339" s="23"/>
    </row>
  </sheetData>
  <mergeCells count="13">
    <mergeCell ref="S25:U25"/>
    <mergeCell ref="AG25:AH25"/>
    <mergeCell ref="T1:U1"/>
    <mergeCell ref="N3:O3"/>
    <mergeCell ref="N4:O4"/>
    <mergeCell ref="AG19:AH19"/>
    <mergeCell ref="S18:AH18"/>
    <mergeCell ref="AG20:AH20"/>
    <mergeCell ref="S20:U20"/>
    <mergeCell ref="S19:U19"/>
    <mergeCell ref="S23:AH23"/>
    <mergeCell ref="S24:U24"/>
    <mergeCell ref="AG24:AH24"/>
  </mergeCells>
  <phoneticPr fontId="4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614094-75CD-45AB-B94F-9B7B6884495A}">
  <dimension ref="A1:AH326"/>
  <sheetViews>
    <sheetView workbookViewId="0">
      <selection activeCell="W10" sqref="W10"/>
    </sheetView>
  </sheetViews>
  <sheetFormatPr baseColWidth="10" defaultColWidth="8.83203125" defaultRowHeight="15" x14ac:dyDescent="0.2"/>
  <cols>
    <col min="5" max="6" width="0" hidden="1" customWidth="1"/>
    <col min="9" max="15" width="8.1640625" bestFit="1" customWidth="1"/>
    <col min="16" max="16" width="7" bestFit="1" customWidth="1"/>
    <col min="17" max="17" width="5.5" bestFit="1" customWidth="1"/>
    <col min="18" max="18" width="8.1640625" bestFit="1" customWidth="1"/>
    <col min="21" max="21" width="13.83203125" customWidth="1"/>
  </cols>
  <sheetData>
    <row r="1" spans="1:34" ht="80" x14ac:dyDescent="0.2">
      <c r="A1" s="6" t="s">
        <v>21</v>
      </c>
      <c r="B1" s="25" t="s">
        <v>23</v>
      </c>
      <c r="C1" s="25" t="s">
        <v>24</v>
      </c>
      <c r="D1" s="25" t="s">
        <v>33</v>
      </c>
      <c r="E1" s="17" t="s">
        <v>46</v>
      </c>
      <c r="F1" s="17" t="s">
        <v>42</v>
      </c>
      <c r="G1" s="7" t="s">
        <v>45</v>
      </c>
      <c r="H1" s="7" t="s">
        <v>56</v>
      </c>
      <c r="I1" s="7" t="s">
        <v>47</v>
      </c>
      <c r="J1" s="7" t="s">
        <v>48</v>
      </c>
      <c r="K1" s="7" t="s">
        <v>49</v>
      </c>
      <c r="L1" s="7" t="s">
        <v>50</v>
      </c>
      <c r="M1" s="7" t="s">
        <v>51</v>
      </c>
      <c r="N1" s="7" t="s">
        <v>52</v>
      </c>
      <c r="O1" s="7" t="s">
        <v>53</v>
      </c>
      <c r="P1" s="7" t="s">
        <v>55</v>
      </c>
      <c r="Q1" s="7" t="s">
        <v>57</v>
      </c>
      <c r="R1" s="7" t="s">
        <v>39</v>
      </c>
    </row>
    <row r="2" spans="1:34" x14ac:dyDescent="0.2">
      <c r="A2" s="3">
        <v>1</v>
      </c>
      <c r="B2" s="3">
        <v>69</v>
      </c>
      <c r="C2" s="3">
        <v>94</v>
      </c>
      <c r="D2" s="3" t="s">
        <v>34</v>
      </c>
      <c r="E2" s="16">
        <f t="shared" ref="E2:F65" si="0">IF(B2="GR",0,B2)</f>
        <v>69</v>
      </c>
      <c r="F2" s="16">
        <f t="shared" si="0"/>
        <v>94</v>
      </c>
      <c r="G2" s="9">
        <f>(E2*0.4)+(F2*0.6)</f>
        <v>84</v>
      </c>
      <c r="H2" s="9">
        <f>IF(AND(D2&lt;&gt;"",D2&lt;&gt;"GR"),(B2*0.4)+(D2*0.6),G2)</f>
        <v>84</v>
      </c>
      <c r="I2" s="9">
        <f>IF(AND(G2&gt;=30,F2&gt;=40),G2,"")</f>
        <v>84</v>
      </c>
      <c r="J2" s="9" t="str">
        <f>IF(I2&lt;&gt;"",IF(_xlfn.RANK.EQ(I2,$I$2:$I$326,0)&lt;=ROUND(COUNTIFS($G$2:$G$326,"&gt;=30",$F$2:$F$326,"&gt;=40")/100*$AD$9,0),"",G2),"")</f>
        <v/>
      </c>
      <c r="K2" s="9" t="str">
        <f>IF(J2&lt;&gt;"",IF(_xlfn.RANK.EQ(J2,$J$2:$J$326,0)&lt;=ROUND(COUNTIFS($G$2:$G$326,"&gt;=30",$F$2:$F$326,"&gt;=40")/100*$AC$9,0),"",G2),"")</f>
        <v/>
      </c>
      <c r="L2" s="9" t="str">
        <f>IF(K2&lt;&gt;"",IF(_xlfn.RANK.EQ(K2,$K$2:$K$326,0)&lt;=ROUND(COUNTIFS($G$2:$G$326,"&gt;=30",$F$2:$F$326,"&gt;=40")/100*$AB$9,0),"",G2),"")</f>
        <v/>
      </c>
      <c r="M2" s="9" t="str">
        <f>IF(L2&lt;&gt;"",IF(_xlfn.RANK.EQ(L2,$L$2:$L$326,0)&lt;=ROUND(COUNTIFS($G$2:$G$326,"&gt;=30",$F$2:$F$326,"&gt;=40")/100*$AA$9,0),"",G2),"")</f>
        <v/>
      </c>
      <c r="N2" s="9" t="str">
        <f>IF(M2&lt;&gt;"",IF(_xlfn.RANK.EQ(M2,$M$2:$M$326,0)&lt;=ROUND(COUNTIFS($G$2:$G$326,"&gt;=30",$F$2:$F$326,"&gt;=40")/100*$Z$9,0),"",G2),"")</f>
        <v/>
      </c>
      <c r="O2" s="9" t="str">
        <f>IF(N2&lt;&gt;"",IF(_xlfn.RANK.EQ(N2,$N$2:$N$326,0)&lt;=ROUND(COUNTIFS($G$2:$G$326,"&gt;=30",$F$2:$F$326,"&gt;=40")/100*$Y$9,0),"",G2),"")</f>
        <v/>
      </c>
      <c r="P2" s="9" t="str">
        <f>IF(C2&lt;&gt;"",IF(AND(F2&gt;=40,G2&gt;=30),IF(_xlfn.RANK.EQ(I2,$I$2:$I$326,0)&lt;=ROUND(COUNTIFS($G$2:$G$326,"&gt;=30",$F$2:$F$326,"&gt;=40")/100*$AD$9,0),$AD$8,IF(_xlfn.RANK.EQ(J2,$J$2:$J$326,0)&lt;=ROUND(COUNTIFS($G$2:$G$326,"&gt;=30",$F$2:$F$326,"&gt;=40")/100*$AC$9,0),$AC$8,IF(_xlfn.RANK.EQ(K2,$K$2:$K$326,0)&lt;=ROUND(COUNTIFS($G$2:$G$326,"&gt;=30",$F$2:$F$326,"&gt;=40")/100*$AB$9,0),$AB$8,IF(_xlfn.RANK.EQ(L2,$L$2:$L$326,0)&lt;=ROUND(COUNTIFS($G$2:$G$326,"&gt;=30",$F$2:$F$326,"&gt;=40")/100*$AA$9,0),$AA$8,IF(_xlfn.RANK.EQ(M2,$M$2:$M$326,0)&lt;=ROUND(COUNTIFS($G$2:$G$326,"&gt;=30",$F$2:$F$326,"&gt;=40")/100*$Z$9,0),$Z$8,IF(_xlfn.RANK.EQ(N2,$N$2:$N$326,0)&lt;=ROUND(COUNTIFS($G$2:$G$326,"&gt;=30",$F$2:$F$326,"&gt;=40")/100*$Y$9,0),$Y$8,$X$8)))))),IF(G2&gt;=$W$9,$W$8,$V$8)),"")</f>
        <v>AA</v>
      </c>
      <c r="Q2" s="9" t="str" cm="1">
        <f t="array" ref="Q2">IF(D2&lt;&gt;"",IF(D2&lt;&gt;"GR",IF(AND(D2&gt;=40,H2&gt;=30),_xlfn.IFS(H2&gt;=$AD$11,"AA",H2&gt;=$AC$11,"BA",H2&gt;=$AB$11,"BB",H2&gt;=$AA$11,"CB",H2&gt;=$Z$11,"CC",H2&gt;=$Y$11,"DC",H2&gt;=50,"DD"),IF(H2&gt;=$W$9,"FD","FF")),P2),"")</f>
        <v>AA</v>
      </c>
      <c r="R2" s="9">
        <f t="shared" ref="R2:R65" si="1">IF(AND(F2&gt;=55,G2&gt;=50),_xlfn.RANK.EQ(G2,$G$2:$G$326,0),0)</f>
        <v>1</v>
      </c>
    </row>
    <row r="3" spans="1:34" x14ac:dyDescent="0.2">
      <c r="A3" s="3">
        <v>2</v>
      </c>
      <c r="B3" s="3">
        <v>75</v>
      </c>
      <c r="C3" s="3">
        <v>87</v>
      </c>
      <c r="D3" s="3" t="s">
        <v>34</v>
      </c>
      <c r="E3" s="16">
        <f t="shared" si="0"/>
        <v>75</v>
      </c>
      <c r="F3" s="16">
        <f t="shared" si="0"/>
        <v>87</v>
      </c>
      <c r="G3" s="9">
        <f t="shared" ref="G3:G66" si="2">(E3*0.4)+(F3*0.6)</f>
        <v>82.199999999999989</v>
      </c>
      <c r="H3" s="9">
        <f t="shared" ref="H3:H66" si="3">IF(AND(D3&lt;&gt;"",D3&lt;&gt;"GR"),(B3*0.4)+(D3*0.6),G3)</f>
        <v>82.199999999999989</v>
      </c>
      <c r="I3" s="9">
        <f t="shared" ref="I3:I66" si="4">IF(AND(G3&gt;=30,F3&gt;=40),G3,"")</f>
        <v>82.199999999999989</v>
      </c>
      <c r="J3" s="9" t="str">
        <f t="shared" ref="J3:J66" si="5">IF(I3&lt;&gt;"",IF(_xlfn.RANK.EQ(I3,$I$2:$I$326,0)&lt;=ROUND(COUNTIFS($G$2:$G$326,"&gt;=30",$F$2:$F$326,"&gt;=40")/100*$AD$9,0),"",G3),"")</f>
        <v/>
      </c>
      <c r="K3" s="9" t="str">
        <f t="shared" ref="K3:K66" si="6">IF(J3&lt;&gt;"",IF(_xlfn.RANK.EQ(J3,$J$2:$J$326,0)&lt;=ROUND(COUNTIFS($G$2:$G$326,"&gt;=30",$F$2:$F$326,"&gt;=40")/100*$AC$9,0),"",G3),"")</f>
        <v/>
      </c>
      <c r="L3" s="9" t="str">
        <f t="shared" ref="L3:L66" si="7">IF(K3&lt;&gt;"",IF(_xlfn.RANK.EQ(K3,$K$2:$K$326,0)&lt;=ROUND(COUNTIFS($G$2:$G$326,"&gt;=30",$F$2:$F$326,"&gt;=40")/100*$AB$9,0),"",G3),"")</f>
        <v/>
      </c>
      <c r="M3" s="9" t="str">
        <f t="shared" ref="M3:M66" si="8">IF(L3&lt;&gt;"",IF(_xlfn.RANK.EQ(L3,$L$2:$L$326,0)&lt;=ROUND(COUNTIFS($G$2:$G$326,"&gt;=30",$F$2:$F$326,"&gt;=40")/100*$AA$9,0),"",G3),"")</f>
        <v/>
      </c>
      <c r="N3" s="9" t="str">
        <f t="shared" ref="N3:N66" si="9">IF(M3&lt;&gt;"",IF(_xlfn.RANK.EQ(M3,$M$2:$M$326,0)&lt;=ROUND(COUNTIFS($G$2:$G$326,"&gt;=30",$F$2:$F$326,"&gt;=40")/100*$Z$9,0),"",G3),"")</f>
        <v/>
      </c>
      <c r="O3" s="9" t="str">
        <f t="shared" ref="O3:O66" si="10">IF(N3&lt;&gt;"",IF(_xlfn.RANK.EQ(N3,$N$2:$N$326,0)&lt;=ROUND(COUNTIFS($G$2:$G$326,"&gt;=30",$F$2:$F$326,"&gt;=40")/100*$Y$9,0),"",G3),"")</f>
        <v/>
      </c>
      <c r="P3" s="9" t="str">
        <f t="shared" ref="P3:P66" si="11">IF(C3&lt;&gt;"",IF(AND(F3&gt;=40,G3&gt;=30),IF(_xlfn.RANK.EQ(I3,$I$2:$I$326,0)&lt;=ROUND(COUNTIFS($G$2:$G$326,"&gt;=30",$F$2:$F$326,"&gt;=40")/100*$AD$9,0),$AD$8,IF(_xlfn.RANK.EQ(J3,$J$2:$J$326,0)&lt;=ROUND(COUNTIFS($G$2:$G$326,"&gt;=30",$F$2:$F$326,"&gt;=40")/100*$AC$9,0),$AC$8,IF(_xlfn.RANK.EQ(K3,$K$2:$K$326,0)&lt;=ROUND(COUNTIFS($G$2:$G$326,"&gt;=30",$F$2:$F$326,"&gt;=40")/100*$AB$9,0),$AB$8,IF(_xlfn.RANK.EQ(L3,$L$2:$L$326,0)&lt;=ROUND(COUNTIFS($G$2:$G$326,"&gt;=30",$F$2:$F$326,"&gt;=40")/100*$AA$9,0),$AA$8,IF(_xlfn.RANK.EQ(M3,$M$2:$M$326,0)&lt;=ROUND(COUNTIFS($G$2:$G$326,"&gt;=30",$F$2:$F$326,"&gt;=40")/100*$Z$9,0),$Z$8,IF(_xlfn.RANK.EQ(N3,$N$2:$N$326,0)&lt;=ROUND(COUNTIFS($G$2:$G$326,"&gt;=30",$F$2:$F$326,"&gt;=40")/100*$Y$9,0),$Y$8,$X$8)))))),IF(G3&gt;=$W$9,$W$8,$V$8)),"")</f>
        <v>AA</v>
      </c>
      <c r="Q3" s="9" t="str" cm="1">
        <f t="array" ref="Q3">IF(D3&lt;&gt;"",IF(D3&lt;&gt;"GR",IF(AND(D3&gt;=40,H3&gt;=30),_xlfn.IFS(H3&gt;=$AD$11,"AA",H3&gt;=$AC$11,"BA",H3&gt;=$AB$11,"BB",H3&gt;=$AA$11,"CB",H3&gt;=$Z$11,"CC",H3&gt;=$Y$11,"DC",H3&gt;=50,"DD"),IF(H3&gt;=$W$9,"FD","FF")),P3),"")</f>
        <v>AA</v>
      </c>
      <c r="R3" s="9">
        <f t="shared" si="1"/>
        <v>2</v>
      </c>
    </row>
    <row r="4" spans="1:34" x14ac:dyDescent="0.2">
      <c r="A4" s="3">
        <v>3</v>
      </c>
      <c r="B4" s="3">
        <v>70</v>
      </c>
      <c r="C4" s="3">
        <v>87</v>
      </c>
      <c r="D4" s="3" t="s">
        <v>34</v>
      </c>
      <c r="E4" s="16">
        <f t="shared" si="0"/>
        <v>70</v>
      </c>
      <c r="F4" s="16">
        <f t="shared" si="0"/>
        <v>87</v>
      </c>
      <c r="G4" s="9">
        <f t="shared" si="2"/>
        <v>80.199999999999989</v>
      </c>
      <c r="H4" s="9">
        <f t="shared" si="3"/>
        <v>80.199999999999989</v>
      </c>
      <c r="I4" s="9">
        <f t="shared" si="4"/>
        <v>80.199999999999989</v>
      </c>
      <c r="J4" s="9" t="str">
        <f t="shared" si="5"/>
        <v/>
      </c>
      <c r="K4" s="9" t="str">
        <f t="shared" si="6"/>
        <v/>
      </c>
      <c r="L4" s="9" t="str">
        <f t="shared" si="7"/>
        <v/>
      </c>
      <c r="M4" s="9" t="str">
        <f t="shared" si="8"/>
        <v/>
      </c>
      <c r="N4" s="9" t="str">
        <f t="shared" si="9"/>
        <v/>
      </c>
      <c r="O4" s="9" t="str">
        <f t="shared" si="10"/>
        <v/>
      </c>
      <c r="P4" s="9" t="str">
        <f t="shared" si="11"/>
        <v>AA</v>
      </c>
      <c r="Q4" s="9" t="str" cm="1">
        <f t="array" ref="Q4">IF(D4&lt;&gt;"",IF(D4&lt;&gt;"GR",IF(AND(D4&gt;=40,H4&gt;=30),_xlfn.IFS(H4&gt;=$AD$11,"AA",H4&gt;=$AC$11,"BA",H4&gt;=$AB$11,"BB",H4&gt;=$AA$11,"CB",H4&gt;=$Z$11,"CC",H4&gt;=$Y$11,"DC",H4&gt;=50,"DD"),IF(H4&gt;=$W$9,"FD","FF")),P4),"")</f>
        <v>AA</v>
      </c>
      <c r="R4" s="9">
        <f t="shared" si="1"/>
        <v>3</v>
      </c>
      <c r="S4" s="34"/>
      <c r="T4" s="34"/>
      <c r="U4" s="34"/>
      <c r="V4" s="9" t="s">
        <v>11</v>
      </c>
      <c r="W4" s="9" t="s">
        <v>12</v>
      </c>
      <c r="X4" s="9" t="s">
        <v>6</v>
      </c>
      <c r="Y4" s="9" t="s">
        <v>5</v>
      </c>
      <c r="Z4" s="9" t="s">
        <v>4</v>
      </c>
      <c r="AA4" s="9" t="s">
        <v>3</v>
      </c>
      <c r="AB4" s="9" t="s">
        <v>2</v>
      </c>
      <c r="AC4" s="9" t="s">
        <v>1</v>
      </c>
      <c r="AD4" s="9" t="s">
        <v>0</v>
      </c>
      <c r="AE4" s="9" t="s">
        <v>27</v>
      </c>
      <c r="AF4" s="9" t="s">
        <v>28</v>
      </c>
      <c r="AG4" s="37" t="s">
        <v>29</v>
      </c>
      <c r="AH4" s="38"/>
    </row>
    <row r="5" spans="1:34" x14ac:dyDescent="0.2">
      <c r="A5" s="3">
        <v>4</v>
      </c>
      <c r="B5" s="3">
        <v>62</v>
      </c>
      <c r="C5" s="3">
        <v>92</v>
      </c>
      <c r="D5" s="3" t="s">
        <v>34</v>
      </c>
      <c r="E5" s="16">
        <f t="shared" si="0"/>
        <v>62</v>
      </c>
      <c r="F5" s="16">
        <f t="shared" si="0"/>
        <v>92</v>
      </c>
      <c r="G5" s="9">
        <f t="shared" si="2"/>
        <v>80</v>
      </c>
      <c r="H5" s="9">
        <f t="shared" si="3"/>
        <v>80</v>
      </c>
      <c r="I5" s="9">
        <f t="shared" si="4"/>
        <v>80</v>
      </c>
      <c r="J5" s="9" t="str">
        <f t="shared" si="5"/>
        <v/>
      </c>
      <c r="K5" s="9" t="str">
        <f t="shared" si="6"/>
        <v/>
      </c>
      <c r="L5" s="9" t="str">
        <f t="shared" si="7"/>
        <v/>
      </c>
      <c r="M5" s="9" t="str">
        <f t="shared" si="8"/>
        <v/>
      </c>
      <c r="N5" s="9" t="str">
        <f t="shared" si="9"/>
        <v/>
      </c>
      <c r="O5" s="9" t="str">
        <f t="shared" si="10"/>
        <v/>
      </c>
      <c r="P5" s="9" t="str">
        <f t="shared" si="11"/>
        <v>AA</v>
      </c>
      <c r="Q5" s="9" t="str" cm="1">
        <f t="array" ref="Q5">IF(D5&lt;&gt;"",IF(D5&lt;&gt;"GR",IF(AND(D5&gt;=40,H5&gt;=30),_xlfn.IFS(H5&gt;=$AD$11,"AA",H5&gt;=$AC$11,"BA",H5&gt;=$AB$11,"BB",H5&gt;=$AA$11,"CB",H5&gt;=$Z$11,"CC",H5&gt;=$Y$11,"DC",H5&gt;=50,"DD"),IF(H5&gt;=$W$9,"FD","FF")),P5),"")</f>
        <v>AA</v>
      </c>
      <c r="R5" s="9">
        <f t="shared" si="1"/>
        <v>4</v>
      </c>
      <c r="S5" s="34" t="s">
        <v>59</v>
      </c>
      <c r="T5" s="34"/>
      <c r="U5" s="34"/>
      <c r="V5" s="14">
        <f>COUNTIFS($P$2:$P$326,"&lt;&gt;""",$P$2:$P$326,"FF")</f>
        <v>83</v>
      </c>
      <c r="W5" s="14">
        <f>COUNTIFS($P$2:$P$326,"&lt;&gt;""",$P$2:$P$326,"FD")</f>
        <v>42</v>
      </c>
      <c r="X5" s="14">
        <f>COUNTIFS($P$2:$P$326,"&lt;&gt;""",$P$2:$P$326,"DD")</f>
        <v>15</v>
      </c>
      <c r="Y5" s="14">
        <f>COUNTIFS($P$2:$P$326,"&lt;&gt;""",$P$2:$P$326,"DC")</f>
        <v>24</v>
      </c>
      <c r="Z5" s="14">
        <f>COUNTIFS($P$2:$P$326,"&lt;&gt;""",$P$2:$P$326,"CC")</f>
        <v>36</v>
      </c>
      <c r="AA5" s="14">
        <f>COUNTIFS($P$2:$P$326,"&lt;&gt;""",$P$2:$P$326,"CB")</f>
        <v>45</v>
      </c>
      <c r="AB5" s="14">
        <f>COUNTIFS($P$2:$P$326,"&lt;&gt;""",$P$2:$P$326,"BB")</f>
        <v>36</v>
      </c>
      <c r="AC5" s="14">
        <f>COUNTIFS($P$2:$P$326,"&lt;&gt;""",$P$2:$P$326,"BA")</f>
        <v>23</v>
      </c>
      <c r="AD5" s="14">
        <f>COUNTIFS($P$2:$P$326,"&lt;&gt;""",$P$2:$P$326,"AA")</f>
        <v>9</v>
      </c>
      <c r="AE5" s="9">
        <f>X5+Y5+Z5+AA5+AB5+AC5+AD5</f>
        <v>188</v>
      </c>
      <c r="AF5" s="14">
        <f>V5+W5</f>
        <v>125</v>
      </c>
      <c r="AG5" s="34">
        <f>AE5+AF5</f>
        <v>313</v>
      </c>
      <c r="AH5" s="34"/>
    </row>
    <row r="6" spans="1:34" x14ac:dyDescent="0.2">
      <c r="A6" s="3">
        <v>5</v>
      </c>
      <c r="B6" s="3">
        <v>63</v>
      </c>
      <c r="C6" s="3">
        <v>89</v>
      </c>
      <c r="D6" s="3" t="s">
        <v>34</v>
      </c>
      <c r="E6" s="16">
        <f t="shared" si="0"/>
        <v>63</v>
      </c>
      <c r="F6" s="16">
        <f t="shared" si="0"/>
        <v>89</v>
      </c>
      <c r="G6" s="9">
        <f t="shared" si="2"/>
        <v>78.599999999999994</v>
      </c>
      <c r="H6" s="9">
        <f t="shared" si="3"/>
        <v>78.599999999999994</v>
      </c>
      <c r="I6" s="9">
        <f t="shared" si="4"/>
        <v>78.599999999999994</v>
      </c>
      <c r="J6" s="9" t="str">
        <f t="shared" si="5"/>
        <v/>
      </c>
      <c r="K6" s="9" t="str">
        <f t="shared" si="6"/>
        <v/>
      </c>
      <c r="L6" s="9" t="str">
        <f t="shared" si="7"/>
        <v/>
      </c>
      <c r="M6" s="9" t="str">
        <f t="shared" si="8"/>
        <v/>
      </c>
      <c r="N6" s="9" t="str">
        <f t="shared" si="9"/>
        <v/>
      </c>
      <c r="O6" s="9" t="str">
        <f t="shared" si="10"/>
        <v/>
      </c>
      <c r="P6" s="9" t="str">
        <f t="shared" si="11"/>
        <v>AA</v>
      </c>
      <c r="Q6" s="9" t="str" cm="1">
        <f t="array" ref="Q6">IF(D6&lt;&gt;"",IF(D6&lt;&gt;"GR",IF(AND(D6&gt;=40,H6&gt;=30),_xlfn.IFS(H6&gt;=$AD$11,"AA",H6&gt;=$AC$11,"BA",H6&gt;=$AB$11,"BB",H6&gt;=$AA$11,"CB",H6&gt;=$Z$11,"CC",H6&gt;=$Y$11,"DC",H6&gt;=50,"DD"),IF(H6&gt;=$W$9,"FD","FF")),P6),"")</f>
        <v>AA</v>
      </c>
      <c r="R6" s="9">
        <f t="shared" si="1"/>
        <v>5</v>
      </c>
      <c r="S6" s="34" t="s">
        <v>60</v>
      </c>
      <c r="T6" s="34"/>
      <c r="U6" s="34"/>
      <c r="V6" s="14">
        <f>COUNTIFS($Q$2:$Q$326,"&lt;&gt;""",$Q$2:$Q$326,"FF")</f>
        <v>63</v>
      </c>
      <c r="W6" s="14">
        <f>COUNTIFS($Q$2:$Q$326,"&lt;&gt;""",$Q$2:$Q$326,"FD")</f>
        <v>28</v>
      </c>
      <c r="X6" s="14">
        <f>COUNTIFS($Q$2:$Q$326,"&lt;&gt;""",$Q$2:$Q$326,"DD")</f>
        <v>15</v>
      </c>
      <c r="Y6" s="14">
        <f>COUNTIFS($Q$2:$Q$326,"&lt;&gt;""",$Q$2:$Q$326,"DC")</f>
        <v>31</v>
      </c>
      <c r="Z6" s="14">
        <f>COUNTIFS($Q$2:$Q$326,"&lt;&gt;""",$Q$2:$Q$326,"CC")</f>
        <v>47</v>
      </c>
      <c r="AA6" s="14">
        <f>COUNTIFS($Q$2:$Q$326,"&lt;&gt;""",$Q$2:$Q$326,"CB")</f>
        <v>52</v>
      </c>
      <c r="AB6" s="14">
        <f>COUNTIFS($Q$2:$Q$326,"&lt;&gt;""",$Q$2:$Q$326,"BB")</f>
        <v>37</v>
      </c>
      <c r="AC6" s="14">
        <f>COUNTIFS($Q$2:$Q$326,"&lt;&gt;""",$Q$2:$Q$326,"BA")</f>
        <v>23</v>
      </c>
      <c r="AD6" s="14">
        <f>COUNTIFS($Q$2:$Q$326,"&lt;&gt;""",$Q$2:$Q$326,"AA")</f>
        <v>9</v>
      </c>
      <c r="AE6" s="9">
        <f>X6+Y6+Z6+AA6+AB6+AC6+AD6</f>
        <v>214</v>
      </c>
      <c r="AF6" s="14">
        <f>V6+W6</f>
        <v>91</v>
      </c>
      <c r="AG6" s="34">
        <f>AE6+AF6</f>
        <v>305</v>
      </c>
      <c r="AH6" s="34"/>
    </row>
    <row r="7" spans="1:34" x14ac:dyDescent="0.2">
      <c r="A7" s="3">
        <v>6</v>
      </c>
      <c r="B7" s="3">
        <v>68</v>
      </c>
      <c r="C7" s="3">
        <v>82</v>
      </c>
      <c r="D7" s="3" t="s">
        <v>34</v>
      </c>
      <c r="E7" s="16">
        <f t="shared" si="0"/>
        <v>68</v>
      </c>
      <c r="F7" s="16">
        <f t="shared" si="0"/>
        <v>82</v>
      </c>
      <c r="G7" s="9">
        <f t="shared" si="2"/>
        <v>76.400000000000006</v>
      </c>
      <c r="H7" s="9">
        <f t="shared" si="3"/>
        <v>76.400000000000006</v>
      </c>
      <c r="I7" s="9">
        <f t="shared" si="4"/>
        <v>76.400000000000006</v>
      </c>
      <c r="J7" s="9" t="str">
        <f t="shared" si="5"/>
        <v/>
      </c>
      <c r="K7" s="9" t="str">
        <f t="shared" si="6"/>
        <v/>
      </c>
      <c r="L7" s="9" t="str">
        <f t="shared" si="7"/>
        <v/>
      </c>
      <c r="M7" s="9" t="str">
        <f t="shared" si="8"/>
        <v/>
      </c>
      <c r="N7" s="9" t="str">
        <f t="shared" si="9"/>
        <v/>
      </c>
      <c r="O7" s="9" t="str">
        <f t="shared" si="10"/>
        <v/>
      </c>
      <c r="P7" s="9" t="str">
        <f t="shared" si="11"/>
        <v>AA</v>
      </c>
      <c r="Q7" s="9" t="str" cm="1">
        <f t="array" ref="Q7">IF(D7&lt;&gt;"",IF(D7&lt;&gt;"GR",IF(AND(D7&gt;=40,H7&gt;=30),_xlfn.IFS(H7&gt;=$AD$11,"AA",H7&gt;=$AC$11,"BA",H7&gt;=$AB$11,"BB",H7&gt;=$AA$11,"CB",H7&gt;=$Z$11,"CC",H7&gt;=$Y$11,"DC",H7&gt;=50,"DD"),IF(H7&gt;=$W$9,"FD","FF")),P7),"")</f>
        <v>AA</v>
      </c>
      <c r="R7" s="9">
        <f t="shared" si="1"/>
        <v>6</v>
      </c>
    </row>
    <row r="8" spans="1:34" x14ac:dyDescent="0.2">
      <c r="A8" s="3">
        <v>7</v>
      </c>
      <c r="B8" s="3">
        <v>68</v>
      </c>
      <c r="C8" s="3">
        <v>79</v>
      </c>
      <c r="D8" s="3" t="s">
        <v>34</v>
      </c>
      <c r="E8" s="16">
        <f t="shared" si="0"/>
        <v>68</v>
      </c>
      <c r="F8" s="16">
        <f t="shared" si="0"/>
        <v>79</v>
      </c>
      <c r="G8" s="9">
        <f t="shared" si="2"/>
        <v>74.599999999999994</v>
      </c>
      <c r="H8" s="9">
        <f t="shared" si="3"/>
        <v>74.599999999999994</v>
      </c>
      <c r="I8" s="9">
        <f t="shared" si="4"/>
        <v>74.599999999999994</v>
      </c>
      <c r="J8" s="9" t="str">
        <f t="shared" si="5"/>
        <v/>
      </c>
      <c r="K8" s="9" t="str">
        <f t="shared" si="6"/>
        <v/>
      </c>
      <c r="L8" s="9" t="str">
        <f t="shared" si="7"/>
        <v/>
      </c>
      <c r="M8" s="9" t="str">
        <f t="shared" si="8"/>
        <v/>
      </c>
      <c r="N8" s="9" t="str">
        <f t="shared" si="9"/>
        <v/>
      </c>
      <c r="O8" s="9" t="str">
        <f t="shared" si="10"/>
        <v/>
      </c>
      <c r="P8" s="9" t="str">
        <f t="shared" si="11"/>
        <v>AA</v>
      </c>
      <c r="Q8" s="9" t="str" cm="1">
        <f t="array" ref="Q8">IF(D8&lt;&gt;"",IF(D8&lt;&gt;"GR",IF(AND(D8&gt;=40,H8&gt;=30),_xlfn.IFS(H8&gt;=$AD$11,"AA",H8&gt;=$AC$11,"BA",H8&gt;=$AB$11,"BB",H8&gt;=$AA$11,"CB",H8&gt;=$Z$11,"CC",H8&gt;=$Y$11,"DC",H8&gt;=50,"DD"),IF(H8&gt;=$W$9,"FD","FF")),P8),"")</f>
        <v>AA</v>
      </c>
      <c r="R8" s="9">
        <f t="shared" si="1"/>
        <v>7</v>
      </c>
      <c r="S8" s="34" t="s">
        <v>54</v>
      </c>
      <c r="T8" s="34"/>
      <c r="U8" s="34"/>
      <c r="V8" s="9" t="s">
        <v>11</v>
      </c>
      <c r="W8" s="9" t="s">
        <v>12</v>
      </c>
      <c r="X8" s="9" t="s">
        <v>6</v>
      </c>
      <c r="Y8" s="9" t="s">
        <v>5</v>
      </c>
      <c r="Z8" s="9" t="s">
        <v>4</v>
      </c>
      <c r="AA8" s="9" t="s">
        <v>3</v>
      </c>
      <c r="AB8" s="9" t="s">
        <v>2</v>
      </c>
      <c r="AC8" s="9" t="s">
        <v>1</v>
      </c>
      <c r="AD8" s="9" t="s">
        <v>0</v>
      </c>
    </row>
    <row r="9" spans="1:34" x14ac:dyDescent="0.2">
      <c r="A9" s="3">
        <v>8</v>
      </c>
      <c r="B9" s="3">
        <v>66</v>
      </c>
      <c r="C9" s="3">
        <v>80</v>
      </c>
      <c r="D9" s="3" t="s">
        <v>34</v>
      </c>
      <c r="E9" s="16">
        <f t="shared" si="0"/>
        <v>66</v>
      </c>
      <c r="F9" s="16">
        <f t="shared" si="0"/>
        <v>80</v>
      </c>
      <c r="G9" s="9">
        <f t="shared" si="2"/>
        <v>74.400000000000006</v>
      </c>
      <c r="H9" s="9">
        <f t="shared" si="3"/>
        <v>74.400000000000006</v>
      </c>
      <c r="I9" s="9">
        <f t="shared" si="4"/>
        <v>74.400000000000006</v>
      </c>
      <c r="J9" s="9" t="str">
        <f t="shared" si="5"/>
        <v/>
      </c>
      <c r="K9" s="9" t="str">
        <f t="shared" si="6"/>
        <v/>
      </c>
      <c r="L9" s="9" t="str">
        <f t="shared" si="7"/>
        <v/>
      </c>
      <c r="M9" s="9" t="str">
        <f t="shared" si="8"/>
        <v/>
      </c>
      <c r="N9" s="9" t="str">
        <f t="shared" si="9"/>
        <v/>
      </c>
      <c r="O9" s="9" t="str">
        <f t="shared" si="10"/>
        <v/>
      </c>
      <c r="P9" s="9" t="str">
        <f t="shared" si="11"/>
        <v>AA</v>
      </c>
      <c r="Q9" s="9" t="str" cm="1">
        <f t="array" ref="Q9">IF(D9&lt;&gt;"",IF(D9&lt;&gt;"GR",IF(AND(D9&gt;=40,H9&gt;=30),_xlfn.IFS(H9&gt;=$AD$11,"AA",H9&gt;=$AC$11,"BA",H9&gt;=$AB$11,"BB",H9&gt;=$AA$11,"CB",H9&gt;=$Z$11,"CC",H9&gt;=$Y$11,"DC",H9&gt;=50,"DD"),IF(H9&gt;=$W$9,"FD","FF")),P9),"")</f>
        <v>AA</v>
      </c>
      <c r="R9" s="9">
        <f t="shared" si="1"/>
        <v>8</v>
      </c>
      <c r="S9" s="34" t="s">
        <v>62</v>
      </c>
      <c r="T9" s="34"/>
      <c r="U9" s="34"/>
      <c r="V9" s="20">
        <v>0</v>
      </c>
      <c r="W9" s="20">
        <v>20</v>
      </c>
      <c r="X9" s="20">
        <v>8</v>
      </c>
      <c r="Y9" s="20">
        <v>13</v>
      </c>
      <c r="Z9" s="20">
        <v>19</v>
      </c>
      <c r="AA9" s="20">
        <v>24</v>
      </c>
      <c r="AB9" s="20">
        <v>19</v>
      </c>
      <c r="AC9" s="20">
        <v>12</v>
      </c>
      <c r="AD9" s="20">
        <v>5</v>
      </c>
      <c r="AE9" s="24">
        <f>SUM(X9:AD9)</f>
        <v>100</v>
      </c>
    </row>
    <row r="10" spans="1:34" x14ac:dyDescent="0.2">
      <c r="A10" s="3">
        <v>9</v>
      </c>
      <c r="B10" s="3">
        <v>51</v>
      </c>
      <c r="C10" s="3">
        <v>90</v>
      </c>
      <c r="D10" s="3" t="s">
        <v>34</v>
      </c>
      <c r="E10" s="16">
        <f t="shared" si="0"/>
        <v>51</v>
      </c>
      <c r="F10" s="16">
        <f t="shared" si="0"/>
        <v>90</v>
      </c>
      <c r="G10" s="9">
        <f t="shared" si="2"/>
        <v>74.400000000000006</v>
      </c>
      <c r="H10" s="9">
        <f t="shared" si="3"/>
        <v>74.400000000000006</v>
      </c>
      <c r="I10" s="9">
        <f t="shared" si="4"/>
        <v>74.400000000000006</v>
      </c>
      <c r="J10" s="9" t="str">
        <f t="shared" si="5"/>
        <v/>
      </c>
      <c r="K10" s="9" t="str">
        <f t="shared" si="6"/>
        <v/>
      </c>
      <c r="L10" s="9" t="str">
        <f t="shared" si="7"/>
        <v/>
      </c>
      <c r="M10" s="9" t="str">
        <f t="shared" si="8"/>
        <v/>
      </c>
      <c r="N10" s="9" t="str">
        <f t="shared" si="9"/>
        <v/>
      </c>
      <c r="O10" s="9" t="str">
        <f t="shared" si="10"/>
        <v/>
      </c>
      <c r="P10" s="9" t="str">
        <f t="shared" si="11"/>
        <v>AA</v>
      </c>
      <c r="Q10" s="9" t="str" cm="1">
        <f t="array" ref="Q10">IF(D10&lt;&gt;"",IF(D10&lt;&gt;"GR",IF(AND(D10&gt;=40,H10&gt;=30),_xlfn.IFS(H10&gt;=$AD$11,"AA",H10&gt;=$AC$11,"BA",H10&gt;=$AB$11,"BB",H10&gt;=$AA$11,"CB",H10&gt;=$Z$11,"CC",H10&gt;=$Y$11,"DC",H10&gt;=50,"DD"),IF(H10&gt;=$W$9,"FD","FF")),P10),"")</f>
        <v>AA</v>
      </c>
      <c r="R10" s="9">
        <f t="shared" si="1"/>
        <v>8</v>
      </c>
      <c r="S10" s="34" t="s">
        <v>61</v>
      </c>
      <c r="T10" s="34"/>
      <c r="U10" s="34"/>
      <c r="V10" s="4" cm="1">
        <f t="array" ref="V10">MAX(IF($P$2:$P$331="FF",$G$2:$G$331))</f>
        <v>19.399999999999999</v>
      </c>
      <c r="W10" s="4" cm="1">
        <f t="array" ref="W10">MAX(IF($P$2:$P$331="FD",$G$2:$G$331))</f>
        <v>38.799999999999997</v>
      </c>
      <c r="X10" s="4" cm="1">
        <f t="array" ref="X10">MAX(IF($P$2:$P$331="DD",$G$2:$G$331))</f>
        <v>35.200000000000003</v>
      </c>
      <c r="Y10" s="4" cm="1">
        <f t="array" ref="Y10">MAX(IF($P$2:$P$331="DC",$G$2:$G$331))</f>
        <v>39.799999999999997</v>
      </c>
      <c r="Z10" s="4" cm="1">
        <f t="array" ref="Z10">MAX(IF($P$2:$P$331="CC",$G$2:$G$331))</f>
        <v>47</v>
      </c>
      <c r="AA10" s="4" cm="1">
        <f t="array" ref="AA10">MAX(IF($P$2:$P$331="CB",$G$2:$G$331))</f>
        <v>54</v>
      </c>
      <c r="AB10" s="4" cm="1">
        <f t="array" ref="AB10">MAX(IF($P$2:$P$331="BB",$G$2:$G$331))</f>
        <v>63.2</v>
      </c>
      <c r="AC10" s="4" cm="1">
        <f t="array" ref="AC10">MAX(IF($P$2:$P$331="BA",$G$2:$G$331))</f>
        <v>73.8</v>
      </c>
      <c r="AD10" s="4" cm="1">
        <f t="array" ref="AD10">MAX(IF($P$2:$P$331="AA",$G$2:$G$331))</f>
        <v>84</v>
      </c>
    </row>
    <row r="11" spans="1:34" x14ac:dyDescent="0.2">
      <c r="A11" s="3">
        <v>10</v>
      </c>
      <c r="B11" s="3">
        <v>57</v>
      </c>
      <c r="C11" s="3">
        <v>85</v>
      </c>
      <c r="D11" s="3" t="s">
        <v>34</v>
      </c>
      <c r="E11" s="16">
        <f t="shared" si="0"/>
        <v>57</v>
      </c>
      <c r="F11" s="16">
        <f t="shared" si="0"/>
        <v>85</v>
      </c>
      <c r="G11" s="9">
        <f t="shared" si="2"/>
        <v>73.8</v>
      </c>
      <c r="H11" s="9">
        <f t="shared" si="3"/>
        <v>73.8</v>
      </c>
      <c r="I11" s="9">
        <f t="shared" si="4"/>
        <v>73.8</v>
      </c>
      <c r="J11" s="9">
        <f t="shared" si="5"/>
        <v>73.8</v>
      </c>
      <c r="K11" s="9" t="str">
        <f t="shared" si="6"/>
        <v/>
      </c>
      <c r="L11" s="9" t="str">
        <f t="shared" si="7"/>
        <v/>
      </c>
      <c r="M11" s="9" t="str">
        <f t="shared" si="8"/>
        <v/>
      </c>
      <c r="N11" s="9" t="str">
        <f t="shared" si="9"/>
        <v/>
      </c>
      <c r="O11" s="9" t="str">
        <f t="shared" si="10"/>
        <v/>
      </c>
      <c r="P11" s="9" t="str">
        <f t="shared" si="11"/>
        <v>BA</v>
      </c>
      <c r="Q11" s="9" t="str" cm="1">
        <f t="array" ref="Q11">IF(D11&lt;&gt;"",IF(D11&lt;&gt;"GR",IF(AND(D11&gt;=40,H11&gt;=30),_xlfn.IFS(H11&gt;=$AD$11,"AA",H11&gt;=$AC$11,"BA",H11&gt;=$AB$11,"BB",H11&gt;=$AA$11,"CB",H11&gt;=$Z$11,"CC",H11&gt;=$Y$11,"DC",H11&gt;=50,"DD"),IF(H11&gt;=$W$9,"FD","FF")),P11),"")</f>
        <v>BA</v>
      </c>
      <c r="R11" s="9">
        <f t="shared" si="1"/>
        <v>10</v>
      </c>
      <c r="S11" s="34" t="s">
        <v>58</v>
      </c>
      <c r="T11" s="34"/>
      <c r="U11" s="34"/>
      <c r="V11" s="20" cm="1">
        <f t="array" ref="V11">MIN(IF($P$2:$P$331="FF",$G$2:$G$331))</f>
        <v>0</v>
      </c>
      <c r="W11" s="20" cm="1">
        <f t="array" ref="W11">MIN(IF($P$2:$P$331="FD",$G$2:$G$331))</f>
        <v>20</v>
      </c>
      <c r="X11" s="20" cm="1">
        <f t="array" ref="X11">MIN(IF($P$2:$P$331="DD",$G$2:$G$331))</f>
        <v>30.2</v>
      </c>
      <c r="Y11" s="20" cm="1">
        <f t="array" ref="Y11">MIN(IF($P$2:$P$331="DC",$G$2:$G$331))</f>
        <v>35.4</v>
      </c>
      <c r="Z11" s="20" cm="1">
        <f t="array" ref="Z11">MIN(IF($P$2:$P$331="CC",$G$2:$G$331))</f>
        <v>40.200000000000003</v>
      </c>
      <c r="AA11" s="20" cm="1">
        <f t="array" ref="AA11">MIN(IF($P$2:$P$331="CB",$G$2:$G$331))</f>
        <v>47.199999999999996</v>
      </c>
      <c r="AB11" s="20" cm="1">
        <f t="array" ref="AB11">MIN(IF($P$2:$P$331="BB",$G$2:$G$331))</f>
        <v>54.399999999999991</v>
      </c>
      <c r="AC11" s="20" cm="1">
        <f t="array" ref="AC11">MIN(IF($P$2:$P$331="BA",$G$2:$G$331))</f>
        <v>63.400000000000006</v>
      </c>
      <c r="AD11" s="20" cm="1">
        <f t="array" ref="AD11">MIN(IF($P$2:$P$331="AA",$G$2:$G$331))</f>
        <v>74.400000000000006</v>
      </c>
    </row>
    <row r="12" spans="1:34" x14ac:dyDescent="0.2">
      <c r="A12" s="3">
        <v>11</v>
      </c>
      <c r="B12" s="3">
        <v>60</v>
      </c>
      <c r="C12" s="3">
        <v>83</v>
      </c>
      <c r="D12" s="3" t="s">
        <v>34</v>
      </c>
      <c r="E12" s="16">
        <f t="shared" si="0"/>
        <v>60</v>
      </c>
      <c r="F12" s="16">
        <f t="shared" si="0"/>
        <v>83</v>
      </c>
      <c r="G12" s="9">
        <f t="shared" si="2"/>
        <v>73.8</v>
      </c>
      <c r="H12" s="9">
        <f t="shared" si="3"/>
        <v>73.8</v>
      </c>
      <c r="I12" s="9">
        <f t="shared" si="4"/>
        <v>73.8</v>
      </c>
      <c r="J12" s="9">
        <f t="shared" si="5"/>
        <v>73.8</v>
      </c>
      <c r="K12" s="9" t="str">
        <f t="shared" si="6"/>
        <v/>
      </c>
      <c r="L12" s="9" t="str">
        <f t="shared" si="7"/>
        <v/>
      </c>
      <c r="M12" s="9" t="str">
        <f t="shared" si="8"/>
        <v/>
      </c>
      <c r="N12" s="9" t="str">
        <f t="shared" si="9"/>
        <v/>
      </c>
      <c r="O12" s="9" t="str">
        <f t="shared" si="10"/>
        <v/>
      </c>
      <c r="P12" s="9" t="str">
        <f t="shared" si="11"/>
        <v>BA</v>
      </c>
      <c r="Q12" s="9" t="str" cm="1">
        <f t="array" ref="Q12">IF(D12&lt;&gt;"",IF(D12&lt;&gt;"GR",IF(AND(D12&gt;=40,H12&gt;=30),_xlfn.IFS(H12&gt;=$AD$11,"AA",H12&gt;=$AC$11,"BA",H12&gt;=$AB$11,"BB",H12&gt;=$AA$11,"CB",H12&gt;=$Z$11,"CC",H12&gt;=$Y$11,"DC",H12&gt;=50,"DD"),IF(H12&gt;=$W$9,"FD","FF")),P12),"")</f>
        <v>BA</v>
      </c>
      <c r="R12" s="9">
        <f t="shared" si="1"/>
        <v>10</v>
      </c>
    </row>
    <row r="13" spans="1:34" x14ac:dyDescent="0.2">
      <c r="A13" s="3">
        <v>12</v>
      </c>
      <c r="B13" s="3">
        <v>56</v>
      </c>
      <c r="C13" s="3">
        <v>83</v>
      </c>
      <c r="D13" s="3" t="s">
        <v>34</v>
      </c>
      <c r="E13" s="16">
        <f t="shared" si="0"/>
        <v>56</v>
      </c>
      <c r="F13" s="16">
        <f t="shared" si="0"/>
        <v>83</v>
      </c>
      <c r="G13" s="9">
        <f t="shared" si="2"/>
        <v>72.2</v>
      </c>
      <c r="H13" s="9">
        <f t="shared" si="3"/>
        <v>72.2</v>
      </c>
      <c r="I13" s="9">
        <f t="shared" si="4"/>
        <v>72.2</v>
      </c>
      <c r="J13" s="9">
        <f t="shared" si="5"/>
        <v>72.2</v>
      </c>
      <c r="K13" s="9" t="str">
        <f t="shared" si="6"/>
        <v/>
      </c>
      <c r="L13" s="9" t="str">
        <f t="shared" si="7"/>
        <v/>
      </c>
      <c r="M13" s="9" t="str">
        <f t="shared" si="8"/>
        <v/>
      </c>
      <c r="N13" s="9" t="str">
        <f t="shared" si="9"/>
        <v/>
      </c>
      <c r="O13" s="9" t="str">
        <f t="shared" si="10"/>
        <v/>
      </c>
      <c r="P13" s="9" t="str">
        <f t="shared" si="11"/>
        <v>BA</v>
      </c>
      <c r="Q13" s="9" t="str" cm="1">
        <f t="array" ref="Q13">IF(D13&lt;&gt;"",IF(D13&lt;&gt;"GR",IF(AND(D13&gt;=40,H13&gt;=30),_xlfn.IFS(H13&gt;=$AD$11,"AA",H13&gt;=$AC$11,"BA",H13&gt;=$AB$11,"BB",H13&gt;=$AA$11,"CB",H13&gt;=$Z$11,"CC",H13&gt;=$Y$11,"DC",H13&gt;=50,"DD"),IF(H13&gt;=$W$9,"FD","FF")),P13),"")</f>
        <v>BA</v>
      </c>
      <c r="R13" s="9">
        <f t="shared" si="1"/>
        <v>12</v>
      </c>
      <c r="AF13" s="1"/>
      <c r="AG13" s="1"/>
      <c r="AH13" s="1"/>
    </row>
    <row r="14" spans="1:34" x14ac:dyDescent="0.2">
      <c r="A14" s="3">
        <v>13</v>
      </c>
      <c r="B14" s="3">
        <v>52</v>
      </c>
      <c r="C14" s="3">
        <v>85</v>
      </c>
      <c r="D14" s="3" t="s">
        <v>34</v>
      </c>
      <c r="E14" s="16">
        <f t="shared" si="0"/>
        <v>52</v>
      </c>
      <c r="F14" s="16">
        <f t="shared" si="0"/>
        <v>85</v>
      </c>
      <c r="G14" s="9">
        <f t="shared" si="2"/>
        <v>71.8</v>
      </c>
      <c r="H14" s="9">
        <f t="shared" si="3"/>
        <v>71.8</v>
      </c>
      <c r="I14" s="9">
        <f t="shared" si="4"/>
        <v>71.8</v>
      </c>
      <c r="J14" s="9">
        <f t="shared" si="5"/>
        <v>71.8</v>
      </c>
      <c r="K14" s="9" t="str">
        <f t="shared" si="6"/>
        <v/>
      </c>
      <c r="L14" s="9" t="str">
        <f t="shared" si="7"/>
        <v/>
      </c>
      <c r="M14" s="9" t="str">
        <f t="shared" si="8"/>
        <v/>
      </c>
      <c r="N14" s="9" t="str">
        <f t="shared" si="9"/>
        <v/>
      </c>
      <c r="O14" s="9" t="str">
        <f t="shared" si="10"/>
        <v/>
      </c>
      <c r="P14" s="9" t="str">
        <f t="shared" si="11"/>
        <v>BA</v>
      </c>
      <c r="Q14" s="9" t="str" cm="1">
        <f t="array" ref="Q14">IF(D14&lt;&gt;"",IF(D14&lt;&gt;"GR",IF(AND(D14&gt;=40,H14&gt;=30),_xlfn.IFS(H14&gt;=$AD$11,"AA",H14&gt;=$AC$11,"BA",H14&gt;=$AB$11,"BB",H14&gt;=$AA$11,"CB",H14&gt;=$Z$11,"CC",H14&gt;=$Y$11,"DC",H14&gt;=50,"DD"),IF(H14&gt;=$W$9,"FD","FF")),P14),"")</f>
        <v>BA</v>
      </c>
      <c r="R14" s="9">
        <f t="shared" si="1"/>
        <v>13</v>
      </c>
    </row>
    <row r="15" spans="1:34" x14ac:dyDescent="0.2">
      <c r="A15" s="3">
        <v>14</v>
      </c>
      <c r="B15" s="3">
        <v>57</v>
      </c>
      <c r="C15" s="3">
        <v>81</v>
      </c>
      <c r="D15" s="3" t="s">
        <v>34</v>
      </c>
      <c r="E15" s="16">
        <f t="shared" si="0"/>
        <v>57</v>
      </c>
      <c r="F15" s="16">
        <f t="shared" si="0"/>
        <v>81</v>
      </c>
      <c r="G15" s="9">
        <f t="shared" si="2"/>
        <v>71.400000000000006</v>
      </c>
      <c r="H15" s="9">
        <f t="shared" si="3"/>
        <v>71.400000000000006</v>
      </c>
      <c r="I15" s="9">
        <f t="shared" si="4"/>
        <v>71.400000000000006</v>
      </c>
      <c r="J15" s="9">
        <f t="shared" si="5"/>
        <v>71.400000000000006</v>
      </c>
      <c r="K15" s="9" t="str">
        <f t="shared" si="6"/>
        <v/>
      </c>
      <c r="L15" s="9" t="str">
        <f t="shared" si="7"/>
        <v/>
      </c>
      <c r="M15" s="9" t="str">
        <f t="shared" si="8"/>
        <v/>
      </c>
      <c r="N15" s="9" t="str">
        <f t="shared" si="9"/>
        <v/>
      </c>
      <c r="O15" s="9" t="str">
        <f t="shared" si="10"/>
        <v/>
      </c>
      <c r="P15" s="9" t="str">
        <f t="shared" si="11"/>
        <v>BA</v>
      </c>
      <c r="Q15" s="9" t="str" cm="1">
        <f t="array" ref="Q15">IF(D15&lt;&gt;"",IF(D15&lt;&gt;"GR",IF(AND(D15&gt;=40,H15&gt;=30),_xlfn.IFS(H15&gt;=$AD$11,"AA",H15&gt;=$AC$11,"BA",H15&gt;=$AB$11,"BB",H15&gt;=$AA$11,"CB",H15&gt;=$Z$11,"CC",H15&gt;=$Y$11,"DC",H15&gt;=50,"DD"),IF(H15&gt;=$W$9,"FD","FF")),P15),"")</f>
        <v>BA</v>
      </c>
      <c r="R15" s="9">
        <f t="shared" si="1"/>
        <v>14</v>
      </c>
    </row>
    <row r="16" spans="1:34" x14ac:dyDescent="0.2">
      <c r="A16" s="3">
        <v>15</v>
      </c>
      <c r="B16" s="3">
        <v>52</v>
      </c>
      <c r="C16" s="3">
        <v>84</v>
      </c>
      <c r="D16" s="3" t="s">
        <v>34</v>
      </c>
      <c r="E16" s="16">
        <f t="shared" si="0"/>
        <v>52</v>
      </c>
      <c r="F16" s="16">
        <f t="shared" si="0"/>
        <v>84</v>
      </c>
      <c r="G16" s="9">
        <f t="shared" si="2"/>
        <v>71.2</v>
      </c>
      <c r="H16" s="9">
        <f t="shared" si="3"/>
        <v>71.2</v>
      </c>
      <c r="I16" s="9">
        <f t="shared" si="4"/>
        <v>71.2</v>
      </c>
      <c r="J16" s="9">
        <f t="shared" si="5"/>
        <v>71.2</v>
      </c>
      <c r="K16" s="9" t="str">
        <f t="shared" si="6"/>
        <v/>
      </c>
      <c r="L16" s="9" t="str">
        <f t="shared" si="7"/>
        <v/>
      </c>
      <c r="M16" s="9" t="str">
        <f t="shared" si="8"/>
        <v/>
      </c>
      <c r="N16" s="9" t="str">
        <f t="shared" si="9"/>
        <v/>
      </c>
      <c r="O16" s="9" t="str">
        <f t="shared" si="10"/>
        <v/>
      </c>
      <c r="P16" s="9" t="str">
        <f t="shared" si="11"/>
        <v>BA</v>
      </c>
      <c r="Q16" s="9" t="str" cm="1">
        <f t="array" ref="Q16">IF(D16&lt;&gt;"",IF(D16&lt;&gt;"GR",IF(AND(D16&gt;=40,H16&gt;=30),_xlfn.IFS(H16&gt;=$AD$11,"AA",H16&gt;=$AC$11,"BA",H16&gt;=$AB$11,"BB",H16&gt;=$AA$11,"CB",H16&gt;=$Z$11,"CC",H16&gt;=$Y$11,"DC",H16&gt;=50,"DD"),IF(H16&gt;=$W$9,"FD","FF")),P16),"")</f>
        <v>BA</v>
      </c>
      <c r="R16" s="9">
        <f t="shared" si="1"/>
        <v>15</v>
      </c>
    </row>
    <row r="17" spans="1:18" x14ac:dyDescent="0.2">
      <c r="A17" s="3">
        <v>16</v>
      </c>
      <c r="B17" s="3">
        <v>50</v>
      </c>
      <c r="C17" s="3">
        <v>83</v>
      </c>
      <c r="D17" s="3" t="s">
        <v>34</v>
      </c>
      <c r="E17" s="16">
        <f t="shared" si="0"/>
        <v>50</v>
      </c>
      <c r="F17" s="16">
        <f t="shared" si="0"/>
        <v>83</v>
      </c>
      <c r="G17" s="9">
        <f t="shared" si="2"/>
        <v>69.8</v>
      </c>
      <c r="H17" s="9">
        <f t="shared" si="3"/>
        <v>69.8</v>
      </c>
      <c r="I17" s="9">
        <f t="shared" si="4"/>
        <v>69.8</v>
      </c>
      <c r="J17" s="9">
        <f t="shared" si="5"/>
        <v>69.8</v>
      </c>
      <c r="K17" s="9" t="str">
        <f t="shared" si="6"/>
        <v/>
      </c>
      <c r="L17" s="9" t="str">
        <f t="shared" si="7"/>
        <v/>
      </c>
      <c r="M17" s="9" t="str">
        <f t="shared" si="8"/>
        <v/>
      </c>
      <c r="N17" s="9" t="str">
        <f t="shared" si="9"/>
        <v/>
      </c>
      <c r="O17" s="9" t="str">
        <f t="shared" si="10"/>
        <v/>
      </c>
      <c r="P17" s="9" t="str">
        <f t="shared" si="11"/>
        <v>BA</v>
      </c>
      <c r="Q17" s="9" t="str" cm="1">
        <f t="array" ref="Q17">IF(D17&lt;&gt;"",IF(D17&lt;&gt;"GR",IF(AND(D17&gt;=40,H17&gt;=30),_xlfn.IFS(H17&gt;=$AD$11,"AA",H17&gt;=$AC$11,"BA",H17&gt;=$AB$11,"BB",H17&gt;=$AA$11,"CB",H17&gt;=$Z$11,"CC",H17&gt;=$Y$11,"DC",H17&gt;=50,"DD"),IF(H17&gt;=$W$9,"FD","FF")),P17),"")</f>
        <v>BA</v>
      </c>
      <c r="R17" s="9">
        <f t="shared" si="1"/>
        <v>16</v>
      </c>
    </row>
    <row r="18" spans="1:18" x14ac:dyDescent="0.2">
      <c r="A18" s="3">
        <v>17</v>
      </c>
      <c r="B18" s="3">
        <v>60</v>
      </c>
      <c r="C18" s="3">
        <v>75</v>
      </c>
      <c r="D18" s="3" t="s">
        <v>34</v>
      </c>
      <c r="E18" s="16">
        <f t="shared" si="0"/>
        <v>60</v>
      </c>
      <c r="F18" s="16">
        <f t="shared" si="0"/>
        <v>75</v>
      </c>
      <c r="G18" s="9">
        <f t="shared" si="2"/>
        <v>69</v>
      </c>
      <c r="H18" s="9">
        <f t="shared" si="3"/>
        <v>69</v>
      </c>
      <c r="I18" s="9">
        <f t="shared" si="4"/>
        <v>69</v>
      </c>
      <c r="J18" s="9">
        <f t="shared" si="5"/>
        <v>69</v>
      </c>
      <c r="K18" s="9" t="str">
        <f t="shared" si="6"/>
        <v/>
      </c>
      <c r="L18" s="9" t="str">
        <f t="shared" si="7"/>
        <v/>
      </c>
      <c r="M18" s="9" t="str">
        <f t="shared" si="8"/>
        <v/>
      </c>
      <c r="N18" s="9" t="str">
        <f t="shared" si="9"/>
        <v/>
      </c>
      <c r="O18" s="9" t="str">
        <f t="shared" si="10"/>
        <v/>
      </c>
      <c r="P18" s="9" t="str">
        <f t="shared" si="11"/>
        <v>BA</v>
      </c>
      <c r="Q18" s="9" t="str" cm="1">
        <f t="array" ref="Q18">IF(D18&lt;&gt;"",IF(D18&lt;&gt;"GR",IF(AND(D18&gt;=40,H18&gt;=30),_xlfn.IFS(H18&gt;=$AD$11,"AA",H18&gt;=$AC$11,"BA",H18&gt;=$AB$11,"BB",H18&gt;=$AA$11,"CB",H18&gt;=$Z$11,"CC",H18&gt;=$Y$11,"DC",H18&gt;=50,"DD"),IF(H18&gt;=$W$9,"FD","FF")),P18),"")</f>
        <v>BA</v>
      </c>
      <c r="R18" s="9">
        <f t="shared" si="1"/>
        <v>17</v>
      </c>
    </row>
    <row r="19" spans="1:18" x14ac:dyDescent="0.2">
      <c r="A19" s="3">
        <v>18</v>
      </c>
      <c r="B19" s="3">
        <v>51</v>
      </c>
      <c r="C19" s="3">
        <v>79</v>
      </c>
      <c r="D19" s="3" t="s">
        <v>34</v>
      </c>
      <c r="E19" s="16">
        <f t="shared" si="0"/>
        <v>51</v>
      </c>
      <c r="F19" s="16">
        <f t="shared" si="0"/>
        <v>79</v>
      </c>
      <c r="G19" s="9">
        <f t="shared" si="2"/>
        <v>67.8</v>
      </c>
      <c r="H19" s="9">
        <f t="shared" si="3"/>
        <v>67.8</v>
      </c>
      <c r="I19" s="9">
        <f t="shared" si="4"/>
        <v>67.8</v>
      </c>
      <c r="J19" s="9">
        <f t="shared" si="5"/>
        <v>67.8</v>
      </c>
      <c r="K19" s="9" t="str">
        <f t="shared" si="6"/>
        <v/>
      </c>
      <c r="L19" s="9" t="str">
        <f t="shared" si="7"/>
        <v/>
      </c>
      <c r="M19" s="9" t="str">
        <f t="shared" si="8"/>
        <v/>
      </c>
      <c r="N19" s="9" t="str">
        <f t="shared" si="9"/>
        <v/>
      </c>
      <c r="O19" s="9" t="str">
        <f t="shared" si="10"/>
        <v/>
      </c>
      <c r="P19" s="9" t="str">
        <f t="shared" si="11"/>
        <v>BA</v>
      </c>
      <c r="Q19" s="9" t="str" cm="1">
        <f t="array" ref="Q19">IF(D19&lt;&gt;"",IF(D19&lt;&gt;"GR",IF(AND(D19&gt;=40,H19&gt;=30),_xlfn.IFS(H19&gt;=$AD$11,"AA",H19&gt;=$AC$11,"BA",H19&gt;=$AB$11,"BB",H19&gt;=$AA$11,"CB",H19&gt;=$Z$11,"CC",H19&gt;=$Y$11,"DC",H19&gt;=50,"DD"),IF(H19&gt;=$W$9,"FD","FF")),P19),"")</f>
        <v>BA</v>
      </c>
      <c r="R19" s="9">
        <f t="shared" si="1"/>
        <v>18</v>
      </c>
    </row>
    <row r="20" spans="1:18" x14ac:dyDescent="0.2">
      <c r="A20" s="3">
        <v>19</v>
      </c>
      <c r="B20" s="3">
        <v>60</v>
      </c>
      <c r="C20" s="3">
        <v>71</v>
      </c>
      <c r="D20" s="3" t="s">
        <v>34</v>
      </c>
      <c r="E20" s="16">
        <f t="shared" si="0"/>
        <v>60</v>
      </c>
      <c r="F20" s="16">
        <f t="shared" si="0"/>
        <v>71</v>
      </c>
      <c r="G20" s="9">
        <f t="shared" si="2"/>
        <v>66.599999999999994</v>
      </c>
      <c r="H20" s="9">
        <f t="shared" si="3"/>
        <v>66.599999999999994</v>
      </c>
      <c r="I20" s="9">
        <f t="shared" si="4"/>
        <v>66.599999999999994</v>
      </c>
      <c r="J20" s="9">
        <f t="shared" si="5"/>
        <v>66.599999999999994</v>
      </c>
      <c r="K20" s="9" t="str">
        <f t="shared" si="6"/>
        <v/>
      </c>
      <c r="L20" s="9" t="str">
        <f t="shared" si="7"/>
        <v/>
      </c>
      <c r="M20" s="9" t="str">
        <f t="shared" si="8"/>
        <v/>
      </c>
      <c r="N20" s="9" t="str">
        <f t="shared" si="9"/>
        <v/>
      </c>
      <c r="O20" s="9" t="str">
        <f t="shared" si="10"/>
        <v/>
      </c>
      <c r="P20" s="9" t="str">
        <f t="shared" si="11"/>
        <v>BA</v>
      </c>
      <c r="Q20" s="9" t="str" cm="1">
        <f t="array" ref="Q20">IF(D20&lt;&gt;"",IF(D20&lt;&gt;"GR",IF(AND(D20&gt;=40,H20&gt;=30),_xlfn.IFS(H20&gt;=$AD$11,"AA",H20&gt;=$AC$11,"BA",H20&gt;=$AB$11,"BB",H20&gt;=$AA$11,"CB",H20&gt;=$Z$11,"CC",H20&gt;=$Y$11,"DC",H20&gt;=50,"DD"),IF(H20&gt;=$W$9,"FD","FF")),P20),"")</f>
        <v>BA</v>
      </c>
      <c r="R20" s="9">
        <f t="shared" si="1"/>
        <v>19</v>
      </c>
    </row>
    <row r="21" spans="1:18" x14ac:dyDescent="0.2">
      <c r="A21" s="3">
        <v>20</v>
      </c>
      <c r="B21" s="3">
        <v>52</v>
      </c>
      <c r="C21" s="3">
        <v>76</v>
      </c>
      <c r="D21" s="3" t="s">
        <v>34</v>
      </c>
      <c r="E21" s="16">
        <f t="shared" si="0"/>
        <v>52</v>
      </c>
      <c r="F21" s="16">
        <f t="shared" si="0"/>
        <v>76</v>
      </c>
      <c r="G21" s="9">
        <f t="shared" si="2"/>
        <v>66.400000000000006</v>
      </c>
      <c r="H21" s="9">
        <f t="shared" si="3"/>
        <v>66.400000000000006</v>
      </c>
      <c r="I21" s="9">
        <f t="shared" si="4"/>
        <v>66.400000000000006</v>
      </c>
      <c r="J21" s="9">
        <f t="shared" si="5"/>
        <v>66.400000000000006</v>
      </c>
      <c r="K21" s="9" t="str">
        <f t="shared" si="6"/>
        <v/>
      </c>
      <c r="L21" s="9" t="str">
        <f t="shared" si="7"/>
        <v/>
      </c>
      <c r="M21" s="9" t="str">
        <f t="shared" si="8"/>
        <v/>
      </c>
      <c r="N21" s="9" t="str">
        <f t="shared" si="9"/>
        <v/>
      </c>
      <c r="O21" s="9" t="str">
        <f t="shared" si="10"/>
        <v/>
      </c>
      <c r="P21" s="9" t="str">
        <f t="shared" si="11"/>
        <v>BA</v>
      </c>
      <c r="Q21" s="9" t="str" cm="1">
        <f t="array" ref="Q21">IF(D21&lt;&gt;"",IF(D21&lt;&gt;"GR",IF(AND(D21&gt;=40,H21&gt;=30),_xlfn.IFS(H21&gt;=$AD$11,"AA",H21&gt;=$AC$11,"BA",H21&gt;=$AB$11,"BB",H21&gt;=$AA$11,"CB",H21&gt;=$Z$11,"CC",H21&gt;=$Y$11,"DC",H21&gt;=50,"DD"),IF(H21&gt;=$W$9,"FD","FF")),P21),"")</f>
        <v>BA</v>
      </c>
      <c r="R21" s="9">
        <f t="shared" si="1"/>
        <v>20</v>
      </c>
    </row>
    <row r="22" spans="1:18" x14ac:dyDescent="0.2">
      <c r="A22" s="3">
        <v>21</v>
      </c>
      <c r="B22" s="3">
        <v>43</v>
      </c>
      <c r="C22" s="3">
        <v>82</v>
      </c>
      <c r="D22" s="3" t="s">
        <v>34</v>
      </c>
      <c r="E22" s="16">
        <f t="shared" si="0"/>
        <v>43</v>
      </c>
      <c r="F22" s="16">
        <f t="shared" si="0"/>
        <v>82</v>
      </c>
      <c r="G22" s="9">
        <f t="shared" si="2"/>
        <v>66.399999999999991</v>
      </c>
      <c r="H22" s="9">
        <f t="shared" si="3"/>
        <v>66.399999999999991</v>
      </c>
      <c r="I22" s="9">
        <f t="shared" si="4"/>
        <v>66.399999999999991</v>
      </c>
      <c r="J22" s="9">
        <f t="shared" si="5"/>
        <v>66.399999999999991</v>
      </c>
      <c r="K22" s="9" t="str">
        <f t="shared" si="6"/>
        <v/>
      </c>
      <c r="L22" s="9" t="str">
        <f t="shared" si="7"/>
        <v/>
      </c>
      <c r="M22" s="9" t="str">
        <f t="shared" si="8"/>
        <v/>
      </c>
      <c r="N22" s="9" t="str">
        <f t="shared" si="9"/>
        <v/>
      </c>
      <c r="O22" s="9" t="str">
        <f t="shared" si="10"/>
        <v/>
      </c>
      <c r="P22" s="9" t="str">
        <f t="shared" si="11"/>
        <v>BA</v>
      </c>
      <c r="Q22" s="9" t="str" cm="1">
        <f t="array" ref="Q22">IF(D22&lt;&gt;"",IF(D22&lt;&gt;"GR",IF(AND(D22&gt;=40,H22&gt;=30),_xlfn.IFS(H22&gt;=$AD$11,"AA",H22&gt;=$AC$11,"BA",H22&gt;=$AB$11,"BB",H22&gt;=$AA$11,"CB",H22&gt;=$Z$11,"CC",H22&gt;=$Y$11,"DC",H22&gt;=50,"DD"),IF(H22&gt;=$W$9,"FD","FF")),P22),"")</f>
        <v>BA</v>
      </c>
      <c r="R22" s="9">
        <f t="shared" si="1"/>
        <v>21</v>
      </c>
    </row>
    <row r="23" spans="1:18" x14ac:dyDescent="0.2">
      <c r="A23" s="3">
        <v>22</v>
      </c>
      <c r="B23" s="3">
        <v>43</v>
      </c>
      <c r="C23" s="3">
        <v>82</v>
      </c>
      <c r="D23" s="3" t="s">
        <v>34</v>
      </c>
      <c r="E23" s="16">
        <f t="shared" si="0"/>
        <v>43</v>
      </c>
      <c r="F23" s="16">
        <f t="shared" si="0"/>
        <v>82</v>
      </c>
      <c r="G23" s="9">
        <f t="shared" si="2"/>
        <v>66.399999999999991</v>
      </c>
      <c r="H23" s="9">
        <f t="shared" si="3"/>
        <v>66.399999999999991</v>
      </c>
      <c r="I23" s="9">
        <f t="shared" si="4"/>
        <v>66.399999999999991</v>
      </c>
      <c r="J23" s="9">
        <f t="shared" si="5"/>
        <v>66.399999999999991</v>
      </c>
      <c r="K23" s="9" t="str">
        <f t="shared" si="6"/>
        <v/>
      </c>
      <c r="L23" s="9" t="str">
        <f t="shared" si="7"/>
        <v/>
      </c>
      <c r="M23" s="9" t="str">
        <f t="shared" si="8"/>
        <v/>
      </c>
      <c r="N23" s="9" t="str">
        <f t="shared" si="9"/>
        <v/>
      </c>
      <c r="O23" s="9" t="str">
        <f t="shared" si="10"/>
        <v/>
      </c>
      <c r="P23" s="9" t="str">
        <f t="shared" si="11"/>
        <v>BA</v>
      </c>
      <c r="Q23" s="9" t="str" cm="1">
        <f t="array" ref="Q23">IF(D23&lt;&gt;"",IF(D23&lt;&gt;"GR",IF(AND(D23&gt;=40,H23&gt;=30),_xlfn.IFS(H23&gt;=$AD$11,"AA",H23&gt;=$AC$11,"BA",H23&gt;=$AB$11,"BB",H23&gt;=$AA$11,"CB",H23&gt;=$Z$11,"CC",H23&gt;=$Y$11,"DC",H23&gt;=50,"DD"),IF(H23&gt;=$W$9,"FD","FF")),P23),"")</f>
        <v>BA</v>
      </c>
      <c r="R23" s="9">
        <f t="shared" si="1"/>
        <v>21</v>
      </c>
    </row>
    <row r="24" spans="1:18" x14ac:dyDescent="0.2">
      <c r="A24" s="3">
        <v>23</v>
      </c>
      <c r="B24" s="3">
        <v>49</v>
      </c>
      <c r="C24" s="3">
        <v>77</v>
      </c>
      <c r="D24" s="3" t="s">
        <v>34</v>
      </c>
      <c r="E24" s="16">
        <f t="shared" si="0"/>
        <v>49</v>
      </c>
      <c r="F24" s="16">
        <f t="shared" si="0"/>
        <v>77</v>
      </c>
      <c r="G24" s="9">
        <f t="shared" si="2"/>
        <v>65.8</v>
      </c>
      <c r="H24" s="9">
        <f t="shared" si="3"/>
        <v>65.8</v>
      </c>
      <c r="I24" s="9">
        <f t="shared" si="4"/>
        <v>65.8</v>
      </c>
      <c r="J24" s="9">
        <f t="shared" si="5"/>
        <v>65.8</v>
      </c>
      <c r="K24" s="9" t="str">
        <f t="shared" si="6"/>
        <v/>
      </c>
      <c r="L24" s="9" t="str">
        <f t="shared" si="7"/>
        <v/>
      </c>
      <c r="M24" s="9" t="str">
        <f t="shared" si="8"/>
        <v/>
      </c>
      <c r="N24" s="9" t="str">
        <f t="shared" si="9"/>
        <v/>
      </c>
      <c r="O24" s="9" t="str">
        <f t="shared" si="10"/>
        <v/>
      </c>
      <c r="P24" s="9" t="str">
        <f t="shared" si="11"/>
        <v>BA</v>
      </c>
      <c r="Q24" s="9" t="str" cm="1">
        <f t="array" ref="Q24">IF(D24&lt;&gt;"",IF(D24&lt;&gt;"GR",IF(AND(D24&gt;=40,H24&gt;=30),_xlfn.IFS(H24&gt;=$AD$11,"AA",H24&gt;=$AC$11,"BA",H24&gt;=$AB$11,"BB",H24&gt;=$AA$11,"CB",H24&gt;=$Z$11,"CC",H24&gt;=$Y$11,"DC",H24&gt;=50,"DD"),IF(H24&gt;=$W$9,"FD","FF")),P24),"")</f>
        <v>BA</v>
      </c>
      <c r="R24" s="9">
        <f t="shared" si="1"/>
        <v>23</v>
      </c>
    </row>
    <row r="25" spans="1:18" x14ac:dyDescent="0.2">
      <c r="A25" s="3">
        <v>24</v>
      </c>
      <c r="B25" s="3">
        <v>52</v>
      </c>
      <c r="C25" s="3">
        <v>74</v>
      </c>
      <c r="D25" s="3" t="s">
        <v>34</v>
      </c>
      <c r="E25" s="16">
        <f t="shared" si="0"/>
        <v>52</v>
      </c>
      <c r="F25" s="16">
        <f t="shared" si="0"/>
        <v>74</v>
      </c>
      <c r="G25" s="9">
        <f t="shared" si="2"/>
        <v>65.2</v>
      </c>
      <c r="H25" s="9">
        <f t="shared" si="3"/>
        <v>65.2</v>
      </c>
      <c r="I25" s="9">
        <f t="shared" si="4"/>
        <v>65.2</v>
      </c>
      <c r="J25" s="9">
        <f t="shared" si="5"/>
        <v>65.2</v>
      </c>
      <c r="K25" s="9" t="str">
        <f t="shared" si="6"/>
        <v/>
      </c>
      <c r="L25" s="9" t="str">
        <f t="shared" si="7"/>
        <v/>
      </c>
      <c r="M25" s="9" t="str">
        <f t="shared" si="8"/>
        <v/>
      </c>
      <c r="N25" s="9" t="str">
        <f t="shared" si="9"/>
        <v/>
      </c>
      <c r="O25" s="9" t="str">
        <f t="shared" si="10"/>
        <v/>
      </c>
      <c r="P25" s="9" t="str">
        <f t="shared" si="11"/>
        <v>BA</v>
      </c>
      <c r="Q25" s="9" t="str" cm="1">
        <f t="array" ref="Q25">IF(D25&lt;&gt;"",IF(D25&lt;&gt;"GR",IF(AND(D25&gt;=40,H25&gt;=30),_xlfn.IFS(H25&gt;=$AD$11,"AA",H25&gt;=$AC$11,"BA",H25&gt;=$AB$11,"BB",H25&gt;=$AA$11,"CB",H25&gt;=$Z$11,"CC",H25&gt;=$Y$11,"DC",H25&gt;=50,"DD"),IF(H25&gt;=$W$9,"FD","FF")),P25),"")</f>
        <v>BA</v>
      </c>
      <c r="R25" s="9">
        <f t="shared" si="1"/>
        <v>24</v>
      </c>
    </row>
    <row r="26" spans="1:18" x14ac:dyDescent="0.2">
      <c r="A26" s="3">
        <v>25</v>
      </c>
      <c r="B26" s="3">
        <v>41</v>
      </c>
      <c r="C26" s="3">
        <v>81</v>
      </c>
      <c r="D26" s="3" t="s">
        <v>34</v>
      </c>
      <c r="E26" s="16">
        <f t="shared" si="0"/>
        <v>41</v>
      </c>
      <c r="F26" s="16">
        <f t="shared" si="0"/>
        <v>81</v>
      </c>
      <c r="G26" s="9">
        <f t="shared" si="2"/>
        <v>65</v>
      </c>
      <c r="H26" s="9">
        <f t="shared" si="3"/>
        <v>65</v>
      </c>
      <c r="I26" s="9">
        <f t="shared" si="4"/>
        <v>65</v>
      </c>
      <c r="J26" s="9">
        <f t="shared" si="5"/>
        <v>65</v>
      </c>
      <c r="K26" s="9" t="str">
        <f t="shared" si="6"/>
        <v/>
      </c>
      <c r="L26" s="9" t="str">
        <f t="shared" si="7"/>
        <v/>
      </c>
      <c r="M26" s="9" t="str">
        <f t="shared" si="8"/>
        <v/>
      </c>
      <c r="N26" s="9" t="str">
        <f t="shared" si="9"/>
        <v/>
      </c>
      <c r="O26" s="9" t="str">
        <f t="shared" si="10"/>
        <v/>
      </c>
      <c r="P26" s="9" t="str">
        <f t="shared" si="11"/>
        <v>BA</v>
      </c>
      <c r="Q26" s="9" t="str" cm="1">
        <f t="array" ref="Q26">IF(D26&lt;&gt;"",IF(D26&lt;&gt;"GR",IF(AND(D26&gt;=40,H26&gt;=30),_xlfn.IFS(H26&gt;=$AD$11,"AA",H26&gt;=$AC$11,"BA",H26&gt;=$AB$11,"BB",H26&gt;=$AA$11,"CB",H26&gt;=$Z$11,"CC",H26&gt;=$Y$11,"DC",H26&gt;=50,"DD"),IF(H26&gt;=$W$9,"FD","FF")),P26),"")</f>
        <v>BA</v>
      </c>
      <c r="R26" s="9">
        <f t="shared" si="1"/>
        <v>25</v>
      </c>
    </row>
    <row r="27" spans="1:18" x14ac:dyDescent="0.2">
      <c r="A27" s="3">
        <v>26</v>
      </c>
      <c r="B27" s="3">
        <v>45</v>
      </c>
      <c r="C27" s="3">
        <v>78</v>
      </c>
      <c r="D27" s="3" t="s">
        <v>34</v>
      </c>
      <c r="E27" s="16">
        <f t="shared" si="0"/>
        <v>45</v>
      </c>
      <c r="F27" s="16">
        <f t="shared" si="0"/>
        <v>78</v>
      </c>
      <c r="G27" s="9">
        <f t="shared" si="2"/>
        <v>64.8</v>
      </c>
      <c r="H27" s="9">
        <f t="shared" si="3"/>
        <v>64.8</v>
      </c>
      <c r="I27" s="9">
        <f t="shared" si="4"/>
        <v>64.8</v>
      </c>
      <c r="J27" s="9">
        <f t="shared" si="5"/>
        <v>64.8</v>
      </c>
      <c r="K27" s="9" t="str">
        <f t="shared" si="6"/>
        <v/>
      </c>
      <c r="L27" s="9" t="str">
        <f t="shared" si="7"/>
        <v/>
      </c>
      <c r="M27" s="9" t="str">
        <f t="shared" si="8"/>
        <v/>
      </c>
      <c r="N27" s="9" t="str">
        <f t="shared" si="9"/>
        <v/>
      </c>
      <c r="O27" s="9" t="str">
        <f t="shared" si="10"/>
        <v/>
      </c>
      <c r="P27" s="9" t="str">
        <f t="shared" si="11"/>
        <v>BA</v>
      </c>
      <c r="Q27" s="9" t="str" cm="1">
        <f t="array" ref="Q27">IF(D27&lt;&gt;"",IF(D27&lt;&gt;"GR",IF(AND(D27&gt;=40,H27&gt;=30),_xlfn.IFS(H27&gt;=$AD$11,"AA",H27&gt;=$AC$11,"BA",H27&gt;=$AB$11,"BB",H27&gt;=$AA$11,"CB",H27&gt;=$Z$11,"CC",H27&gt;=$Y$11,"DC",H27&gt;=50,"DD"),IF(H27&gt;=$W$9,"FD","FF")),P27),"")</f>
        <v>BA</v>
      </c>
      <c r="R27" s="9">
        <f t="shared" si="1"/>
        <v>27</v>
      </c>
    </row>
    <row r="28" spans="1:18" x14ac:dyDescent="0.2">
      <c r="A28" s="3">
        <v>27</v>
      </c>
      <c r="B28" s="3">
        <v>48</v>
      </c>
      <c r="C28" s="3">
        <v>76</v>
      </c>
      <c r="D28" s="3" t="s">
        <v>34</v>
      </c>
      <c r="E28" s="16">
        <f t="shared" si="0"/>
        <v>48</v>
      </c>
      <c r="F28" s="16">
        <f t="shared" si="0"/>
        <v>76</v>
      </c>
      <c r="G28" s="9">
        <f t="shared" si="2"/>
        <v>64.800000000000011</v>
      </c>
      <c r="H28" s="9">
        <f t="shared" si="3"/>
        <v>64.800000000000011</v>
      </c>
      <c r="I28" s="9">
        <f t="shared" si="4"/>
        <v>64.800000000000011</v>
      </c>
      <c r="J28" s="9">
        <f t="shared" si="5"/>
        <v>64.800000000000011</v>
      </c>
      <c r="K28" s="9" t="str">
        <f t="shared" si="6"/>
        <v/>
      </c>
      <c r="L28" s="9" t="str">
        <f t="shared" si="7"/>
        <v/>
      </c>
      <c r="M28" s="9" t="str">
        <f t="shared" si="8"/>
        <v/>
      </c>
      <c r="N28" s="9" t="str">
        <f t="shared" si="9"/>
        <v/>
      </c>
      <c r="O28" s="9" t="str">
        <f t="shared" si="10"/>
        <v/>
      </c>
      <c r="P28" s="9" t="str">
        <f t="shared" si="11"/>
        <v>BA</v>
      </c>
      <c r="Q28" s="9" t="str" cm="1">
        <f t="array" ref="Q28">IF(D28&lt;&gt;"",IF(D28&lt;&gt;"GR",IF(AND(D28&gt;=40,H28&gt;=30),_xlfn.IFS(H28&gt;=$AD$11,"AA",H28&gt;=$AC$11,"BA",H28&gt;=$AB$11,"BB",H28&gt;=$AA$11,"CB",H28&gt;=$Z$11,"CC",H28&gt;=$Y$11,"DC",H28&gt;=50,"DD"),IF(H28&gt;=$W$9,"FD","FF")),P28),"")</f>
        <v>BA</v>
      </c>
      <c r="R28" s="9">
        <f t="shared" si="1"/>
        <v>26</v>
      </c>
    </row>
    <row r="29" spans="1:18" x14ac:dyDescent="0.2">
      <c r="A29" s="3">
        <v>28</v>
      </c>
      <c r="B29" s="3">
        <v>42</v>
      </c>
      <c r="C29" s="3">
        <v>80</v>
      </c>
      <c r="D29" s="3" t="s">
        <v>34</v>
      </c>
      <c r="E29" s="16">
        <f t="shared" si="0"/>
        <v>42</v>
      </c>
      <c r="F29" s="16">
        <f t="shared" si="0"/>
        <v>80</v>
      </c>
      <c r="G29" s="9">
        <f t="shared" si="2"/>
        <v>64.8</v>
      </c>
      <c r="H29" s="9">
        <f t="shared" si="3"/>
        <v>64.8</v>
      </c>
      <c r="I29" s="9">
        <f t="shared" si="4"/>
        <v>64.8</v>
      </c>
      <c r="J29" s="9">
        <f t="shared" si="5"/>
        <v>64.8</v>
      </c>
      <c r="K29" s="9" t="str">
        <f t="shared" si="6"/>
        <v/>
      </c>
      <c r="L29" s="9" t="str">
        <f t="shared" si="7"/>
        <v/>
      </c>
      <c r="M29" s="9" t="str">
        <f t="shared" si="8"/>
        <v/>
      </c>
      <c r="N29" s="9" t="str">
        <f t="shared" si="9"/>
        <v/>
      </c>
      <c r="O29" s="9" t="str">
        <f t="shared" si="10"/>
        <v/>
      </c>
      <c r="P29" s="9" t="str">
        <f t="shared" si="11"/>
        <v>BA</v>
      </c>
      <c r="Q29" s="9" t="str" cm="1">
        <f t="array" ref="Q29">IF(D29&lt;&gt;"",IF(D29&lt;&gt;"GR",IF(AND(D29&gt;=40,H29&gt;=30),_xlfn.IFS(H29&gt;=$AD$11,"AA",H29&gt;=$AC$11,"BA",H29&gt;=$AB$11,"BB",H29&gt;=$AA$11,"CB",H29&gt;=$Z$11,"CC",H29&gt;=$Y$11,"DC",H29&gt;=50,"DD"),IF(H29&gt;=$W$9,"FD","FF")),P29),"")</f>
        <v>BA</v>
      </c>
      <c r="R29" s="9">
        <f t="shared" si="1"/>
        <v>27</v>
      </c>
    </row>
    <row r="30" spans="1:18" x14ac:dyDescent="0.2">
      <c r="A30" s="3">
        <v>29</v>
      </c>
      <c r="B30" s="3">
        <v>35</v>
      </c>
      <c r="C30" s="3">
        <v>84</v>
      </c>
      <c r="D30" s="3" t="s">
        <v>34</v>
      </c>
      <c r="E30" s="16">
        <f t="shared" si="0"/>
        <v>35</v>
      </c>
      <c r="F30" s="16">
        <f t="shared" si="0"/>
        <v>84</v>
      </c>
      <c r="G30" s="9">
        <f t="shared" si="2"/>
        <v>64.400000000000006</v>
      </c>
      <c r="H30" s="9">
        <f t="shared" si="3"/>
        <v>64.400000000000006</v>
      </c>
      <c r="I30" s="9">
        <f t="shared" si="4"/>
        <v>64.400000000000006</v>
      </c>
      <c r="J30" s="9">
        <f t="shared" si="5"/>
        <v>64.400000000000006</v>
      </c>
      <c r="K30" s="9" t="str">
        <f t="shared" si="6"/>
        <v/>
      </c>
      <c r="L30" s="9" t="str">
        <f t="shared" si="7"/>
        <v/>
      </c>
      <c r="M30" s="9" t="str">
        <f t="shared" si="8"/>
        <v/>
      </c>
      <c r="N30" s="9" t="str">
        <f t="shared" si="9"/>
        <v/>
      </c>
      <c r="O30" s="9" t="str">
        <f t="shared" si="10"/>
        <v/>
      </c>
      <c r="P30" s="9" t="str">
        <f t="shared" si="11"/>
        <v>BA</v>
      </c>
      <c r="Q30" s="9" t="str" cm="1">
        <f t="array" ref="Q30">IF(D30&lt;&gt;"",IF(D30&lt;&gt;"GR",IF(AND(D30&gt;=40,H30&gt;=30),_xlfn.IFS(H30&gt;=$AD$11,"AA",H30&gt;=$AC$11,"BA",H30&gt;=$AB$11,"BB",H30&gt;=$AA$11,"CB",H30&gt;=$Z$11,"CC",H30&gt;=$Y$11,"DC",H30&gt;=50,"DD"),IF(H30&gt;=$W$9,"FD","FF")),P30),"")</f>
        <v>BA</v>
      </c>
      <c r="R30" s="9">
        <f t="shared" si="1"/>
        <v>29</v>
      </c>
    </row>
    <row r="31" spans="1:18" x14ac:dyDescent="0.2">
      <c r="A31" s="3">
        <v>30</v>
      </c>
      <c r="B31" s="3">
        <v>36</v>
      </c>
      <c r="C31" s="3">
        <v>83</v>
      </c>
      <c r="D31" s="3" t="s">
        <v>34</v>
      </c>
      <c r="E31" s="16">
        <f t="shared" si="0"/>
        <v>36</v>
      </c>
      <c r="F31" s="16">
        <f t="shared" si="0"/>
        <v>83</v>
      </c>
      <c r="G31" s="9">
        <f t="shared" si="2"/>
        <v>64.2</v>
      </c>
      <c r="H31" s="9">
        <f t="shared" si="3"/>
        <v>64.2</v>
      </c>
      <c r="I31" s="9">
        <f t="shared" si="4"/>
        <v>64.2</v>
      </c>
      <c r="J31" s="9">
        <f t="shared" si="5"/>
        <v>64.2</v>
      </c>
      <c r="K31" s="9" t="str">
        <f t="shared" si="6"/>
        <v/>
      </c>
      <c r="L31" s="9" t="str">
        <f t="shared" si="7"/>
        <v/>
      </c>
      <c r="M31" s="9" t="str">
        <f t="shared" si="8"/>
        <v/>
      </c>
      <c r="N31" s="9" t="str">
        <f t="shared" si="9"/>
        <v/>
      </c>
      <c r="O31" s="9" t="str">
        <f t="shared" si="10"/>
        <v/>
      </c>
      <c r="P31" s="9" t="str">
        <f t="shared" si="11"/>
        <v>BA</v>
      </c>
      <c r="Q31" s="9" t="str" cm="1">
        <f t="array" ref="Q31">IF(D31&lt;&gt;"",IF(D31&lt;&gt;"GR",IF(AND(D31&gt;=40,H31&gt;=30),_xlfn.IFS(H31&gt;=$AD$11,"AA",H31&gt;=$AC$11,"BA",H31&gt;=$AB$11,"BB",H31&gt;=$AA$11,"CB",H31&gt;=$Z$11,"CC",H31&gt;=$Y$11,"DC",H31&gt;=50,"DD"),IF(H31&gt;=$W$9,"FD","FF")),P31),"")</f>
        <v>BA</v>
      </c>
      <c r="R31" s="9">
        <f t="shared" si="1"/>
        <v>30</v>
      </c>
    </row>
    <row r="32" spans="1:18" x14ac:dyDescent="0.2">
      <c r="A32" s="3">
        <v>31</v>
      </c>
      <c r="B32" s="3">
        <v>38</v>
      </c>
      <c r="C32" s="3">
        <v>81</v>
      </c>
      <c r="D32" s="3" t="s">
        <v>34</v>
      </c>
      <c r="E32" s="16">
        <f t="shared" si="0"/>
        <v>38</v>
      </c>
      <c r="F32" s="16">
        <f t="shared" si="0"/>
        <v>81</v>
      </c>
      <c r="G32" s="9">
        <f t="shared" si="2"/>
        <v>63.800000000000004</v>
      </c>
      <c r="H32" s="9">
        <f t="shared" si="3"/>
        <v>63.800000000000004</v>
      </c>
      <c r="I32" s="9">
        <f t="shared" si="4"/>
        <v>63.800000000000004</v>
      </c>
      <c r="J32" s="9">
        <f t="shared" si="5"/>
        <v>63.800000000000004</v>
      </c>
      <c r="K32" s="9" t="str">
        <f t="shared" si="6"/>
        <v/>
      </c>
      <c r="L32" s="9" t="str">
        <f t="shared" si="7"/>
        <v/>
      </c>
      <c r="M32" s="9" t="str">
        <f t="shared" si="8"/>
        <v/>
      </c>
      <c r="N32" s="9" t="str">
        <f t="shared" si="9"/>
        <v/>
      </c>
      <c r="O32" s="9" t="str">
        <f t="shared" si="10"/>
        <v/>
      </c>
      <c r="P32" s="9" t="str">
        <f t="shared" si="11"/>
        <v>BA</v>
      </c>
      <c r="Q32" s="9" t="str" cm="1">
        <f t="array" ref="Q32">IF(D32&lt;&gt;"",IF(D32&lt;&gt;"GR",IF(AND(D32&gt;=40,H32&gt;=30),_xlfn.IFS(H32&gt;=$AD$11,"AA",H32&gt;=$AC$11,"BA",H32&gt;=$AB$11,"BB",H32&gt;=$AA$11,"CB",H32&gt;=$Z$11,"CC",H32&gt;=$Y$11,"DC",H32&gt;=50,"DD"),IF(H32&gt;=$W$9,"FD","FF")),P32),"")</f>
        <v>BA</v>
      </c>
      <c r="R32" s="9">
        <f t="shared" si="1"/>
        <v>31</v>
      </c>
    </row>
    <row r="33" spans="1:18" x14ac:dyDescent="0.2">
      <c r="A33" s="3">
        <v>32</v>
      </c>
      <c r="B33" s="3">
        <v>46</v>
      </c>
      <c r="C33" s="3">
        <v>75</v>
      </c>
      <c r="D33" s="3" t="s">
        <v>34</v>
      </c>
      <c r="E33" s="16">
        <f t="shared" si="0"/>
        <v>46</v>
      </c>
      <c r="F33" s="16">
        <f t="shared" si="0"/>
        <v>75</v>
      </c>
      <c r="G33" s="9">
        <f t="shared" si="2"/>
        <v>63.400000000000006</v>
      </c>
      <c r="H33" s="9">
        <f t="shared" si="3"/>
        <v>63.400000000000006</v>
      </c>
      <c r="I33" s="9">
        <f t="shared" si="4"/>
        <v>63.400000000000006</v>
      </c>
      <c r="J33" s="9">
        <f t="shared" si="5"/>
        <v>63.400000000000006</v>
      </c>
      <c r="K33" s="9" t="str">
        <f t="shared" si="6"/>
        <v/>
      </c>
      <c r="L33" s="9" t="str">
        <f t="shared" si="7"/>
        <v/>
      </c>
      <c r="M33" s="9" t="str">
        <f t="shared" si="8"/>
        <v/>
      </c>
      <c r="N33" s="9" t="str">
        <f t="shared" si="9"/>
        <v/>
      </c>
      <c r="O33" s="9" t="str">
        <f t="shared" si="10"/>
        <v/>
      </c>
      <c r="P33" s="9" t="str">
        <f t="shared" si="11"/>
        <v>BA</v>
      </c>
      <c r="Q33" s="9" t="str" cm="1">
        <f t="array" ref="Q33">IF(D33&lt;&gt;"",IF(D33&lt;&gt;"GR",IF(AND(D33&gt;=40,H33&gt;=30),_xlfn.IFS(H33&gt;=$AD$11,"AA",H33&gt;=$AC$11,"BA",H33&gt;=$AB$11,"BB",H33&gt;=$AA$11,"CB",H33&gt;=$Z$11,"CC",H33&gt;=$Y$11,"DC",H33&gt;=50,"DD"),IF(H33&gt;=$W$9,"FD","FF")),P33),"")</f>
        <v>BA</v>
      </c>
      <c r="R33" s="9">
        <f t="shared" si="1"/>
        <v>32</v>
      </c>
    </row>
    <row r="34" spans="1:18" x14ac:dyDescent="0.2">
      <c r="A34" s="3">
        <v>33</v>
      </c>
      <c r="B34" s="3">
        <v>53</v>
      </c>
      <c r="C34" s="3">
        <v>70</v>
      </c>
      <c r="D34" s="3" t="s">
        <v>34</v>
      </c>
      <c r="E34" s="16">
        <f t="shared" si="0"/>
        <v>53</v>
      </c>
      <c r="F34" s="16">
        <f t="shared" si="0"/>
        <v>70</v>
      </c>
      <c r="G34" s="9">
        <f t="shared" si="2"/>
        <v>63.2</v>
      </c>
      <c r="H34" s="9">
        <f t="shared" si="3"/>
        <v>63.2</v>
      </c>
      <c r="I34" s="9">
        <f t="shared" si="4"/>
        <v>63.2</v>
      </c>
      <c r="J34" s="9">
        <f t="shared" si="5"/>
        <v>63.2</v>
      </c>
      <c r="K34" s="9">
        <f t="shared" si="6"/>
        <v>63.2</v>
      </c>
      <c r="L34" s="9" t="str">
        <f t="shared" si="7"/>
        <v/>
      </c>
      <c r="M34" s="9" t="str">
        <f t="shared" si="8"/>
        <v/>
      </c>
      <c r="N34" s="9" t="str">
        <f t="shared" si="9"/>
        <v/>
      </c>
      <c r="O34" s="9" t="str">
        <f t="shared" si="10"/>
        <v/>
      </c>
      <c r="P34" s="9" t="str">
        <f t="shared" si="11"/>
        <v>BB</v>
      </c>
      <c r="Q34" s="9" t="str" cm="1">
        <f t="array" ref="Q34">IF(D34&lt;&gt;"",IF(D34&lt;&gt;"GR",IF(AND(D34&gt;=40,H34&gt;=30),_xlfn.IFS(H34&gt;=$AD$11,"AA",H34&gt;=$AC$11,"BA",H34&gt;=$AB$11,"BB",H34&gt;=$AA$11,"CB",H34&gt;=$Z$11,"CC",H34&gt;=$Y$11,"DC",H34&gt;=50,"DD"),IF(H34&gt;=$W$9,"FD","FF")),P34),"")</f>
        <v>BB</v>
      </c>
      <c r="R34" s="9">
        <f t="shared" si="1"/>
        <v>33</v>
      </c>
    </row>
    <row r="35" spans="1:18" x14ac:dyDescent="0.2">
      <c r="A35" s="3">
        <v>34</v>
      </c>
      <c r="B35" s="3">
        <v>63</v>
      </c>
      <c r="C35" s="3">
        <v>63</v>
      </c>
      <c r="D35" s="3" t="s">
        <v>34</v>
      </c>
      <c r="E35" s="16">
        <f t="shared" si="0"/>
        <v>63</v>
      </c>
      <c r="F35" s="16">
        <f t="shared" si="0"/>
        <v>63</v>
      </c>
      <c r="G35" s="9">
        <f t="shared" si="2"/>
        <v>63</v>
      </c>
      <c r="H35" s="9">
        <f t="shared" si="3"/>
        <v>63</v>
      </c>
      <c r="I35" s="9">
        <f t="shared" si="4"/>
        <v>63</v>
      </c>
      <c r="J35" s="9">
        <f t="shared" si="5"/>
        <v>63</v>
      </c>
      <c r="K35" s="9">
        <f t="shared" si="6"/>
        <v>63</v>
      </c>
      <c r="L35" s="9" t="str">
        <f t="shared" si="7"/>
        <v/>
      </c>
      <c r="M35" s="9" t="str">
        <f t="shared" si="8"/>
        <v/>
      </c>
      <c r="N35" s="9" t="str">
        <f t="shared" si="9"/>
        <v/>
      </c>
      <c r="O35" s="9" t="str">
        <f t="shared" si="10"/>
        <v/>
      </c>
      <c r="P35" s="9" t="str">
        <f t="shared" si="11"/>
        <v>BB</v>
      </c>
      <c r="Q35" s="9" t="str" cm="1">
        <f t="array" ref="Q35">IF(D35&lt;&gt;"",IF(D35&lt;&gt;"GR",IF(AND(D35&gt;=40,H35&gt;=30),_xlfn.IFS(H35&gt;=$AD$11,"AA",H35&gt;=$AC$11,"BA",H35&gt;=$AB$11,"BB",H35&gt;=$AA$11,"CB",H35&gt;=$Z$11,"CC",H35&gt;=$Y$11,"DC",H35&gt;=50,"DD"),IF(H35&gt;=$W$9,"FD","FF")),P35),"")</f>
        <v>BB</v>
      </c>
      <c r="R35" s="9">
        <f t="shared" si="1"/>
        <v>34</v>
      </c>
    </row>
    <row r="36" spans="1:18" x14ac:dyDescent="0.2">
      <c r="A36" s="3">
        <v>35</v>
      </c>
      <c r="B36" s="3">
        <v>32</v>
      </c>
      <c r="C36" s="3">
        <v>82</v>
      </c>
      <c r="D36" s="3" t="s">
        <v>34</v>
      </c>
      <c r="E36" s="16">
        <f t="shared" si="0"/>
        <v>32</v>
      </c>
      <c r="F36" s="16">
        <f t="shared" si="0"/>
        <v>82</v>
      </c>
      <c r="G36" s="9">
        <f t="shared" si="2"/>
        <v>62</v>
      </c>
      <c r="H36" s="9">
        <f t="shared" si="3"/>
        <v>62</v>
      </c>
      <c r="I36" s="9">
        <f t="shared" si="4"/>
        <v>62</v>
      </c>
      <c r="J36" s="9">
        <f t="shared" si="5"/>
        <v>62</v>
      </c>
      <c r="K36" s="9">
        <f t="shared" si="6"/>
        <v>62</v>
      </c>
      <c r="L36" s="9" t="str">
        <f t="shared" si="7"/>
        <v/>
      </c>
      <c r="M36" s="9" t="str">
        <f t="shared" si="8"/>
        <v/>
      </c>
      <c r="N36" s="9" t="str">
        <f t="shared" si="9"/>
        <v/>
      </c>
      <c r="O36" s="9" t="str">
        <f t="shared" si="10"/>
        <v/>
      </c>
      <c r="P36" s="9" t="str">
        <f t="shared" si="11"/>
        <v>BB</v>
      </c>
      <c r="Q36" s="9" t="str" cm="1">
        <f t="array" ref="Q36">IF(D36&lt;&gt;"",IF(D36&lt;&gt;"GR",IF(AND(D36&gt;=40,H36&gt;=30),_xlfn.IFS(H36&gt;=$AD$11,"AA",H36&gt;=$AC$11,"BA",H36&gt;=$AB$11,"BB",H36&gt;=$AA$11,"CB",H36&gt;=$Z$11,"CC",H36&gt;=$Y$11,"DC",H36&gt;=50,"DD"),IF(H36&gt;=$W$9,"FD","FF")),P36),"")</f>
        <v>BB</v>
      </c>
      <c r="R36" s="9">
        <f t="shared" si="1"/>
        <v>35</v>
      </c>
    </row>
    <row r="37" spans="1:18" x14ac:dyDescent="0.2">
      <c r="A37" s="3">
        <v>36</v>
      </c>
      <c r="B37" s="3">
        <v>33</v>
      </c>
      <c r="C37" s="3">
        <v>81</v>
      </c>
      <c r="D37" s="3" t="s">
        <v>34</v>
      </c>
      <c r="E37" s="16">
        <f t="shared" si="0"/>
        <v>33</v>
      </c>
      <c r="F37" s="16">
        <f t="shared" si="0"/>
        <v>81</v>
      </c>
      <c r="G37" s="9">
        <f t="shared" si="2"/>
        <v>61.800000000000004</v>
      </c>
      <c r="H37" s="9">
        <f t="shared" si="3"/>
        <v>61.800000000000004</v>
      </c>
      <c r="I37" s="9">
        <f t="shared" si="4"/>
        <v>61.800000000000004</v>
      </c>
      <c r="J37" s="9">
        <f t="shared" si="5"/>
        <v>61.800000000000004</v>
      </c>
      <c r="K37" s="9">
        <f t="shared" si="6"/>
        <v>61.800000000000004</v>
      </c>
      <c r="L37" s="9" t="str">
        <f t="shared" si="7"/>
        <v/>
      </c>
      <c r="M37" s="9" t="str">
        <f t="shared" si="8"/>
        <v/>
      </c>
      <c r="N37" s="9" t="str">
        <f t="shared" si="9"/>
        <v/>
      </c>
      <c r="O37" s="9" t="str">
        <f t="shared" si="10"/>
        <v/>
      </c>
      <c r="P37" s="9" t="str">
        <f t="shared" si="11"/>
        <v>BB</v>
      </c>
      <c r="Q37" s="9" t="str" cm="1">
        <f t="array" ref="Q37">IF(D37&lt;&gt;"",IF(D37&lt;&gt;"GR",IF(AND(D37&gt;=40,H37&gt;=30),_xlfn.IFS(H37&gt;=$AD$11,"AA",H37&gt;=$AC$11,"BA",H37&gt;=$AB$11,"BB",H37&gt;=$AA$11,"CB",H37&gt;=$Z$11,"CC",H37&gt;=$Y$11,"DC",H37&gt;=50,"DD"),IF(H37&gt;=$W$9,"FD","FF")),P37),"")</f>
        <v>BB</v>
      </c>
      <c r="R37" s="9">
        <f t="shared" si="1"/>
        <v>36</v>
      </c>
    </row>
    <row r="38" spans="1:18" x14ac:dyDescent="0.2">
      <c r="A38" s="3">
        <v>37</v>
      </c>
      <c r="B38" s="3">
        <v>57</v>
      </c>
      <c r="C38" s="3">
        <v>65</v>
      </c>
      <c r="D38" s="3" t="s">
        <v>34</v>
      </c>
      <c r="E38" s="16">
        <f t="shared" si="0"/>
        <v>57</v>
      </c>
      <c r="F38" s="16">
        <f t="shared" si="0"/>
        <v>65</v>
      </c>
      <c r="G38" s="9">
        <f t="shared" si="2"/>
        <v>61.8</v>
      </c>
      <c r="H38" s="9">
        <f t="shared" si="3"/>
        <v>61.8</v>
      </c>
      <c r="I38" s="9">
        <f t="shared" si="4"/>
        <v>61.8</v>
      </c>
      <c r="J38" s="9">
        <f t="shared" si="5"/>
        <v>61.8</v>
      </c>
      <c r="K38" s="9">
        <f t="shared" si="6"/>
        <v>61.8</v>
      </c>
      <c r="L38" s="9" t="str">
        <f t="shared" si="7"/>
        <v/>
      </c>
      <c r="M38" s="9" t="str">
        <f t="shared" si="8"/>
        <v/>
      </c>
      <c r="N38" s="9" t="str">
        <f t="shared" si="9"/>
        <v/>
      </c>
      <c r="O38" s="9" t="str">
        <f t="shared" si="10"/>
        <v/>
      </c>
      <c r="P38" s="9" t="str">
        <f t="shared" si="11"/>
        <v>BB</v>
      </c>
      <c r="Q38" s="9" t="str" cm="1">
        <f t="array" ref="Q38">IF(D38&lt;&gt;"",IF(D38&lt;&gt;"GR",IF(AND(D38&gt;=40,H38&gt;=30),_xlfn.IFS(H38&gt;=$AD$11,"AA",H38&gt;=$AC$11,"BA",H38&gt;=$AB$11,"BB",H38&gt;=$AA$11,"CB",H38&gt;=$Z$11,"CC",H38&gt;=$Y$11,"DC",H38&gt;=50,"DD"),IF(H38&gt;=$W$9,"FD","FF")),P38),"")</f>
        <v>BB</v>
      </c>
      <c r="R38" s="9">
        <f t="shared" si="1"/>
        <v>38</v>
      </c>
    </row>
    <row r="39" spans="1:18" x14ac:dyDescent="0.2">
      <c r="A39" s="3">
        <v>38</v>
      </c>
      <c r="B39" s="3">
        <v>33</v>
      </c>
      <c r="C39" s="3">
        <v>81</v>
      </c>
      <c r="D39" s="3" t="s">
        <v>34</v>
      </c>
      <c r="E39" s="16">
        <f t="shared" si="0"/>
        <v>33</v>
      </c>
      <c r="F39" s="16">
        <f t="shared" si="0"/>
        <v>81</v>
      </c>
      <c r="G39" s="9">
        <f t="shared" si="2"/>
        <v>61.800000000000004</v>
      </c>
      <c r="H39" s="9">
        <f t="shared" si="3"/>
        <v>61.800000000000004</v>
      </c>
      <c r="I39" s="9">
        <f t="shared" si="4"/>
        <v>61.800000000000004</v>
      </c>
      <c r="J39" s="9">
        <f t="shared" si="5"/>
        <v>61.800000000000004</v>
      </c>
      <c r="K39" s="9">
        <f t="shared" si="6"/>
        <v>61.800000000000004</v>
      </c>
      <c r="L39" s="9" t="str">
        <f t="shared" si="7"/>
        <v/>
      </c>
      <c r="M39" s="9" t="str">
        <f t="shared" si="8"/>
        <v/>
      </c>
      <c r="N39" s="9" t="str">
        <f t="shared" si="9"/>
        <v/>
      </c>
      <c r="O39" s="9" t="str">
        <f t="shared" si="10"/>
        <v/>
      </c>
      <c r="P39" s="9" t="str">
        <f t="shared" si="11"/>
        <v>BB</v>
      </c>
      <c r="Q39" s="9" t="str" cm="1">
        <f t="array" ref="Q39">IF(D39&lt;&gt;"",IF(D39&lt;&gt;"GR",IF(AND(D39&gt;=40,H39&gt;=30),_xlfn.IFS(H39&gt;=$AD$11,"AA",H39&gt;=$AC$11,"BA",H39&gt;=$AB$11,"BB",H39&gt;=$AA$11,"CB",H39&gt;=$Z$11,"CC",H39&gt;=$Y$11,"DC",H39&gt;=50,"DD"),IF(H39&gt;=$W$9,"FD","FF")),P39),"")</f>
        <v>BB</v>
      </c>
      <c r="R39" s="9">
        <f t="shared" si="1"/>
        <v>36</v>
      </c>
    </row>
    <row r="40" spans="1:18" x14ac:dyDescent="0.2">
      <c r="A40" s="3">
        <v>39</v>
      </c>
      <c r="B40" s="3">
        <v>17</v>
      </c>
      <c r="C40" s="3">
        <v>91</v>
      </c>
      <c r="D40" s="3" t="s">
        <v>34</v>
      </c>
      <c r="E40" s="16">
        <f t="shared" si="0"/>
        <v>17</v>
      </c>
      <c r="F40" s="16">
        <f t="shared" si="0"/>
        <v>91</v>
      </c>
      <c r="G40" s="9">
        <f t="shared" si="2"/>
        <v>61.400000000000006</v>
      </c>
      <c r="H40" s="9">
        <f t="shared" si="3"/>
        <v>61.400000000000006</v>
      </c>
      <c r="I40" s="9">
        <f t="shared" si="4"/>
        <v>61.400000000000006</v>
      </c>
      <c r="J40" s="9">
        <f t="shared" si="5"/>
        <v>61.400000000000006</v>
      </c>
      <c r="K40" s="9">
        <f t="shared" si="6"/>
        <v>61.400000000000006</v>
      </c>
      <c r="L40" s="9" t="str">
        <f t="shared" si="7"/>
        <v/>
      </c>
      <c r="M40" s="9" t="str">
        <f t="shared" si="8"/>
        <v/>
      </c>
      <c r="N40" s="9" t="str">
        <f t="shared" si="9"/>
        <v/>
      </c>
      <c r="O40" s="9" t="str">
        <f t="shared" si="10"/>
        <v/>
      </c>
      <c r="P40" s="9" t="str">
        <f t="shared" si="11"/>
        <v>BB</v>
      </c>
      <c r="Q40" s="9" t="str" cm="1">
        <f t="array" ref="Q40">IF(D40&lt;&gt;"",IF(D40&lt;&gt;"GR",IF(AND(D40&gt;=40,H40&gt;=30),_xlfn.IFS(H40&gt;=$AD$11,"AA",H40&gt;=$AC$11,"BA",H40&gt;=$AB$11,"BB",H40&gt;=$AA$11,"CB",H40&gt;=$Z$11,"CC",H40&gt;=$Y$11,"DC",H40&gt;=50,"DD"),IF(H40&gt;=$W$9,"FD","FF")),P40),"")</f>
        <v>BB</v>
      </c>
      <c r="R40" s="9">
        <f t="shared" si="1"/>
        <v>39</v>
      </c>
    </row>
    <row r="41" spans="1:18" x14ac:dyDescent="0.2">
      <c r="A41" s="3">
        <v>40</v>
      </c>
      <c r="B41" s="3">
        <v>30</v>
      </c>
      <c r="C41" s="3">
        <v>82</v>
      </c>
      <c r="D41" s="3" t="s">
        <v>34</v>
      </c>
      <c r="E41" s="16">
        <f t="shared" si="0"/>
        <v>30</v>
      </c>
      <c r="F41" s="16">
        <f t="shared" si="0"/>
        <v>82</v>
      </c>
      <c r="G41" s="9">
        <f t="shared" si="2"/>
        <v>61.199999999999996</v>
      </c>
      <c r="H41" s="9">
        <f t="shared" si="3"/>
        <v>61.199999999999996</v>
      </c>
      <c r="I41" s="9">
        <f t="shared" si="4"/>
        <v>61.199999999999996</v>
      </c>
      <c r="J41" s="9">
        <f t="shared" si="5"/>
        <v>61.199999999999996</v>
      </c>
      <c r="K41" s="9">
        <f t="shared" si="6"/>
        <v>61.199999999999996</v>
      </c>
      <c r="L41" s="9" t="str">
        <f t="shared" si="7"/>
        <v/>
      </c>
      <c r="M41" s="9" t="str">
        <f t="shared" si="8"/>
        <v/>
      </c>
      <c r="N41" s="9" t="str">
        <f t="shared" si="9"/>
        <v/>
      </c>
      <c r="O41" s="9" t="str">
        <f t="shared" si="10"/>
        <v/>
      </c>
      <c r="P41" s="9" t="str">
        <f t="shared" si="11"/>
        <v>BB</v>
      </c>
      <c r="Q41" s="9" t="str" cm="1">
        <f t="array" ref="Q41">IF(D41&lt;&gt;"",IF(D41&lt;&gt;"GR",IF(AND(D41&gt;=40,H41&gt;=30),_xlfn.IFS(H41&gt;=$AD$11,"AA",H41&gt;=$AC$11,"BA",H41&gt;=$AB$11,"BB",H41&gt;=$AA$11,"CB",H41&gt;=$Z$11,"CC",H41&gt;=$Y$11,"DC",H41&gt;=50,"DD"),IF(H41&gt;=$W$9,"FD","FF")),P41),"")</f>
        <v>BB</v>
      </c>
      <c r="R41" s="9">
        <f t="shared" si="1"/>
        <v>40</v>
      </c>
    </row>
    <row r="42" spans="1:18" x14ac:dyDescent="0.2">
      <c r="A42" s="3">
        <v>41</v>
      </c>
      <c r="B42" s="3">
        <v>55</v>
      </c>
      <c r="C42" s="3">
        <v>65</v>
      </c>
      <c r="D42" s="3" t="s">
        <v>34</v>
      </c>
      <c r="E42" s="16">
        <f t="shared" si="0"/>
        <v>55</v>
      </c>
      <c r="F42" s="16">
        <f t="shared" si="0"/>
        <v>65</v>
      </c>
      <c r="G42" s="9">
        <f t="shared" si="2"/>
        <v>61</v>
      </c>
      <c r="H42" s="9">
        <f t="shared" si="3"/>
        <v>61</v>
      </c>
      <c r="I42" s="9">
        <f t="shared" si="4"/>
        <v>61</v>
      </c>
      <c r="J42" s="9">
        <f t="shared" si="5"/>
        <v>61</v>
      </c>
      <c r="K42" s="9">
        <f t="shared" si="6"/>
        <v>61</v>
      </c>
      <c r="L42" s="9" t="str">
        <f t="shared" si="7"/>
        <v/>
      </c>
      <c r="M42" s="9" t="str">
        <f t="shared" si="8"/>
        <v/>
      </c>
      <c r="N42" s="9" t="str">
        <f t="shared" si="9"/>
        <v/>
      </c>
      <c r="O42" s="9" t="str">
        <f t="shared" si="10"/>
        <v/>
      </c>
      <c r="P42" s="9" t="str">
        <f t="shared" si="11"/>
        <v>BB</v>
      </c>
      <c r="Q42" s="9" t="str" cm="1">
        <f t="array" ref="Q42">IF(D42&lt;&gt;"",IF(D42&lt;&gt;"GR",IF(AND(D42&gt;=40,H42&gt;=30),_xlfn.IFS(H42&gt;=$AD$11,"AA",H42&gt;=$AC$11,"BA",H42&gt;=$AB$11,"BB",H42&gt;=$AA$11,"CB",H42&gt;=$Z$11,"CC",H42&gt;=$Y$11,"DC",H42&gt;=50,"DD"),IF(H42&gt;=$W$9,"FD","FF")),P42),"")</f>
        <v>BB</v>
      </c>
      <c r="R42" s="9">
        <f t="shared" si="1"/>
        <v>41</v>
      </c>
    </row>
    <row r="43" spans="1:18" x14ac:dyDescent="0.2">
      <c r="A43" s="3">
        <v>42</v>
      </c>
      <c r="B43" s="3">
        <v>31</v>
      </c>
      <c r="C43" s="3">
        <v>81</v>
      </c>
      <c r="D43" s="3" t="s">
        <v>34</v>
      </c>
      <c r="E43" s="16">
        <f t="shared" si="0"/>
        <v>31</v>
      </c>
      <c r="F43" s="16">
        <f t="shared" si="0"/>
        <v>81</v>
      </c>
      <c r="G43" s="9">
        <f t="shared" si="2"/>
        <v>61</v>
      </c>
      <c r="H43" s="9">
        <f t="shared" si="3"/>
        <v>61</v>
      </c>
      <c r="I43" s="9">
        <f t="shared" si="4"/>
        <v>61</v>
      </c>
      <c r="J43" s="9">
        <f t="shared" si="5"/>
        <v>61</v>
      </c>
      <c r="K43" s="9">
        <f t="shared" si="6"/>
        <v>61</v>
      </c>
      <c r="L43" s="9" t="str">
        <f t="shared" si="7"/>
        <v/>
      </c>
      <c r="M43" s="9" t="str">
        <f t="shared" si="8"/>
        <v/>
      </c>
      <c r="N43" s="9" t="str">
        <f t="shared" si="9"/>
        <v/>
      </c>
      <c r="O43" s="9" t="str">
        <f t="shared" si="10"/>
        <v/>
      </c>
      <c r="P43" s="9" t="str">
        <f t="shared" si="11"/>
        <v>BB</v>
      </c>
      <c r="Q43" s="9" t="str" cm="1">
        <f t="array" ref="Q43">IF(D43&lt;&gt;"",IF(D43&lt;&gt;"GR",IF(AND(D43&gt;=40,H43&gt;=30),_xlfn.IFS(H43&gt;=$AD$11,"AA",H43&gt;=$AC$11,"BA",H43&gt;=$AB$11,"BB",H43&gt;=$AA$11,"CB",H43&gt;=$Z$11,"CC",H43&gt;=$Y$11,"DC",H43&gt;=50,"DD"),IF(H43&gt;=$W$9,"FD","FF")),P43),"")</f>
        <v>BB</v>
      </c>
      <c r="R43" s="9">
        <f t="shared" si="1"/>
        <v>41</v>
      </c>
    </row>
    <row r="44" spans="1:18" x14ac:dyDescent="0.2">
      <c r="A44" s="3">
        <v>43</v>
      </c>
      <c r="B44" s="3">
        <v>53</v>
      </c>
      <c r="C44" s="3">
        <v>66</v>
      </c>
      <c r="D44" s="3" t="s">
        <v>34</v>
      </c>
      <c r="E44" s="16">
        <f t="shared" si="0"/>
        <v>53</v>
      </c>
      <c r="F44" s="16">
        <f t="shared" si="0"/>
        <v>66</v>
      </c>
      <c r="G44" s="9">
        <f t="shared" si="2"/>
        <v>60.800000000000004</v>
      </c>
      <c r="H44" s="9">
        <f t="shared" si="3"/>
        <v>60.800000000000004</v>
      </c>
      <c r="I44" s="9">
        <f t="shared" si="4"/>
        <v>60.800000000000004</v>
      </c>
      <c r="J44" s="9">
        <f t="shared" si="5"/>
        <v>60.800000000000004</v>
      </c>
      <c r="K44" s="9">
        <f t="shared" si="6"/>
        <v>60.800000000000004</v>
      </c>
      <c r="L44" s="9" t="str">
        <f t="shared" si="7"/>
        <v/>
      </c>
      <c r="M44" s="9" t="str">
        <f t="shared" si="8"/>
        <v/>
      </c>
      <c r="N44" s="9" t="str">
        <f t="shared" si="9"/>
        <v/>
      </c>
      <c r="O44" s="9" t="str">
        <f t="shared" si="10"/>
        <v/>
      </c>
      <c r="P44" s="9" t="str">
        <f t="shared" si="11"/>
        <v>BB</v>
      </c>
      <c r="Q44" s="9" t="str" cm="1">
        <f t="array" ref="Q44">IF(D44&lt;&gt;"",IF(D44&lt;&gt;"GR",IF(AND(D44&gt;=40,H44&gt;=30),_xlfn.IFS(H44&gt;=$AD$11,"AA",H44&gt;=$AC$11,"BA",H44&gt;=$AB$11,"BB",H44&gt;=$AA$11,"CB",H44&gt;=$Z$11,"CC",H44&gt;=$Y$11,"DC",H44&gt;=50,"DD"),IF(H44&gt;=$W$9,"FD","FF")),P44),"")</f>
        <v>BB</v>
      </c>
      <c r="R44" s="9">
        <f t="shared" si="1"/>
        <v>43</v>
      </c>
    </row>
    <row r="45" spans="1:18" x14ac:dyDescent="0.2">
      <c r="A45" s="3">
        <v>44</v>
      </c>
      <c r="B45" s="3">
        <v>67</v>
      </c>
      <c r="C45" s="3">
        <v>56</v>
      </c>
      <c r="D45" s="3" t="s">
        <v>34</v>
      </c>
      <c r="E45" s="16">
        <f t="shared" si="0"/>
        <v>67</v>
      </c>
      <c r="F45" s="16">
        <f t="shared" si="0"/>
        <v>56</v>
      </c>
      <c r="G45" s="9">
        <f t="shared" si="2"/>
        <v>60.400000000000006</v>
      </c>
      <c r="H45" s="9">
        <f t="shared" si="3"/>
        <v>60.400000000000006</v>
      </c>
      <c r="I45" s="9">
        <f t="shared" si="4"/>
        <v>60.400000000000006</v>
      </c>
      <c r="J45" s="9">
        <f t="shared" si="5"/>
        <v>60.400000000000006</v>
      </c>
      <c r="K45" s="9">
        <f t="shared" si="6"/>
        <v>60.400000000000006</v>
      </c>
      <c r="L45" s="9" t="str">
        <f t="shared" si="7"/>
        <v/>
      </c>
      <c r="M45" s="9" t="str">
        <f t="shared" si="8"/>
        <v/>
      </c>
      <c r="N45" s="9" t="str">
        <f t="shared" si="9"/>
        <v/>
      </c>
      <c r="O45" s="9" t="str">
        <f t="shared" si="10"/>
        <v/>
      </c>
      <c r="P45" s="9" t="str">
        <f t="shared" si="11"/>
        <v>BB</v>
      </c>
      <c r="Q45" s="9" t="str" cm="1">
        <f t="array" ref="Q45">IF(D45&lt;&gt;"",IF(D45&lt;&gt;"GR",IF(AND(D45&gt;=40,H45&gt;=30),_xlfn.IFS(H45&gt;=$AD$11,"AA",H45&gt;=$AC$11,"BA",H45&gt;=$AB$11,"BB",H45&gt;=$AA$11,"CB",H45&gt;=$Z$11,"CC",H45&gt;=$Y$11,"DC",H45&gt;=50,"DD"),IF(H45&gt;=$W$9,"FD","FF")),P45),"")</f>
        <v>BB</v>
      </c>
      <c r="R45" s="9">
        <f t="shared" si="1"/>
        <v>44</v>
      </c>
    </row>
    <row r="46" spans="1:18" x14ac:dyDescent="0.2">
      <c r="A46" s="3">
        <v>45</v>
      </c>
      <c r="B46" s="3">
        <v>53</v>
      </c>
      <c r="C46" s="3">
        <v>65</v>
      </c>
      <c r="D46" s="3" t="s">
        <v>34</v>
      </c>
      <c r="E46" s="16">
        <f t="shared" si="0"/>
        <v>53</v>
      </c>
      <c r="F46" s="16">
        <f t="shared" si="0"/>
        <v>65</v>
      </c>
      <c r="G46" s="9">
        <f t="shared" si="2"/>
        <v>60.2</v>
      </c>
      <c r="H46" s="9">
        <f t="shared" si="3"/>
        <v>60.2</v>
      </c>
      <c r="I46" s="9">
        <f t="shared" si="4"/>
        <v>60.2</v>
      </c>
      <c r="J46" s="9">
        <f t="shared" si="5"/>
        <v>60.2</v>
      </c>
      <c r="K46" s="9">
        <f t="shared" si="6"/>
        <v>60.2</v>
      </c>
      <c r="L46" s="9" t="str">
        <f t="shared" si="7"/>
        <v/>
      </c>
      <c r="M46" s="9" t="str">
        <f t="shared" si="8"/>
        <v/>
      </c>
      <c r="N46" s="9" t="str">
        <f t="shared" si="9"/>
        <v/>
      </c>
      <c r="O46" s="9" t="str">
        <f t="shared" si="10"/>
        <v/>
      </c>
      <c r="P46" s="9" t="str">
        <f t="shared" si="11"/>
        <v>BB</v>
      </c>
      <c r="Q46" s="9" t="str" cm="1">
        <f t="array" ref="Q46">IF(D46&lt;&gt;"",IF(D46&lt;&gt;"GR",IF(AND(D46&gt;=40,H46&gt;=30),_xlfn.IFS(H46&gt;=$AD$11,"AA",H46&gt;=$AC$11,"BA",H46&gt;=$AB$11,"BB",H46&gt;=$AA$11,"CB",H46&gt;=$Z$11,"CC",H46&gt;=$Y$11,"DC",H46&gt;=50,"DD"),IF(H46&gt;=$W$9,"FD","FF")),P46),"")</f>
        <v>BB</v>
      </c>
      <c r="R46" s="9">
        <f t="shared" si="1"/>
        <v>45</v>
      </c>
    </row>
    <row r="47" spans="1:18" x14ac:dyDescent="0.2">
      <c r="A47" s="3">
        <v>46</v>
      </c>
      <c r="B47" s="3">
        <v>47</v>
      </c>
      <c r="C47" s="3">
        <v>69</v>
      </c>
      <c r="D47" s="3" t="s">
        <v>34</v>
      </c>
      <c r="E47" s="16">
        <f t="shared" si="0"/>
        <v>47</v>
      </c>
      <c r="F47" s="16">
        <f t="shared" si="0"/>
        <v>69</v>
      </c>
      <c r="G47" s="9">
        <f t="shared" si="2"/>
        <v>60.2</v>
      </c>
      <c r="H47" s="9">
        <f t="shared" si="3"/>
        <v>60.2</v>
      </c>
      <c r="I47" s="9">
        <f t="shared" si="4"/>
        <v>60.2</v>
      </c>
      <c r="J47" s="9">
        <f t="shared" si="5"/>
        <v>60.2</v>
      </c>
      <c r="K47" s="9">
        <f t="shared" si="6"/>
        <v>60.2</v>
      </c>
      <c r="L47" s="9" t="str">
        <f t="shared" si="7"/>
        <v/>
      </c>
      <c r="M47" s="9" t="str">
        <f t="shared" si="8"/>
        <v/>
      </c>
      <c r="N47" s="9" t="str">
        <f t="shared" si="9"/>
        <v/>
      </c>
      <c r="O47" s="9" t="str">
        <f t="shared" si="10"/>
        <v/>
      </c>
      <c r="P47" s="9" t="str">
        <f t="shared" si="11"/>
        <v>BB</v>
      </c>
      <c r="Q47" s="9" t="str" cm="1">
        <f t="array" ref="Q47">IF(D47&lt;&gt;"",IF(D47&lt;&gt;"GR",IF(AND(D47&gt;=40,H47&gt;=30),_xlfn.IFS(H47&gt;=$AD$11,"AA",H47&gt;=$AC$11,"BA",H47&gt;=$AB$11,"BB",H47&gt;=$AA$11,"CB",H47&gt;=$Z$11,"CC",H47&gt;=$Y$11,"DC",H47&gt;=50,"DD"),IF(H47&gt;=$W$9,"FD","FF")),P47),"")</f>
        <v>BB</v>
      </c>
      <c r="R47" s="9">
        <f t="shared" si="1"/>
        <v>45</v>
      </c>
    </row>
    <row r="48" spans="1:18" x14ac:dyDescent="0.2">
      <c r="A48" s="3">
        <v>47</v>
      </c>
      <c r="B48" s="3">
        <v>48</v>
      </c>
      <c r="C48" s="3">
        <v>68</v>
      </c>
      <c r="D48" s="3" t="s">
        <v>34</v>
      </c>
      <c r="E48" s="16">
        <f t="shared" si="0"/>
        <v>48</v>
      </c>
      <c r="F48" s="16">
        <f t="shared" si="0"/>
        <v>68</v>
      </c>
      <c r="G48" s="9">
        <f t="shared" si="2"/>
        <v>60</v>
      </c>
      <c r="H48" s="9">
        <f t="shared" si="3"/>
        <v>60</v>
      </c>
      <c r="I48" s="9">
        <f t="shared" si="4"/>
        <v>60</v>
      </c>
      <c r="J48" s="9">
        <f t="shared" si="5"/>
        <v>60</v>
      </c>
      <c r="K48" s="9">
        <f t="shared" si="6"/>
        <v>60</v>
      </c>
      <c r="L48" s="9" t="str">
        <f t="shared" si="7"/>
        <v/>
      </c>
      <c r="M48" s="9" t="str">
        <f t="shared" si="8"/>
        <v/>
      </c>
      <c r="N48" s="9" t="str">
        <f t="shared" si="9"/>
        <v/>
      </c>
      <c r="O48" s="9" t="str">
        <f t="shared" si="10"/>
        <v/>
      </c>
      <c r="P48" s="9" t="str">
        <f t="shared" si="11"/>
        <v>BB</v>
      </c>
      <c r="Q48" s="9" t="str" cm="1">
        <f t="array" ref="Q48">IF(D48&lt;&gt;"",IF(D48&lt;&gt;"GR",IF(AND(D48&gt;=40,H48&gt;=30),_xlfn.IFS(H48&gt;=$AD$11,"AA",H48&gt;=$AC$11,"BA",H48&gt;=$AB$11,"BB",H48&gt;=$AA$11,"CB",H48&gt;=$Z$11,"CC",H48&gt;=$Y$11,"DC",H48&gt;=50,"DD"),IF(H48&gt;=$W$9,"FD","FF")),P48),"")</f>
        <v>BB</v>
      </c>
      <c r="R48" s="9">
        <f t="shared" si="1"/>
        <v>47</v>
      </c>
    </row>
    <row r="49" spans="1:18" x14ac:dyDescent="0.2">
      <c r="A49" s="3">
        <v>48</v>
      </c>
      <c r="B49" s="3">
        <v>40</v>
      </c>
      <c r="C49" s="3">
        <v>72</v>
      </c>
      <c r="D49" s="3" t="s">
        <v>34</v>
      </c>
      <c r="E49" s="16">
        <f t="shared" si="0"/>
        <v>40</v>
      </c>
      <c r="F49" s="16">
        <f t="shared" si="0"/>
        <v>72</v>
      </c>
      <c r="G49" s="9">
        <f t="shared" si="2"/>
        <v>59.199999999999996</v>
      </c>
      <c r="H49" s="9">
        <f t="shared" si="3"/>
        <v>59.199999999999996</v>
      </c>
      <c r="I49" s="9">
        <f t="shared" si="4"/>
        <v>59.199999999999996</v>
      </c>
      <c r="J49" s="9">
        <f t="shared" si="5"/>
        <v>59.199999999999996</v>
      </c>
      <c r="K49" s="9">
        <f t="shared" si="6"/>
        <v>59.199999999999996</v>
      </c>
      <c r="L49" s="9" t="str">
        <f t="shared" si="7"/>
        <v/>
      </c>
      <c r="M49" s="9" t="str">
        <f t="shared" si="8"/>
        <v/>
      </c>
      <c r="N49" s="9" t="str">
        <f t="shared" si="9"/>
        <v/>
      </c>
      <c r="O49" s="9" t="str">
        <f t="shared" si="10"/>
        <v/>
      </c>
      <c r="P49" s="9" t="str">
        <f t="shared" si="11"/>
        <v>BB</v>
      </c>
      <c r="Q49" s="9" t="str" cm="1">
        <f t="array" ref="Q49">IF(D49&lt;&gt;"",IF(D49&lt;&gt;"GR",IF(AND(D49&gt;=40,H49&gt;=30),_xlfn.IFS(H49&gt;=$AD$11,"AA",H49&gt;=$AC$11,"BA",H49&gt;=$AB$11,"BB",H49&gt;=$AA$11,"CB",H49&gt;=$Z$11,"CC",H49&gt;=$Y$11,"DC",H49&gt;=50,"DD"),IF(H49&gt;=$W$9,"FD","FF")),P49),"")</f>
        <v>BB</v>
      </c>
      <c r="R49" s="9">
        <f t="shared" si="1"/>
        <v>48</v>
      </c>
    </row>
    <row r="50" spans="1:18" x14ac:dyDescent="0.2">
      <c r="A50" s="3">
        <v>49</v>
      </c>
      <c r="B50" s="3">
        <v>45</v>
      </c>
      <c r="C50" s="3">
        <v>68</v>
      </c>
      <c r="D50" s="3" t="s">
        <v>34</v>
      </c>
      <c r="E50" s="16">
        <f t="shared" si="0"/>
        <v>45</v>
      </c>
      <c r="F50" s="16">
        <f t="shared" si="0"/>
        <v>68</v>
      </c>
      <c r="G50" s="9">
        <f t="shared" si="2"/>
        <v>58.8</v>
      </c>
      <c r="H50" s="9">
        <f t="shared" si="3"/>
        <v>58.8</v>
      </c>
      <c r="I50" s="9">
        <f t="shared" si="4"/>
        <v>58.8</v>
      </c>
      <c r="J50" s="9">
        <f t="shared" si="5"/>
        <v>58.8</v>
      </c>
      <c r="K50" s="9">
        <f t="shared" si="6"/>
        <v>58.8</v>
      </c>
      <c r="L50" s="9" t="str">
        <f t="shared" si="7"/>
        <v/>
      </c>
      <c r="M50" s="9" t="str">
        <f t="shared" si="8"/>
        <v/>
      </c>
      <c r="N50" s="9" t="str">
        <f t="shared" si="9"/>
        <v/>
      </c>
      <c r="O50" s="9" t="str">
        <f t="shared" si="10"/>
        <v/>
      </c>
      <c r="P50" s="9" t="str">
        <f t="shared" si="11"/>
        <v>BB</v>
      </c>
      <c r="Q50" s="9" t="str" cm="1">
        <f t="array" ref="Q50">IF(D50&lt;&gt;"",IF(D50&lt;&gt;"GR",IF(AND(D50&gt;=40,H50&gt;=30),_xlfn.IFS(H50&gt;=$AD$11,"AA",H50&gt;=$AC$11,"BA",H50&gt;=$AB$11,"BB",H50&gt;=$AA$11,"CB",H50&gt;=$Z$11,"CC",H50&gt;=$Y$11,"DC",H50&gt;=50,"DD"),IF(H50&gt;=$W$9,"FD","FF")),P50),"")</f>
        <v>BB</v>
      </c>
      <c r="R50" s="9">
        <f t="shared" si="1"/>
        <v>49</v>
      </c>
    </row>
    <row r="51" spans="1:18" x14ac:dyDescent="0.2">
      <c r="A51" s="3">
        <v>50</v>
      </c>
      <c r="B51" s="3">
        <v>33</v>
      </c>
      <c r="C51" s="3">
        <v>75</v>
      </c>
      <c r="D51" s="3" t="s">
        <v>34</v>
      </c>
      <c r="E51" s="16">
        <f t="shared" si="0"/>
        <v>33</v>
      </c>
      <c r="F51" s="16">
        <f t="shared" si="0"/>
        <v>75</v>
      </c>
      <c r="G51" s="9">
        <f t="shared" si="2"/>
        <v>58.2</v>
      </c>
      <c r="H51" s="9">
        <f t="shared" si="3"/>
        <v>58.2</v>
      </c>
      <c r="I51" s="9">
        <f t="shared" si="4"/>
        <v>58.2</v>
      </c>
      <c r="J51" s="9">
        <f t="shared" si="5"/>
        <v>58.2</v>
      </c>
      <c r="K51" s="9">
        <f t="shared" si="6"/>
        <v>58.2</v>
      </c>
      <c r="L51" s="9" t="str">
        <f t="shared" si="7"/>
        <v/>
      </c>
      <c r="M51" s="9" t="str">
        <f t="shared" si="8"/>
        <v/>
      </c>
      <c r="N51" s="9" t="str">
        <f t="shared" si="9"/>
        <v/>
      </c>
      <c r="O51" s="9" t="str">
        <f t="shared" si="10"/>
        <v/>
      </c>
      <c r="P51" s="9" t="str">
        <f t="shared" si="11"/>
        <v>BB</v>
      </c>
      <c r="Q51" s="9" t="str" cm="1">
        <f t="array" ref="Q51">IF(D51&lt;&gt;"",IF(D51&lt;&gt;"GR",IF(AND(D51&gt;=40,H51&gt;=30),_xlfn.IFS(H51&gt;=$AD$11,"AA",H51&gt;=$AC$11,"BA",H51&gt;=$AB$11,"BB",H51&gt;=$AA$11,"CB",H51&gt;=$Z$11,"CC",H51&gt;=$Y$11,"DC",H51&gt;=50,"DD"),IF(H51&gt;=$W$9,"FD","FF")),P51),"")</f>
        <v>BB</v>
      </c>
      <c r="R51" s="9">
        <f t="shared" si="1"/>
        <v>50</v>
      </c>
    </row>
    <row r="52" spans="1:18" x14ac:dyDescent="0.2">
      <c r="A52" s="3">
        <v>51</v>
      </c>
      <c r="B52" s="3">
        <v>39</v>
      </c>
      <c r="C52" s="3">
        <v>71</v>
      </c>
      <c r="D52" s="3" t="s">
        <v>34</v>
      </c>
      <c r="E52" s="16">
        <f t="shared" si="0"/>
        <v>39</v>
      </c>
      <c r="F52" s="16">
        <f t="shared" si="0"/>
        <v>71</v>
      </c>
      <c r="G52" s="9">
        <f t="shared" si="2"/>
        <v>58.2</v>
      </c>
      <c r="H52" s="9">
        <f t="shared" si="3"/>
        <v>58.2</v>
      </c>
      <c r="I52" s="9">
        <f t="shared" si="4"/>
        <v>58.2</v>
      </c>
      <c r="J52" s="9">
        <f t="shared" si="5"/>
        <v>58.2</v>
      </c>
      <c r="K52" s="9">
        <f t="shared" si="6"/>
        <v>58.2</v>
      </c>
      <c r="L52" s="9" t="str">
        <f t="shared" si="7"/>
        <v/>
      </c>
      <c r="M52" s="9" t="str">
        <f t="shared" si="8"/>
        <v/>
      </c>
      <c r="N52" s="9" t="str">
        <f t="shared" si="9"/>
        <v/>
      </c>
      <c r="O52" s="9" t="str">
        <f t="shared" si="10"/>
        <v/>
      </c>
      <c r="P52" s="9" t="str">
        <f t="shared" si="11"/>
        <v>BB</v>
      </c>
      <c r="Q52" s="9" t="str" cm="1">
        <f t="array" ref="Q52">IF(D52&lt;&gt;"",IF(D52&lt;&gt;"GR",IF(AND(D52&gt;=40,H52&gt;=30),_xlfn.IFS(H52&gt;=$AD$11,"AA",H52&gt;=$AC$11,"BA",H52&gt;=$AB$11,"BB",H52&gt;=$AA$11,"CB",H52&gt;=$Z$11,"CC",H52&gt;=$Y$11,"DC",H52&gt;=50,"DD"),IF(H52&gt;=$W$9,"FD","FF")),P52),"")</f>
        <v>BB</v>
      </c>
      <c r="R52" s="9">
        <f t="shared" si="1"/>
        <v>50</v>
      </c>
    </row>
    <row r="53" spans="1:18" x14ac:dyDescent="0.2">
      <c r="A53" s="3">
        <v>52</v>
      </c>
      <c r="B53" s="3">
        <v>26</v>
      </c>
      <c r="C53" s="3">
        <v>79</v>
      </c>
      <c r="D53" s="3" t="s">
        <v>34</v>
      </c>
      <c r="E53" s="16">
        <f t="shared" si="0"/>
        <v>26</v>
      </c>
      <c r="F53" s="16">
        <f t="shared" si="0"/>
        <v>79</v>
      </c>
      <c r="G53" s="9">
        <f t="shared" si="2"/>
        <v>57.8</v>
      </c>
      <c r="H53" s="9">
        <f t="shared" si="3"/>
        <v>57.8</v>
      </c>
      <c r="I53" s="9">
        <f t="shared" si="4"/>
        <v>57.8</v>
      </c>
      <c r="J53" s="9">
        <f t="shared" si="5"/>
        <v>57.8</v>
      </c>
      <c r="K53" s="9">
        <f t="shared" si="6"/>
        <v>57.8</v>
      </c>
      <c r="L53" s="9" t="str">
        <f t="shared" si="7"/>
        <v/>
      </c>
      <c r="M53" s="9" t="str">
        <f t="shared" si="8"/>
        <v/>
      </c>
      <c r="N53" s="9" t="str">
        <f t="shared" si="9"/>
        <v/>
      </c>
      <c r="O53" s="9" t="str">
        <f t="shared" si="10"/>
        <v/>
      </c>
      <c r="P53" s="9" t="str">
        <f t="shared" si="11"/>
        <v>BB</v>
      </c>
      <c r="Q53" s="9" t="str" cm="1">
        <f t="array" ref="Q53">IF(D53&lt;&gt;"",IF(D53&lt;&gt;"GR",IF(AND(D53&gt;=40,H53&gt;=30),_xlfn.IFS(H53&gt;=$AD$11,"AA",H53&gt;=$AC$11,"BA",H53&gt;=$AB$11,"BB",H53&gt;=$AA$11,"CB",H53&gt;=$Z$11,"CC",H53&gt;=$Y$11,"DC",H53&gt;=50,"DD"),IF(H53&gt;=$W$9,"FD","FF")),P53),"")</f>
        <v>BB</v>
      </c>
      <c r="R53" s="9">
        <f t="shared" si="1"/>
        <v>52</v>
      </c>
    </row>
    <row r="54" spans="1:18" x14ac:dyDescent="0.2">
      <c r="A54" s="3">
        <v>53</v>
      </c>
      <c r="B54" s="3">
        <v>42</v>
      </c>
      <c r="C54" s="3">
        <v>68</v>
      </c>
      <c r="D54" s="3" t="s">
        <v>34</v>
      </c>
      <c r="E54" s="16">
        <f t="shared" si="0"/>
        <v>42</v>
      </c>
      <c r="F54" s="16">
        <f t="shared" si="0"/>
        <v>68</v>
      </c>
      <c r="G54" s="9">
        <f t="shared" si="2"/>
        <v>57.599999999999994</v>
      </c>
      <c r="H54" s="9">
        <f t="shared" si="3"/>
        <v>57.599999999999994</v>
      </c>
      <c r="I54" s="9">
        <f t="shared" si="4"/>
        <v>57.599999999999994</v>
      </c>
      <c r="J54" s="9">
        <f t="shared" si="5"/>
        <v>57.599999999999994</v>
      </c>
      <c r="K54" s="9">
        <f t="shared" si="6"/>
        <v>57.599999999999994</v>
      </c>
      <c r="L54" s="9" t="str">
        <f t="shared" si="7"/>
        <v/>
      </c>
      <c r="M54" s="9" t="str">
        <f t="shared" si="8"/>
        <v/>
      </c>
      <c r="N54" s="9" t="str">
        <f t="shared" si="9"/>
        <v/>
      </c>
      <c r="O54" s="9" t="str">
        <f t="shared" si="10"/>
        <v/>
      </c>
      <c r="P54" s="9" t="str">
        <f t="shared" si="11"/>
        <v>BB</v>
      </c>
      <c r="Q54" s="9" t="str" cm="1">
        <f t="array" ref="Q54">IF(D54&lt;&gt;"",IF(D54&lt;&gt;"GR",IF(AND(D54&gt;=40,H54&gt;=30),_xlfn.IFS(H54&gt;=$AD$11,"AA",H54&gt;=$AC$11,"BA",H54&gt;=$AB$11,"BB",H54&gt;=$AA$11,"CB",H54&gt;=$Z$11,"CC",H54&gt;=$Y$11,"DC",H54&gt;=50,"DD"),IF(H54&gt;=$W$9,"FD","FF")),P54),"")</f>
        <v>BB</v>
      </c>
      <c r="R54" s="9">
        <f t="shared" si="1"/>
        <v>53</v>
      </c>
    </row>
    <row r="55" spans="1:18" x14ac:dyDescent="0.2">
      <c r="A55" s="3">
        <v>54</v>
      </c>
      <c r="B55" s="3">
        <v>38</v>
      </c>
      <c r="C55" s="3">
        <v>70</v>
      </c>
      <c r="D55" s="3" t="s">
        <v>34</v>
      </c>
      <c r="E55" s="16">
        <f t="shared" si="0"/>
        <v>38</v>
      </c>
      <c r="F55" s="16">
        <f t="shared" si="0"/>
        <v>70</v>
      </c>
      <c r="G55" s="9">
        <f t="shared" si="2"/>
        <v>57.2</v>
      </c>
      <c r="H55" s="9">
        <f t="shared" si="3"/>
        <v>57.2</v>
      </c>
      <c r="I55" s="9">
        <f t="shared" si="4"/>
        <v>57.2</v>
      </c>
      <c r="J55" s="9">
        <f t="shared" si="5"/>
        <v>57.2</v>
      </c>
      <c r="K55" s="9">
        <f t="shared" si="6"/>
        <v>57.2</v>
      </c>
      <c r="L55" s="9" t="str">
        <f t="shared" si="7"/>
        <v/>
      </c>
      <c r="M55" s="9" t="str">
        <f t="shared" si="8"/>
        <v/>
      </c>
      <c r="N55" s="9" t="str">
        <f t="shared" si="9"/>
        <v/>
      </c>
      <c r="O55" s="9" t="str">
        <f t="shared" si="10"/>
        <v/>
      </c>
      <c r="P55" s="9" t="str">
        <f t="shared" si="11"/>
        <v>BB</v>
      </c>
      <c r="Q55" s="9" t="str" cm="1">
        <f t="array" ref="Q55">IF(D55&lt;&gt;"",IF(D55&lt;&gt;"GR",IF(AND(D55&gt;=40,H55&gt;=30),_xlfn.IFS(H55&gt;=$AD$11,"AA",H55&gt;=$AC$11,"BA",H55&gt;=$AB$11,"BB",H55&gt;=$AA$11,"CB",H55&gt;=$Z$11,"CC",H55&gt;=$Y$11,"DC",H55&gt;=50,"DD"),IF(H55&gt;=$W$9,"FD","FF")),P55),"")</f>
        <v>BB</v>
      </c>
      <c r="R55" s="9">
        <f t="shared" si="1"/>
        <v>54</v>
      </c>
    </row>
    <row r="56" spans="1:18" x14ac:dyDescent="0.2">
      <c r="A56" s="3">
        <v>55</v>
      </c>
      <c r="B56" s="3">
        <v>45</v>
      </c>
      <c r="C56" s="3">
        <v>65</v>
      </c>
      <c r="D56" s="3" t="s">
        <v>34</v>
      </c>
      <c r="E56" s="16">
        <f t="shared" si="0"/>
        <v>45</v>
      </c>
      <c r="F56" s="16">
        <f t="shared" si="0"/>
        <v>65</v>
      </c>
      <c r="G56" s="9">
        <f t="shared" si="2"/>
        <v>57</v>
      </c>
      <c r="H56" s="9">
        <f t="shared" si="3"/>
        <v>57</v>
      </c>
      <c r="I56" s="9">
        <f t="shared" si="4"/>
        <v>57</v>
      </c>
      <c r="J56" s="9">
        <f t="shared" si="5"/>
        <v>57</v>
      </c>
      <c r="K56" s="9">
        <f t="shared" si="6"/>
        <v>57</v>
      </c>
      <c r="L56" s="9" t="str">
        <f t="shared" si="7"/>
        <v/>
      </c>
      <c r="M56" s="9" t="str">
        <f t="shared" si="8"/>
        <v/>
      </c>
      <c r="N56" s="9" t="str">
        <f t="shared" si="9"/>
        <v/>
      </c>
      <c r="O56" s="9" t="str">
        <f t="shared" si="10"/>
        <v/>
      </c>
      <c r="P56" s="9" t="str">
        <f t="shared" si="11"/>
        <v>BB</v>
      </c>
      <c r="Q56" s="9" t="str" cm="1">
        <f t="array" ref="Q56">IF(D56&lt;&gt;"",IF(D56&lt;&gt;"GR",IF(AND(D56&gt;=40,H56&gt;=30),_xlfn.IFS(H56&gt;=$AD$11,"AA",H56&gt;=$AC$11,"BA",H56&gt;=$AB$11,"BB",H56&gt;=$AA$11,"CB",H56&gt;=$Z$11,"CC",H56&gt;=$Y$11,"DC",H56&gt;=50,"DD"),IF(H56&gt;=$W$9,"FD","FF")),P56),"")</f>
        <v>BB</v>
      </c>
      <c r="R56" s="9">
        <f t="shared" si="1"/>
        <v>55</v>
      </c>
    </row>
    <row r="57" spans="1:18" x14ac:dyDescent="0.2">
      <c r="A57" s="3">
        <v>56</v>
      </c>
      <c r="B57" s="3">
        <v>47</v>
      </c>
      <c r="C57" s="3">
        <v>63</v>
      </c>
      <c r="D57" s="3" t="s">
        <v>34</v>
      </c>
      <c r="E57" s="16">
        <f t="shared" si="0"/>
        <v>47</v>
      </c>
      <c r="F57" s="16">
        <f t="shared" si="0"/>
        <v>63</v>
      </c>
      <c r="G57" s="9">
        <f t="shared" si="2"/>
        <v>56.599999999999994</v>
      </c>
      <c r="H57" s="9">
        <f t="shared" si="3"/>
        <v>56.599999999999994</v>
      </c>
      <c r="I57" s="9">
        <f t="shared" si="4"/>
        <v>56.599999999999994</v>
      </c>
      <c r="J57" s="9">
        <f t="shared" si="5"/>
        <v>56.599999999999994</v>
      </c>
      <c r="K57" s="9">
        <f t="shared" si="6"/>
        <v>56.599999999999994</v>
      </c>
      <c r="L57" s="9" t="str">
        <f t="shared" si="7"/>
        <v/>
      </c>
      <c r="M57" s="9" t="str">
        <f t="shared" si="8"/>
        <v/>
      </c>
      <c r="N57" s="9" t="str">
        <f t="shared" si="9"/>
        <v/>
      </c>
      <c r="O57" s="9" t="str">
        <f t="shared" si="10"/>
        <v/>
      </c>
      <c r="P57" s="9" t="str">
        <f t="shared" si="11"/>
        <v>BB</v>
      </c>
      <c r="Q57" s="9" t="str" cm="1">
        <f t="array" ref="Q57">IF(D57&lt;&gt;"",IF(D57&lt;&gt;"GR",IF(AND(D57&gt;=40,H57&gt;=30),_xlfn.IFS(H57&gt;=$AD$11,"AA",H57&gt;=$AC$11,"BA",H57&gt;=$AB$11,"BB",H57&gt;=$AA$11,"CB",H57&gt;=$Z$11,"CC",H57&gt;=$Y$11,"DC",H57&gt;=50,"DD"),IF(H57&gt;=$W$9,"FD","FF")),P57),"")</f>
        <v>BB</v>
      </c>
      <c r="R57" s="9">
        <f t="shared" si="1"/>
        <v>56</v>
      </c>
    </row>
    <row r="58" spans="1:18" x14ac:dyDescent="0.2">
      <c r="A58" s="3">
        <v>57</v>
      </c>
      <c r="B58" s="3">
        <v>27</v>
      </c>
      <c r="C58" s="3">
        <v>76</v>
      </c>
      <c r="D58" s="3" t="s">
        <v>34</v>
      </c>
      <c r="E58" s="16">
        <f t="shared" si="0"/>
        <v>27</v>
      </c>
      <c r="F58" s="16">
        <f t="shared" si="0"/>
        <v>76</v>
      </c>
      <c r="G58" s="9">
        <f t="shared" si="2"/>
        <v>56.400000000000006</v>
      </c>
      <c r="H58" s="9">
        <f t="shared" si="3"/>
        <v>56.400000000000006</v>
      </c>
      <c r="I58" s="9">
        <f t="shared" si="4"/>
        <v>56.400000000000006</v>
      </c>
      <c r="J58" s="9">
        <f t="shared" si="5"/>
        <v>56.400000000000006</v>
      </c>
      <c r="K58" s="9">
        <f t="shared" si="6"/>
        <v>56.400000000000006</v>
      </c>
      <c r="L58" s="9" t="str">
        <f t="shared" si="7"/>
        <v/>
      </c>
      <c r="M58" s="9" t="str">
        <f t="shared" si="8"/>
        <v/>
      </c>
      <c r="N58" s="9" t="str">
        <f t="shared" si="9"/>
        <v/>
      </c>
      <c r="O58" s="9" t="str">
        <f t="shared" si="10"/>
        <v/>
      </c>
      <c r="P58" s="9" t="str">
        <f t="shared" si="11"/>
        <v>BB</v>
      </c>
      <c r="Q58" s="9" t="str" cm="1">
        <f t="array" ref="Q58">IF(D58&lt;&gt;"",IF(D58&lt;&gt;"GR",IF(AND(D58&gt;=40,H58&gt;=30),_xlfn.IFS(H58&gt;=$AD$11,"AA",H58&gt;=$AC$11,"BA",H58&gt;=$AB$11,"BB",H58&gt;=$AA$11,"CB",H58&gt;=$Z$11,"CC",H58&gt;=$Y$11,"DC",H58&gt;=50,"DD"),IF(H58&gt;=$W$9,"FD","FF")),P58),"")</f>
        <v>BB</v>
      </c>
      <c r="R58" s="9">
        <f t="shared" si="1"/>
        <v>57</v>
      </c>
    </row>
    <row r="59" spans="1:18" x14ac:dyDescent="0.2">
      <c r="A59" s="3">
        <v>58</v>
      </c>
      <c r="B59" s="3">
        <v>45</v>
      </c>
      <c r="C59" s="3">
        <v>64</v>
      </c>
      <c r="D59" s="3" t="s">
        <v>34</v>
      </c>
      <c r="E59" s="16">
        <f t="shared" si="0"/>
        <v>45</v>
      </c>
      <c r="F59" s="16">
        <f t="shared" si="0"/>
        <v>64</v>
      </c>
      <c r="G59" s="9">
        <f t="shared" si="2"/>
        <v>56.4</v>
      </c>
      <c r="H59" s="9">
        <f t="shared" si="3"/>
        <v>56.4</v>
      </c>
      <c r="I59" s="9">
        <f t="shared" si="4"/>
        <v>56.4</v>
      </c>
      <c r="J59" s="9">
        <f t="shared" si="5"/>
        <v>56.4</v>
      </c>
      <c r="K59" s="9">
        <f t="shared" si="6"/>
        <v>56.4</v>
      </c>
      <c r="L59" s="9" t="str">
        <f t="shared" si="7"/>
        <v/>
      </c>
      <c r="M59" s="9" t="str">
        <f t="shared" si="8"/>
        <v/>
      </c>
      <c r="N59" s="9" t="str">
        <f t="shared" si="9"/>
        <v/>
      </c>
      <c r="O59" s="9" t="str">
        <f t="shared" si="10"/>
        <v/>
      </c>
      <c r="P59" s="9" t="str">
        <f t="shared" si="11"/>
        <v>BB</v>
      </c>
      <c r="Q59" s="9" t="str" cm="1">
        <f t="array" ref="Q59">IF(D59&lt;&gt;"",IF(D59&lt;&gt;"GR",IF(AND(D59&gt;=40,H59&gt;=30),_xlfn.IFS(H59&gt;=$AD$11,"AA",H59&gt;=$AC$11,"BA",H59&gt;=$AB$11,"BB",H59&gt;=$AA$11,"CB",H59&gt;=$Z$11,"CC",H59&gt;=$Y$11,"DC",H59&gt;=50,"DD"),IF(H59&gt;=$W$9,"FD","FF")),P59),"")</f>
        <v>BB</v>
      </c>
      <c r="R59" s="9">
        <f t="shared" si="1"/>
        <v>58</v>
      </c>
    </row>
    <row r="60" spans="1:18" x14ac:dyDescent="0.2">
      <c r="A60" s="3">
        <v>59</v>
      </c>
      <c r="B60" s="3">
        <v>43</v>
      </c>
      <c r="C60" s="3">
        <v>65</v>
      </c>
      <c r="D60" s="3" t="s">
        <v>34</v>
      </c>
      <c r="E60" s="16">
        <f t="shared" si="0"/>
        <v>43</v>
      </c>
      <c r="F60" s="16">
        <f t="shared" si="0"/>
        <v>65</v>
      </c>
      <c r="G60" s="9">
        <f t="shared" si="2"/>
        <v>56.2</v>
      </c>
      <c r="H60" s="9">
        <f t="shared" si="3"/>
        <v>56.2</v>
      </c>
      <c r="I60" s="9">
        <f t="shared" si="4"/>
        <v>56.2</v>
      </c>
      <c r="J60" s="9">
        <f t="shared" si="5"/>
        <v>56.2</v>
      </c>
      <c r="K60" s="9">
        <f t="shared" si="6"/>
        <v>56.2</v>
      </c>
      <c r="L60" s="9" t="str">
        <f t="shared" si="7"/>
        <v/>
      </c>
      <c r="M60" s="9" t="str">
        <f t="shared" si="8"/>
        <v/>
      </c>
      <c r="N60" s="9" t="str">
        <f t="shared" si="9"/>
        <v/>
      </c>
      <c r="O60" s="9" t="str">
        <f t="shared" si="10"/>
        <v/>
      </c>
      <c r="P60" s="9" t="str">
        <f t="shared" si="11"/>
        <v>BB</v>
      </c>
      <c r="Q60" s="9" t="str" cm="1">
        <f t="array" ref="Q60">IF(D60&lt;&gt;"",IF(D60&lt;&gt;"GR",IF(AND(D60&gt;=40,H60&gt;=30),_xlfn.IFS(H60&gt;=$AD$11,"AA",H60&gt;=$AC$11,"BA",H60&gt;=$AB$11,"BB",H60&gt;=$AA$11,"CB",H60&gt;=$Z$11,"CC",H60&gt;=$Y$11,"DC",H60&gt;=50,"DD"),IF(H60&gt;=$W$9,"FD","FF")),P60),"")</f>
        <v>BB</v>
      </c>
      <c r="R60" s="9">
        <f t="shared" si="1"/>
        <v>59</v>
      </c>
    </row>
    <row r="61" spans="1:18" x14ac:dyDescent="0.2">
      <c r="A61" s="3">
        <v>60</v>
      </c>
      <c r="B61" s="3">
        <v>38</v>
      </c>
      <c r="C61" s="3">
        <v>68</v>
      </c>
      <c r="D61" s="3" t="s">
        <v>34</v>
      </c>
      <c r="E61" s="16">
        <f t="shared" si="0"/>
        <v>38</v>
      </c>
      <c r="F61" s="16">
        <f t="shared" si="0"/>
        <v>68</v>
      </c>
      <c r="G61" s="9">
        <f t="shared" si="2"/>
        <v>56</v>
      </c>
      <c r="H61" s="9">
        <f t="shared" si="3"/>
        <v>56</v>
      </c>
      <c r="I61" s="9">
        <f t="shared" si="4"/>
        <v>56</v>
      </c>
      <c r="J61" s="9">
        <f t="shared" si="5"/>
        <v>56</v>
      </c>
      <c r="K61" s="9">
        <f t="shared" si="6"/>
        <v>56</v>
      </c>
      <c r="L61" s="9" t="str">
        <f t="shared" si="7"/>
        <v/>
      </c>
      <c r="M61" s="9" t="str">
        <f t="shared" si="8"/>
        <v/>
      </c>
      <c r="N61" s="9" t="str">
        <f t="shared" si="9"/>
        <v/>
      </c>
      <c r="O61" s="9" t="str">
        <f t="shared" si="10"/>
        <v/>
      </c>
      <c r="P61" s="9" t="str">
        <f t="shared" si="11"/>
        <v>BB</v>
      </c>
      <c r="Q61" s="9" t="str" cm="1">
        <f t="array" ref="Q61">IF(D61&lt;&gt;"",IF(D61&lt;&gt;"GR",IF(AND(D61&gt;=40,H61&gt;=30),_xlfn.IFS(H61&gt;=$AD$11,"AA",H61&gt;=$AC$11,"BA",H61&gt;=$AB$11,"BB",H61&gt;=$AA$11,"CB",H61&gt;=$Z$11,"CC",H61&gt;=$Y$11,"DC",H61&gt;=50,"DD"),IF(H61&gt;=$W$9,"FD","FF")),P61),"")</f>
        <v>BB</v>
      </c>
      <c r="R61" s="9">
        <f t="shared" si="1"/>
        <v>60</v>
      </c>
    </row>
    <row r="62" spans="1:18" x14ac:dyDescent="0.2">
      <c r="A62" s="3">
        <v>61</v>
      </c>
      <c r="B62" s="3">
        <v>29</v>
      </c>
      <c r="C62" s="3">
        <v>74</v>
      </c>
      <c r="D62" s="3" t="s">
        <v>34</v>
      </c>
      <c r="E62" s="16">
        <f t="shared" si="0"/>
        <v>29</v>
      </c>
      <c r="F62" s="16">
        <f t="shared" si="0"/>
        <v>74</v>
      </c>
      <c r="G62" s="9">
        <f t="shared" si="2"/>
        <v>56</v>
      </c>
      <c r="H62" s="9">
        <f t="shared" si="3"/>
        <v>56</v>
      </c>
      <c r="I62" s="9">
        <f t="shared" si="4"/>
        <v>56</v>
      </c>
      <c r="J62" s="9">
        <f t="shared" si="5"/>
        <v>56</v>
      </c>
      <c r="K62" s="9">
        <f t="shared" si="6"/>
        <v>56</v>
      </c>
      <c r="L62" s="9" t="str">
        <f t="shared" si="7"/>
        <v/>
      </c>
      <c r="M62" s="9" t="str">
        <f t="shared" si="8"/>
        <v/>
      </c>
      <c r="N62" s="9" t="str">
        <f t="shared" si="9"/>
        <v/>
      </c>
      <c r="O62" s="9" t="str">
        <f t="shared" si="10"/>
        <v/>
      </c>
      <c r="P62" s="9" t="str">
        <f t="shared" si="11"/>
        <v>BB</v>
      </c>
      <c r="Q62" s="9" t="str" cm="1">
        <f t="array" ref="Q62">IF(D62&lt;&gt;"",IF(D62&lt;&gt;"GR",IF(AND(D62&gt;=40,H62&gt;=30),_xlfn.IFS(H62&gt;=$AD$11,"AA",H62&gt;=$AC$11,"BA",H62&gt;=$AB$11,"BB",H62&gt;=$AA$11,"CB",H62&gt;=$Z$11,"CC",H62&gt;=$Y$11,"DC",H62&gt;=50,"DD"),IF(H62&gt;=$W$9,"FD","FF")),P62),"")</f>
        <v>BB</v>
      </c>
      <c r="R62" s="9">
        <f t="shared" si="1"/>
        <v>60</v>
      </c>
    </row>
    <row r="63" spans="1:18" x14ac:dyDescent="0.2">
      <c r="A63" s="3">
        <v>62</v>
      </c>
      <c r="B63" s="3">
        <v>42</v>
      </c>
      <c r="C63" s="3">
        <v>65</v>
      </c>
      <c r="D63" s="3" t="s">
        <v>34</v>
      </c>
      <c r="E63" s="16">
        <f t="shared" si="0"/>
        <v>42</v>
      </c>
      <c r="F63" s="16">
        <f t="shared" si="0"/>
        <v>65</v>
      </c>
      <c r="G63" s="9">
        <f t="shared" si="2"/>
        <v>55.8</v>
      </c>
      <c r="H63" s="9">
        <f t="shared" si="3"/>
        <v>55.8</v>
      </c>
      <c r="I63" s="9">
        <f t="shared" si="4"/>
        <v>55.8</v>
      </c>
      <c r="J63" s="9">
        <f t="shared" si="5"/>
        <v>55.8</v>
      </c>
      <c r="K63" s="9">
        <f t="shared" si="6"/>
        <v>55.8</v>
      </c>
      <c r="L63" s="9" t="str">
        <f t="shared" si="7"/>
        <v/>
      </c>
      <c r="M63" s="9" t="str">
        <f t="shared" si="8"/>
        <v/>
      </c>
      <c r="N63" s="9" t="str">
        <f t="shared" si="9"/>
        <v/>
      </c>
      <c r="O63" s="9" t="str">
        <f t="shared" si="10"/>
        <v/>
      </c>
      <c r="P63" s="9" t="str">
        <f t="shared" si="11"/>
        <v>BB</v>
      </c>
      <c r="Q63" s="9" t="str" cm="1">
        <f t="array" ref="Q63">IF(D63&lt;&gt;"",IF(D63&lt;&gt;"GR",IF(AND(D63&gt;=40,H63&gt;=30),_xlfn.IFS(H63&gt;=$AD$11,"AA",H63&gt;=$AC$11,"BA",H63&gt;=$AB$11,"BB",H63&gt;=$AA$11,"CB",H63&gt;=$Z$11,"CC",H63&gt;=$Y$11,"DC",H63&gt;=50,"DD"),IF(H63&gt;=$W$9,"FD","FF")),P63),"")</f>
        <v>BB</v>
      </c>
      <c r="R63" s="9">
        <f t="shared" si="1"/>
        <v>62</v>
      </c>
    </row>
    <row r="64" spans="1:18" x14ac:dyDescent="0.2">
      <c r="A64" s="3">
        <v>63</v>
      </c>
      <c r="B64" s="3">
        <v>54</v>
      </c>
      <c r="C64" s="3">
        <v>57</v>
      </c>
      <c r="D64" s="3" t="s">
        <v>34</v>
      </c>
      <c r="E64" s="16">
        <f t="shared" si="0"/>
        <v>54</v>
      </c>
      <c r="F64" s="16">
        <f t="shared" si="0"/>
        <v>57</v>
      </c>
      <c r="G64" s="9">
        <f t="shared" si="2"/>
        <v>55.8</v>
      </c>
      <c r="H64" s="9">
        <f t="shared" si="3"/>
        <v>55.8</v>
      </c>
      <c r="I64" s="9">
        <f t="shared" si="4"/>
        <v>55.8</v>
      </c>
      <c r="J64" s="9">
        <f t="shared" si="5"/>
        <v>55.8</v>
      </c>
      <c r="K64" s="9">
        <f t="shared" si="6"/>
        <v>55.8</v>
      </c>
      <c r="L64" s="9" t="str">
        <f t="shared" si="7"/>
        <v/>
      </c>
      <c r="M64" s="9" t="str">
        <f t="shared" si="8"/>
        <v/>
      </c>
      <c r="N64" s="9" t="str">
        <f t="shared" si="9"/>
        <v/>
      </c>
      <c r="O64" s="9" t="str">
        <f t="shared" si="10"/>
        <v/>
      </c>
      <c r="P64" s="9" t="str">
        <f t="shared" si="11"/>
        <v>BB</v>
      </c>
      <c r="Q64" s="9" t="str" cm="1">
        <f t="array" ref="Q64">IF(D64&lt;&gt;"",IF(D64&lt;&gt;"GR",IF(AND(D64&gt;=40,H64&gt;=30),_xlfn.IFS(H64&gt;=$AD$11,"AA",H64&gt;=$AC$11,"BA",H64&gt;=$AB$11,"BB",H64&gt;=$AA$11,"CB",H64&gt;=$Z$11,"CC",H64&gt;=$Y$11,"DC",H64&gt;=50,"DD"),IF(H64&gt;=$W$9,"FD","FF")),P64),"")</f>
        <v>BB</v>
      </c>
      <c r="R64" s="9">
        <f t="shared" si="1"/>
        <v>62</v>
      </c>
    </row>
    <row r="65" spans="1:18" x14ac:dyDescent="0.2">
      <c r="A65" s="3">
        <v>64</v>
      </c>
      <c r="B65" s="3">
        <v>21</v>
      </c>
      <c r="C65" s="3">
        <v>79</v>
      </c>
      <c r="D65" s="3" t="s">
        <v>34</v>
      </c>
      <c r="E65" s="16">
        <f t="shared" si="0"/>
        <v>21</v>
      </c>
      <c r="F65" s="16">
        <f t="shared" si="0"/>
        <v>79</v>
      </c>
      <c r="G65" s="9">
        <f t="shared" si="2"/>
        <v>55.8</v>
      </c>
      <c r="H65" s="9">
        <f t="shared" si="3"/>
        <v>55.8</v>
      </c>
      <c r="I65" s="9">
        <f t="shared" si="4"/>
        <v>55.8</v>
      </c>
      <c r="J65" s="9">
        <f t="shared" si="5"/>
        <v>55.8</v>
      </c>
      <c r="K65" s="9">
        <f t="shared" si="6"/>
        <v>55.8</v>
      </c>
      <c r="L65" s="9" t="str">
        <f t="shared" si="7"/>
        <v/>
      </c>
      <c r="M65" s="9" t="str">
        <f t="shared" si="8"/>
        <v/>
      </c>
      <c r="N65" s="9" t="str">
        <f t="shared" si="9"/>
        <v/>
      </c>
      <c r="O65" s="9" t="str">
        <f t="shared" si="10"/>
        <v/>
      </c>
      <c r="P65" s="9" t="str">
        <f t="shared" si="11"/>
        <v>BB</v>
      </c>
      <c r="Q65" s="9" t="str" cm="1">
        <f t="array" ref="Q65">IF(D65&lt;&gt;"",IF(D65&lt;&gt;"GR",IF(AND(D65&gt;=40,H65&gt;=30),_xlfn.IFS(H65&gt;=$AD$11,"AA",H65&gt;=$AC$11,"BA",H65&gt;=$AB$11,"BB",H65&gt;=$AA$11,"CB",H65&gt;=$Z$11,"CC",H65&gt;=$Y$11,"DC",H65&gt;=50,"DD"),IF(H65&gt;=$W$9,"FD","FF")),P65),"")</f>
        <v>BB</v>
      </c>
      <c r="R65" s="9">
        <f t="shared" si="1"/>
        <v>62</v>
      </c>
    </row>
    <row r="66" spans="1:18" x14ac:dyDescent="0.2">
      <c r="A66" s="3">
        <v>65</v>
      </c>
      <c r="B66" s="3">
        <v>52</v>
      </c>
      <c r="C66" s="3">
        <v>30</v>
      </c>
      <c r="D66" s="3">
        <v>58</v>
      </c>
      <c r="E66" s="16">
        <f t="shared" ref="E66:F129" si="12">IF(B66="GR",0,B66)</f>
        <v>52</v>
      </c>
      <c r="F66" s="16">
        <f t="shared" si="12"/>
        <v>30</v>
      </c>
      <c r="G66" s="9">
        <f t="shared" si="2"/>
        <v>38.799999999999997</v>
      </c>
      <c r="H66" s="9">
        <f t="shared" si="3"/>
        <v>55.599999999999994</v>
      </c>
      <c r="I66" s="9" t="str">
        <f t="shared" si="4"/>
        <v/>
      </c>
      <c r="J66" s="9" t="str">
        <f t="shared" si="5"/>
        <v/>
      </c>
      <c r="K66" s="9" t="str">
        <f t="shared" si="6"/>
        <v/>
      </c>
      <c r="L66" s="9" t="str">
        <f t="shared" si="7"/>
        <v/>
      </c>
      <c r="M66" s="9" t="str">
        <f t="shared" si="8"/>
        <v/>
      </c>
      <c r="N66" s="9" t="str">
        <f t="shared" si="9"/>
        <v/>
      </c>
      <c r="O66" s="9" t="str">
        <f t="shared" si="10"/>
        <v/>
      </c>
      <c r="P66" s="9" t="str">
        <f t="shared" si="11"/>
        <v>FD</v>
      </c>
      <c r="Q66" s="9" t="str" cm="1">
        <f t="array" ref="Q66">IF(D66&lt;&gt;"",IF(D66&lt;&gt;"GR",IF(AND(D66&gt;=40,H66&gt;=30),_xlfn.IFS(H66&gt;=$AD$11,"AA",H66&gt;=$AC$11,"BA",H66&gt;=$AB$11,"BB",H66&gt;=$AA$11,"CB",H66&gt;=$Z$11,"CC",H66&gt;=$Y$11,"DC",H66&gt;=50,"DD"),IF(H66&gt;=$W$9,"FD","FF")),P66),"")</f>
        <v>BB</v>
      </c>
      <c r="R66" s="9">
        <f t="shared" ref="R66:R129" si="13">IF(AND(F66&gt;=55,G66&gt;=50),_xlfn.RANK.EQ(G66,$G$2:$G$326,0),0)</f>
        <v>0</v>
      </c>
    </row>
    <row r="67" spans="1:18" x14ac:dyDescent="0.2">
      <c r="A67" s="3">
        <v>66</v>
      </c>
      <c r="B67" s="3">
        <v>28</v>
      </c>
      <c r="C67" s="3">
        <v>74</v>
      </c>
      <c r="D67" s="3" t="s">
        <v>34</v>
      </c>
      <c r="E67" s="16">
        <f t="shared" si="12"/>
        <v>28</v>
      </c>
      <c r="F67" s="16">
        <f t="shared" si="12"/>
        <v>74</v>
      </c>
      <c r="G67" s="9">
        <f t="shared" ref="G67:G130" si="14">(E67*0.4)+(F67*0.6)</f>
        <v>55.6</v>
      </c>
      <c r="H67" s="9">
        <f t="shared" ref="H67:H130" si="15">IF(AND(D67&lt;&gt;"",D67&lt;&gt;"GR"),(B67*0.4)+(D67*0.6),G67)</f>
        <v>55.6</v>
      </c>
      <c r="I67" s="9">
        <f t="shared" ref="I67:I130" si="16">IF(AND(G67&gt;=30,F67&gt;=40),G67,"")</f>
        <v>55.6</v>
      </c>
      <c r="J67" s="9">
        <f t="shared" ref="J67:J130" si="17">IF(I67&lt;&gt;"",IF(_xlfn.RANK.EQ(I67,$I$2:$I$326,0)&lt;=ROUND(COUNTIFS($G$2:$G$326,"&gt;=30",$F$2:$F$326,"&gt;=40")/100*$AD$9,0),"",G67),"")</f>
        <v>55.6</v>
      </c>
      <c r="K67" s="9">
        <f t="shared" ref="K67:K130" si="18">IF(J67&lt;&gt;"",IF(_xlfn.RANK.EQ(J67,$J$2:$J$326,0)&lt;=ROUND(COUNTIFS($G$2:$G$326,"&gt;=30",$F$2:$F$326,"&gt;=40")/100*$AC$9,0),"",G67),"")</f>
        <v>55.6</v>
      </c>
      <c r="L67" s="9" t="str">
        <f t="shared" ref="L67:L130" si="19">IF(K67&lt;&gt;"",IF(_xlfn.RANK.EQ(K67,$K$2:$K$326,0)&lt;=ROUND(COUNTIFS($G$2:$G$326,"&gt;=30",$F$2:$F$326,"&gt;=40")/100*$AB$9,0),"",G67),"")</f>
        <v/>
      </c>
      <c r="M67" s="9" t="str">
        <f t="shared" ref="M67:M130" si="20">IF(L67&lt;&gt;"",IF(_xlfn.RANK.EQ(L67,$L$2:$L$326,0)&lt;=ROUND(COUNTIFS($G$2:$G$326,"&gt;=30",$F$2:$F$326,"&gt;=40")/100*$AA$9,0),"",G67),"")</f>
        <v/>
      </c>
      <c r="N67" s="9" t="str">
        <f t="shared" ref="N67:N130" si="21">IF(M67&lt;&gt;"",IF(_xlfn.RANK.EQ(M67,$M$2:$M$326,0)&lt;=ROUND(COUNTIFS($G$2:$G$326,"&gt;=30",$F$2:$F$326,"&gt;=40")/100*$Z$9,0),"",G67),"")</f>
        <v/>
      </c>
      <c r="O67" s="9" t="str">
        <f t="shared" ref="O67:O130" si="22">IF(N67&lt;&gt;"",IF(_xlfn.RANK.EQ(N67,$N$2:$N$326,0)&lt;=ROUND(COUNTIFS($G$2:$G$326,"&gt;=30",$F$2:$F$326,"&gt;=40")/100*$Y$9,0),"",G67),"")</f>
        <v/>
      </c>
      <c r="P67" s="9" t="str">
        <f t="shared" ref="P67:P130" si="23">IF(C67&lt;&gt;"",IF(AND(F67&gt;=40,G67&gt;=30),IF(_xlfn.RANK.EQ(I67,$I$2:$I$326,0)&lt;=ROUND(COUNTIFS($G$2:$G$326,"&gt;=30",$F$2:$F$326,"&gt;=40")/100*$AD$9,0),$AD$8,IF(_xlfn.RANK.EQ(J67,$J$2:$J$326,0)&lt;=ROUND(COUNTIFS($G$2:$G$326,"&gt;=30",$F$2:$F$326,"&gt;=40")/100*$AC$9,0),$AC$8,IF(_xlfn.RANK.EQ(K67,$K$2:$K$326,0)&lt;=ROUND(COUNTIFS($G$2:$G$326,"&gt;=30",$F$2:$F$326,"&gt;=40")/100*$AB$9,0),$AB$8,IF(_xlfn.RANK.EQ(L67,$L$2:$L$326,0)&lt;=ROUND(COUNTIFS($G$2:$G$326,"&gt;=30",$F$2:$F$326,"&gt;=40")/100*$AA$9,0),$AA$8,IF(_xlfn.RANK.EQ(M67,$M$2:$M$326,0)&lt;=ROUND(COUNTIFS($G$2:$G$326,"&gt;=30",$F$2:$F$326,"&gt;=40")/100*$Z$9,0),$Z$8,IF(_xlfn.RANK.EQ(N67,$N$2:$N$326,0)&lt;=ROUND(COUNTIFS($G$2:$G$326,"&gt;=30",$F$2:$F$326,"&gt;=40")/100*$Y$9,0),$Y$8,$X$8)))))),IF(G67&gt;=$W$9,$W$8,$V$8)),"")</f>
        <v>BB</v>
      </c>
      <c r="Q67" s="9" t="str" cm="1">
        <f t="array" ref="Q67">IF(D67&lt;&gt;"",IF(D67&lt;&gt;"GR",IF(AND(D67&gt;=40,H67&gt;=30),_xlfn.IFS(H67&gt;=$AD$11,"AA",H67&gt;=$AC$11,"BA",H67&gt;=$AB$11,"BB",H67&gt;=$AA$11,"CB",H67&gt;=$Z$11,"CC",H67&gt;=$Y$11,"DC",H67&gt;=50,"DD"),IF(H67&gt;=$W$9,"FD","FF")),P67),"")</f>
        <v>BB</v>
      </c>
      <c r="R67" s="9">
        <f t="shared" si="13"/>
        <v>65</v>
      </c>
    </row>
    <row r="68" spans="1:18" x14ac:dyDescent="0.2">
      <c r="A68" s="3">
        <v>67</v>
      </c>
      <c r="B68" s="3">
        <v>50</v>
      </c>
      <c r="C68" s="3">
        <v>59</v>
      </c>
      <c r="D68" s="3" t="s">
        <v>34</v>
      </c>
      <c r="E68" s="16">
        <f t="shared" si="12"/>
        <v>50</v>
      </c>
      <c r="F68" s="16">
        <f t="shared" si="12"/>
        <v>59</v>
      </c>
      <c r="G68" s="9">
        <f t="shared" si="14"/>
        <v>55.4</v>
      </c>
      <c r="H68" s="9">
        <f t="shared" si="15"/>
        <v>55.4</v>
      </c>
      <c r="I68" s="9">
        <f t="shared" si="16"/>
        <v>55.4</v>
      </c>
      <c r="J68" s="9">
        <f t="shared" si="17"/>
        <v>55.4</v>
      </c>
      <c r="K68" s="9">
        <f t="shared" si="18"/>
        <v>55.4</v>
      </c>
      <c r="L68" s="9" t="str">
        <f t="shared" si="19"/>
        <v/>
      </c>
      <c r="M68" s="9" t="str">
        <f t="shared" si="20"/>
        <v/>
      </c>
      <c r="N68" s="9" t="str">
        <f t="shared" si="21"/>
        <v/>
      </c>
      <c r="O68" s="9" t="str">
        <f t="shared" si="22"/>
        <v/>
      </c>
      <c r="P68" s="9" t="str">
        <f t="shared" si="23"/>
        <v>BB</v>
      </c>
      <c r="Q68" s="9" t="str" cm="1">
        <f t="array" ref="Q68">IF(D68&lt;&gt;"",IF(D68&lt;&gt;"GR",IF(AND(D68&gt;=40,H68&gt;=30),_xlfn.IFS(H68&gt;=$AD$11,"AA",H68&gt;=$AC$11,"BA",H68&gt;=$AB$11,"BB",H68&gt;=$AA$11,"CB",H68&gt;=$Z$11,"CC",H68&gt;=$Y$11,"DC",H68&gt;=50,"DD"),IF(H68&gt;=$W$9,"FD","FF")),P68),"")</f>
        <v>BB</v>
      </c>
      <c r="R68" s="9">
        <f t="shared" si="13"/>
        <v>66</v>
      </c>
    </row>
    <row r="69" spans="1:18" x14ac:dyDescent="0.2">
      <c r="A69" s="3">
        <v>68</v>
      </c>
      <c r="B69" s="3">
        <v>40</v>
      </c>
      <c r="C69" s="3">
        <v>65</v>
      </c>
      <c r="D69" s="3" t="s">
        <v>34</v>
      </c>
      <c r="E69" s="16">
        <f t="shared" si="12"/>
        <v>40</v>
      </c>
      <c r="F69" s="16">
        <f t="shared" si="12"/>
        <v>65</v>
      </c>
      <c r="G69" s="9">
        <f t="shared" si="14"/>
        <v>55</v>
      </c>
      <c r="H69" s="9">
        <f t="shared" si="15"/>
        <v>55</v>
      </c>
      <c r="I69" s="9">
        <f t="shared" si="16"/>
        <v>55</v>
      </c>
      <c r="J69" s="9">
        <f t="shared" si="17"/>
        <v>55</v>
      </c>
      <c r="K69" s="9">
        <f t="shared" si="18"/>
        <v>55</v>
      </c>
      <c r="L69" s="9" t="str">
        <f t="shared" si="19"/>
        <v/>
      </c>
      <c r="M69" s="9" t="str">
        <f t="shared" si="20"/>
        <v/>
      </c>
      <c r="N69" s="9" t="str">
        <f t="shared" si="21"/>
        <v/>
      </c>
      <c r="O69" s="9" t="str">
        <f t="shared" si="22"/>
        <v/>
      </c>
      <c r="P69" s="9" t="str">
        <f t="shared" si="23"/>
        <v>BB</v>
      </c>
      <c r="Q69" s="9" t="str" cm="1">
        <f t="array" ref="Q69">IF(D69&lt;&gt;"",IF(D69&lt;&gt;"GR",IF(AND(D69&gt;=40,H69&gt;=30),_xlfn.IFS(H69&gt;=$AD$11,"AA",H69&gt;=$AC$11,"BA",H69&gt;=$AB$11,"BB",H69&gt;=$AA$11,"CB",H69&gt;=$Z$11,"CC",H69&gt;=$Y$11,"DC",H69&gt;=50,"DD"),IF(H69&gt;=$W$9,"FD","FF")),P69),"")</f>
        <v>BB</v>
      </c>
      <c r="R69" s="9">
        <f t="shared" si="13"/>
        <v>67</v>
      </c>
    </row>
    <row r="70" spans="1:18" x14ac:dyDescent="0.2">
      <c r="A70" s="3">
        <v>69</v>
      </c>
      <c r="B70" s="3">
        <v>43</v>
      </c>
      <c r="C70" s="3">
        <v>62</v>
      </c>
      <c r="D70" s="3" t="s">
        <v>34</v>
      </c>
      <c r="E70" s="16">
        <f t="shared" si="12"/>
        <v>43</v>
      </c>
      <c r="F70" s="16">
        <f t="shared" si="12"/>
        <v>62</v>
      </c>
      <c r="G70" s="9">
        <f t="shared" si="14"/>
        <v>54.399999999999991</v>
      </c>
      <c r="H70" s="9">
        <f t="shared" si="15"/>
        <v>54.399999999999991</v>
      </c>
      <c r="I70" s="9">
        <f t="shared" si="16"/>
        <v>54.399999999999991</v>
      </c>
      <c r="J70" s="9">
        <f t="shared" si="17"/>
        <v>54.399999999999991</v>
      </c>
      <c r="K70" s="9">
        <f t="shared" si="18"/>
        <v>54.399999999999991</v>
      </c>
      <c r="L70" s="9" t="str">
        <f t="shared" si="19"/>
        <v/>
      </c>
      <c r="M70" s="9" t="str">
        <f t="shared" si="20"/>
        <v/>
      </c>
      <c r="N70" s="9" t="str">
        <f t="shared" si="21"/>
        <v/>
      </c>
      <c r="O70" s="9" t="str">
        <f t="shared" si="22"/>
        <v/>
      </c>
      <c r="P70" s="9" t="str">
        <f t="shared" si="23"/>
        <v>BB</v>
      </c>
      <c r="Q70" s="9" t="str" cm="1">
        <f t="array" ref="Q70">IF(D70&lt;&gt;"",IF(D70&lt;&gt;"GR",IF(AND(D70&gt;=40,H70&gt;=30),_xlfn.IFS(H70&gt;=$AD$11,"AA",H70&gt;=$AC$11,"BA",H70&gt;=$AB$11,"BB",H70&gt;=$AA$11,"CB",H70&gt;=$Z$11,"CC",H70&gt;=$Y$11,"DC",H70&gt;=50,"DD"),IF(H70&gt;=$W$9,"FD","FF")),P70),"")</f>
        <v>BB</v>
      </c>
      <c r="R70" s="9">
        <f t="shared" si="13"/>
        <v>68</v>
      </c>
    </row>
    <row r="71" spans="1:18" x14ac:dyDescent="0.2">
      <c r="A71" s="3">
        <v>70</v>
      </c>
      <c r="B71" s="3">
        <v>18</v>
      </c>
      <c r="C71" s="3">
        <v>78</v>
      </c>
      <c r="D71" s="3" t="s">
        <v>34</v>
      </c>
      <c r="E71" s="16">
        <f t="shared" si="12"/>
        <v>18</v>
      </c>
      <c r="F71" s="16">
        <f t="shared" si="12"/>
        <v>78</v>
      </c>
      <c r="G71" s="9">
        <f t="shared" si="14"/>
        <v>54</v>
      </c>
      <c r="H71" s="9">
        <f t="shared" si="15"/>
        <v>54</v>
      </c>
      <c r="I71" s="9">
        <f t="shared" si="16"/>
        <v>54</v>
      </c>
      <c r="J71" s="9">
        <f t="shared" si="17"/>
        <v>54</v>
      </c>
      <c r="K71" s="9">
        <f t="shared" si="18"/>
        <v>54</v>
      </c>
      <c r="L71" s="9">
        <f t="shared" si="19"/>
        <v>54</v>
      </c>
      <c r="M71" s="9" t="str">
        <f t="shared" si="20"/>
        <v/>
      </c>
      <c r="N71" s="9" t="str">
        <f t="shared" si="21"/>
        <v/>
      </c>
      <c r="O71" s="9" t="str">
        <f t="shared" si="22"/>
        <v/>
      </c>
      <c r="P71" s="9" t="str">
        <f t="shared" si="23"/>
        <v>CB</v>
      </c>
      <c r="Q71" s="9" t="str" cm="1">
        <f t="array" ref="Q71">IF(D71&lt;&gt;"",IF(D71&lt;&gt;"GR",IF(AND(D71&gt;=40,H71&gt;=30),_xlfn.IFS(H71&gt;=$AD$11,"AA",H71&gt;=$AC$11,"BA",H71&gt;=$AB$11,"BB",H71&gt;=$AA$11,"CB",H71&gt;=$Z$11,"CC",H71&gt;=$Y$11,"DC",H71&gt;=50,"DD"),IF(H71&gt;=$W$9,"FD","FF")),P71),"")</f>
        <v>CB</v>
      </c>
      <c r="R71" s="9">
        <f t="shared" si="13"/>
        <v>69</v>
      </c>
    </row>
    <row r="72" spans="1:18" x14ac:dyDescent="0.2">
      <c r="A72" s="3">
        <v>71</v>
      </c>
      <c r="B72" s="3">
        <v>40</v>
      </c>
      <c r="C72" s="3">
        <v>63</v>
      </c>
      <c r="D72" s="3" t="s">
        <v>34</v>
      </c>
      <c r="E72" s="16">
        <f t="shared" si="12"/>
        <v>40</v>
      </c>
      <c r="F72" s="16">
        <f t="shared" si="12"/>
        <v>63</v>
      </c>
      <c r="G72" s="9">
        <f t="shared" si="14"/>
        <v>53.8</v>
      </c>
      <c r="H72" s="9">
        <f t="shared" si="15"/>
        <v>53.8</v>
      </c>
      <c r="I72" s="9">
        <f t="shared" si="16"/>
        <v>53.8</v>
      </c>
      <c r="J72" s="9">
        <f t="shared" si="17"/>
        <v>53.8</v>
      </c>
      <c r="K72" s="9">
        <f t="shared" si="18"/>
        <v>53.8</v>
      </c>
      <c r="L72" s="9">
        <f t="shared" si="19"/>
        <v>53.8</v>
      </c>
      <c r="M72" s="9" t="str">
        <f t="shared" si="20"/>
        <v/>
      </c>
      <c r="N72" s="9" t="str">
        <f t="shared" si="21"/>
        <v/>
      </c>
      <c r="O72" s="9" t="str">
        <f t="shared" si="22"/>
        <v/>
      </c>
      <c r="P72" s="9" t="str">
        <f t="shared" si="23"/>
        <v>CB</v>
      </c>
      <c r="Q72" s="9" t="str" cm="1">
        <f t="array" ref="Q72">IF(D72&lt;&gt;"",IF(D72&lt;&gt;"GR",IF(AND(D72&gt;=40,H72&gt;=30),_xlfn.IFS(H72&gt;=$AD$11,"AA",H72&gt;=$AC$11,"BA",H72&gt;=$AB$11,"BB",H72&gt;=$AA$11,"CB",H72&gt;=$Z$11,"CC",H72&gt;=$Y$11,"DC",H72&gt;=50,"DD"),IF(H72&gt;=$W$9,"FD","FF")),P72),"")</f>
        <v>CB</v>
      </c>
      <c r="R72" s="9">
        <f t="shared" si="13"/>
        <v>70</v>
      </c>
    </row>
    <row r="73" spans="1:18" x14ac:dyDescent="0.2">
      <c r="A73" s="3">
        <v>72</v>
      </c>
      <c r="B73" s="3">
        <v>40</v>
      </c>
      <c r="C73" s="3">
        <v>63</v>
      </c>
      <c r="D73" s="3" t="s">
        <v>34</v>
      </c>
      <c r="E73" s="16">
        <f t="shared" si="12"/>
        <v>40</v>
      </c>
      <c r="F73" s="16">
        <f t="shared" si="12"/>
        <v>63</v>
      </c>
      <c r="G73" s="9">
        <f t="shared" si="14"/>
        <v>53.8</v>
      </c>
      <c r="H73" s="9">
        <f t="shared" si="15"/>
        <v>53.8</v>
      </c>
      <c r="I73" s="9">
        <f t="shared" si="16"/>
        <v>53.8</v>
      </c>
      <c r="J73" s="9">
        <f t="shared" si="17"/>
        <v>53.8</v>
      </c>
      <c r="K73" s="9">
        <f t="shared" si="18"/>
        <v>53.8</v>
      </c>
      <c r="L73" s="9">
        <f t="shared" si="19"/>
        <v>53.8</v>
      </c>
      <c r="M73" s="9" t="str">
        <f t="shared" si="20"/>
        <v/>
      </c>
      <c r="N73" s="9" t="str">
        <f t="shared" si="21"/>
        <v/>
      </c>
      <c r="O73" s="9" t="str">
        <f t="shared" si="22"/>
        <v/>
      </c>
      <c r="P73" s="9" t="str">
        <f t="shared" si="23"/>
        <v>CB</v>
      </c>
      <c r="Q73" s="9" t="str" cm="1">
        <f t="array" ref="Q73">IF(D73&lt;&gt;"",IF(D73&lt;&gt;"GR",IF(AND(D73&gt;=40,H73&gt;=30),_xlfn.IFS(H73&gt;=$AD$11,"AA",H73&gt;=$AC$11,"BA",H73&gt;=$AB$11,"BB",H73&gt;=$AA$11,"CB",H73&gt;=$Z$11,"CC",H73&gt;=$Y$11,"DC",H73&gt;=50,"DD"),IF(H73&gt;=$W$9,"FD","FF")),P73),"")</f>
        <v>CB</v>
      </c>
      <c r="R73" s="9">
        <f t="shared" si="13"/>
        <v>70</v>
      </c>
    </row>
    <row r="74" spans="1:18" x14ac:dyDescent="0.2">
      <c r="A74" s="3">
        <v>73</v>
      </c>
      <c r="B74" s="3">
        <v>67</v>
      </c>
      <c r="C74" s="3">
        <v>45</v>
      </c>
      <c r="D74" s="3" t="s">
        <v>34</v>
      </c>
      <c r="E74" s="16">
        <f t="shared" si="12"/>
        <v>67</v>
      </c>
      <c r="F74" s="16">
        <f t="shared" si="12"/>
        <v>45</v>
      </c>
      <c r="G74" s="9">
        <f t="shared" si="14"/>
        <v>53.8</v>
      </c>
      <c r="H74" s="9">
        <f t="shared" si="15"/>
        <v>53.8</v>
      </c>
      <c r="I74" s="9">
        <f t="shared" si="16"/>
        <v>53.8</v>
      </c>
      <c r="J74" s="9">
        <f t="shared" si="17"/>
        <v>53.8</v>
      </c>
      <c r="K74" s="9">
        <f t="shared" si="18"/>
        <v>53.8</v>
      </c>
      <c r="L74" s="9">
        <f t="shared" si="19"/>
        <v>53.8</v>
      </c>
      <c r="M74" s="9" t="str">
        <f t="shared" si="20"/>
        <v/>
      </c>
      <c r="N74" s="9" t="str">
        <f t="shared" si="21"/>
        <v/>
      </c>
      <c r="O74" s="9" t="str">
        <f t="shared" si="22"/>
        <v/>
      </c>
      <c r="P74" s="9" t="str">
        <f t="shared" si="23"/>
        <v>CB</v>
      </c>
      <c r="Q74" s="9" t="str" cm="1">
        <f t="array" ref="Q74">IF(D74&lt;&gt;"",IF(D74&lt;&gt;"GR",IF(AND(D74&gt;=40,H74&gt;=30),_xlfn.IFS(H74&gt;=$AD$11,"AA",H74&gt;=$AC$11,"BA",H74&gt;=$AB$11,"BB",H74&gt;=$AA$11,"CB",H74&gt;=$Z$11,"CC",H74&gt;=$Y$11,"DC",H74&gt;=50,"DD"),IF(H74&gt;=$W$9,"FD","FF")),P74),"")</f>
        <v>CB</v>
      </c>
      <c r="R74" s="9">
        <f t="shared" si="13"/>
        <v>0</v>
      </c>
    </row>
    <row r="75" spans="1:18" x14ac:dyDescent="0.2">
      <c r="A75" s="3">
        <v>74</v>
      </c>
      <c r="B75" s="3">
        <v>34</v>
      </c>
      <c r="C75" s="3">
        <v>67</v>
      </c>
      <c r="D75" s="3" t="s">
        <v>34</v>
      </c>
      <c r="E75" s="16">
        <f t="shared" si="12"/>
        <v>34</v>
      </c>
      <c r="F75" s="16">
        <f t="shared" si="12"/>
        <v>67</v>
      </c>
      <c r="G75" s="9">
        <f t="shared" si="14"/>
        <v>53.8</v>
      </c>
      <c r="H75" s="9">
        <f t="shared" si="15"/>
        <v>53.8</v>
      </c>
      <c r="I75" s="9">
        <f t="shared" si="16"/>
        <v>53.8</v>
      </c>
      <c r="J75" s="9">
        <f t="shared" si="17"/>
        <v>53.8</v>
      </c>
      <c r="K75" s="9">
        <f t="shared" si="18"/>
        <v>53.8</v>
      </c>
      <c r="L75" s="9">
        <f t="shared" si="19"/>
        <v>53.8</v>
      </c>
      <c r="M75" s="9" t="str">
        <f t="shared" si="20"/>
        <v/>
      </c>
      <c r="N75" s="9" t="str">
        <f t="shared" si="21"/>
        <v/>
      </c>
      <c r="O75" s="9" t="str">
        <f t="shared" si="22"/>
        <v/>
      </c>
      <c r="P75" s="9" t="str">
        <f t="shared" si="23"/>
        <v>CB</v>
      </c>
      <c r="Q75" s="9" t="str" cm="1">
        <f t="array" ref="Q75">IF(D75&lt;&gt;"",IF(D75&lt;&gt;"GR",IF(AND(D75&gt;=40,H75&gt;=30),_xlfn.IFS(H75&gt;=$AD$11,"AA",H75&gt;=$AC$11,"BA",H75&gt;=$AB$11,"BB",H75&gt;=$AA$11,"CB",H75&gt;=$Z$11,"CC",H75&gt;=$Y$11,"DC",H75&gt;=50,"DD"),IF(H75&gt;=$W$9,"FD","FF")),P75),"")</f>
        <v>CB</v>
      </c>
      <c r="R75" s="9">
        <f t="shared" si="13"/>
        <v>70</v>
      </c>
    </row>
    <row r="76" spans="1:18" x14ac:dyDescent="0.2">
      <c r="A76" s="3">
        <v>75</v>
      </c>
      <c r="B76" s="3">
        <v>40</v>
      </c>
      <c r="C76" s="3">
        <v>63</v>
      </c>
      <c r="D76" s="3" t="s">
        <v>34</v>
      </c>
      <c r="E76" s="16">
        <f t="shared" si="12"/>
        <v>40</v>
      </c>
      <c r="F76" s="16">
        <f t="shared" si="12"/>
        <v>63</v>
      </c>
      <c r="G76" s="9">
        <f t="shared" si="14"/>
        <v>53.8</v>
      </c>
      <c r="H76" s="9">
        <f t="shared" si="15"/>
        <v>53.8</v>
      </c>
      <c r="I76" s="9">
        <f t="shared" si="16"/>
        <v>53.8</v>
      </c>
      <c r="J76" s="9">
        <f t="shared" si="17"/>
        <v>53.8</v>
      </c>
      <c r="K76" s="9">
        <f t="shared" si="18"/>
        <v>53.8</v>
      </c>
      <c r="L76" s="9">
        <f t="shared" si="19"/>
        <v>53.8</v>
      </c>
      <c r="M76" s="9" t="str">
        <f t="shared" si="20"/>
        <v/>
      </c>
      <c r="N76" s="9" t="str">
        <f t="shared" si="21"/>
        <v/>
      </c>
      <c r="O76" s="9" t="str">
        <f t="shared" si="22"/>
        <v/>
      </c>
      <c r="P76" s="9" t="str">
        <f t="shared" si="23"/>
        <v>CB</v>
      </c>
      <c r="Q76" s="9" t="str" cm="1">
        <f t="array" ref="Q76">IF(D76&lt;&gt;"",IF(D76&lt;&gt;"GR",IF(AND(D76&gt;=40,H76&gt;=30),_xlfn.IFS(H76&gt;=$AD$11,"AA",H76&gt;=$AC$11,"BA",H76&gt;=$AB$11,"BB",H76&gt;=$AA$11,"CB",H76&gt;=$Z$11,"CC",H76&gt;=$Y$11,"DC",H76&gt;=50,"DD"),IF(H76&gt;=$W$9,"FD","FF")),P76),"")</f>
        <v>CB</v>
      </c>
      <c r="R76" s="9">
        <f t="shared" si="13"/>
        <v>70</v>
      </c>
    </row>
    <row r="77" spans="1:18" x14ac:dyDescent="0.2">
      <c r="A77" s="3">
        <v>76</v>
      </c>
      <c r="B77" s="3">
        <v>29</v>
      </c>
      <c r="C77" s="3">
        <v>31</v>
      </c>
      <c r="D77" s="3">
        <v>70</v>
      </c>
      <c r="E77" s="16">
        <f t="shared" si="12"/>
        <v>29</v>
      </c>
      <c r="F77" s="16">
        <f t="shared" si="12"/>
        <v>31</v>
      </c>
      <c r="G77" s="9">
        <f t="shared" si="14"/>
        <v>30.2</v>
      </c>
      <c r="H77" s="9">
        <f t="shared" si="15"/>
        <v>53.6</v>
      </c>
      <c r="I77" s="9" t="str">
        <f t="shared" si="16"/>
        <v/>
      </c>
      <c r="J77" s="9" t="str">
        <f t="shared" si="17"/>
        <v/>
      </c>
      <c r="K77" s="9" t="str">
        <f t="shared" si="18"/>
        <v/>
      </c>
      <c r="L77" s="9" t="str">
        <f t="shared" si="19"/>
        <v/>
      </c>
      <c r="M77" s="9" t="str">
        <f t="shared" si="20"/>
        <v/>
      </c>
      <c r="N77" s="9" t="str">
        <f t="shared" si="21"/>
        <v/>
      </c>
      <c r="O77" s="9" t="str">
        <f t="shared" si="22"/>
        <v/>
      </c>
      <c r="P77" s="9" t="str">
        <f t="shared" si="23"/>
        <v>FD</v>
      </c>
      <c r="Q77" s="9" t="str" cm="1">
        <f t="array" ref="Q77">IF(D77&lt;&gt;"",IF(D77&lt;&gt;"GR",IF(AND(D77&gt;=40,H77&gt;=30),_xlfn.IFS(H77&gt;=$AD$11,"AA",H77&gt;=$AC$11,"BA",H77&gt;=$AB$11,"BB",H77&gt;=$AA$11,"CB",H77&gt;=$Z$11,"CC",H77&gt;=$Y$11,"DC",H77&gt;=50,"DD"),IF(H77&gt;=$W$9,"FD","FF")),P77),"")</f>
        <v>CB</v>
      </c>
      <c r="R77" s="9">
        <f t="shared" si="13"/>
        <v>0</v>
      </c>
    </row>
    <row r="78" spans="1:18" x14ac:dyDescent="0.2">
      <c r="A78" s="3">
        <v>77</v>
      </c>
      <c r="B78" s="3">
        <v>38</v>
      </c>
      <c r="C78" s="3">
        <v>64</v>
      </c>
      <c r="D78" s="3" t="s">
        <v>34</v>
      </c>
      <c r="E78" s="16">
        <f t="shared" si="12"/>
        <v>38</v>
      </c>
      <c r="F78" s="16">
        <f t="shared" si="12"/>
        <v>64</v>
      </c>
      <c r="G78" s="9">
        <f t="shared" si="14"/>
        <v>53.6</v>
      </c>
      <c r="H78" s="9">
        <f t="shared" si="15"/>
        <v>53.6</v>
      </c>
      <c r="I78" s="9">
        <f t="shared" si="16"/>
        <v>53.6</v>
      </c>
      <c r="J78" s="9">
        <f t="shared" si="17"/>
        <v>53.6</v>
      </c>
      <c r="K78" s="9">
        <f t="shared" si="18"/>
        <v>53.6</v>
      </c>
      <c r="L78" s="9">
        <f t="shared" si="19"/>
        <v>53.6</v>
      </c>
      <c r="M78" s="9" t="str">
        <f t="shared" si="20"/>
        <v/>
      </c>
      <c r="N78" s="9" t="str">
        <f t="shared" si="21"/>
        <v/>
      </c>
      <c r="O78" s="9" t="str">
        <f t="shared" si="22"/>
        <v/>
      </c>
      <c r="P78" s="9" t="str">
        <f t="shared" si="23"/>
        <v>CB</v>
      </c>
      <c r="Q78" s="9" t="str" cm="1">
        <f t="array" ref="Q78">IF(D78&lt;&gt;"",IF(D78&lt;&gt;"GR",IF(AND(D78&gt;=40,H78&gt;=30),_xlfn.IFS(H78&gt;=$AD$11,"AA",H78&gt;=$AC$11,"BA",H78&gt;=$AB$11,"BB",H78&gt;=$AA$11,"CB",H78&gt;=$Z$11,"CC",H78&gt;=$Y$11,"DC",H78&gt;=50,"DD"),IF(H78&gt;=$W$9,"FD","FF")),P78),"")</f>
        <v>CB</v>
      </c>
      <c r="R78" s="9">
        <f t="shared" si="13"/>
        <v>75</v>
      </c>
    </row>
    <row r="79" spans="1:18" x14ac:dyDescent="0.2">
      <c r="A79" s="3">
        <v>78</v>
      </c>
      <c r="B79" s="3">
        <v>43</v>
      </c>
      <c r="C79" s="3">
        <v>30</v>
      </c>
      <c r="D79" s="3">
        <v>60</v>
      </c>
      <c r="E79" s="16">
        <f t="shared" si="12"/>
        <v>43</v>
      </c>
      <c r="F79" s="16">
        <f t="shared" si="12"/>
        <v>30</v>
      </c>
      <c r="G79" s="9">
        <f t="shared" si="14"/>
        <v>35.200000000000003</v>
      </c>
      <c r="H79" s="9">
        <f t="shared" si="15"/>
        <v>53.2</v>
      </c>
      <c r="I79" s="9" t="str">
        <f t="shared" si="16"/>
        <v/>
      </c>
      <c r="J79" s="9" t="str">
        <f t="shared" si="17"/>
        <v/>
      </c>
      <c r="K79" s="9" t="str">
        <f t="shared" si="18"/>
        <v/>
      </c>
      <c r="L79" s="9" t="str">
        <f t="shared" si="19"/>
        <v/>
      </c>
      <c r="M79" s="9" t="str">
        <f t="shared" si="20"/>
        <v/>
      </c>
      <c r="N79" s="9" t="str">
        <f t="shared" si="21"/>
        <v/>
      </c>
      <c r="O79" s="9" t="str">
        <f t="shared" si="22"/>
        <v/>
      </c>
      <c r="P79" s="9" t="str">
        <f t="shared" si="23"/>
        <v>FD</v>
      </c>
      <c r="Q79" s="9" t="str" cm="1">
        <f t="array" ref="Q79">IF(D79&lt;&gt;"",IF(D79&lt;&gt;"GR",IF(AND(D79&gt;=40,H79&gt;=30),_xlfn.IFS(H79&gt;=$AD$11,"AA",H79&gt;=$AC$11,"BA",H79&gt;=$AB$11,"BB",H79&gt;=$AA$11,"CB",H79&gt;=$Z$11,"CC",H79&gt;=$Y$11,"DC",H79&gt;=50,"DD"),IF(H79&gt;=$W$9,"FD","FF")),P79),"")</f>
        <v>CB</v>
      </c>
      <c r="R79" s="9">
        <f t="shared" si="13"/>
        <v>0</v>
      </c>
    </row>
    <row r="80" spans="1:18" x14ac:dyDescent="0.2">
      <c r="A80" s="3">
        <v>79</v>
      </c>
      <c r="B80" s="3">
        <v>50</v>
      </c>
      <c r="C80" s="3">
        <v>55</v>
      </c>
      <c r="D80" s="3" t="s">
        <v>34</v>
      </c>
      <c r="E80" s="16">
        <f t="shared" si="12"/>
        <v>50</v>
      </c>
      <c r="F80" s="16">
        <f t="shared" si="12"/>
        <v>55</v>
      </c>
      <c r="G80" s="9">
        <f t="shared" si="14"/>
        <v>53</v>
      </c>
      <c r="H80" s="9">
        <f t="shared" si="15"/>
        <v>53</v>
      </c>
      <c r="I80" s="9">
        <f t="shared" si="16"/>
        <v>53</v>
      </c>
      <c r="J80" s="9">
        <f t="shared" si="17"/>
        <v>53</v>
      </c>
      <c r="K80" s="9">
        <f t="shared" si="18"/>
        <v>53</v>
      </c>
      <c r="L80" s="9">
        <f t="shared" si="19"/>
        <v>53</v>
      </c>
      <c r="M80" s="9" t="str">
        <f t="shared" si="20"/>
        <v/>
      </c>
      <c r="N80" s="9" t="str">
        <f t="shared" si="21"/>
        <v/>
      </c>
      <c r="O80" s="9" t="str">
        <f t="shared" si="22"/>
        <v/>
      </c>
      <c r="P80" s="9" t="str">
        <f t="shared" si="23"/>
        <v>CB</v>
      </c>
      <c r="Q80" s="9" t="str" cm="1">
        <f t="array" ref="Q80">IF(D80&lt;&gt;"",IF(D80&lt;&gt;"GR",IF(AND(D80&gt;=40,H80&gt;=30),_xlfn.IFS(H80&gt;=$AD$11,"AA",H80&gt;=$AC$11,"BA",H80&gt;=$AB$11,"BB",H80&gt;=$AA$11,"CB",H80&gt;=$Z$11,"CC",H80&gt;=$Y$11,"DC",H80&gt;=50,"DD"),IF(H80&gt;=$W$9,"FD","FF")),P80),"")</f>
        <v>CB</v>
      </c>
      <c r="R80" s="9">
        <f t="shared" si="13"/>
        <v>76</v>
      </c>
    </row>
    <row r="81" spans="1:18" x14ac:dyDescent="0.2">
      <c r="A81" s="3">
        <v>80</v>
      </c>
      <c r="B81" s="3">
        <v>35</v>
      </c>
      <c r="C81" s="3">
        <v>65</v>
      </c>
      <c r="D81" s="3" t="s">
        <v>34</v>
      </c>
      <c r="E81" s="16">
        <f t="shared" si="12"/>
        <v>35</v>
      </c>
      <c r="F81" s="16">
        <f t="shared" si="12"/>
        <v>65</v>
      </c>
      <c r="G81" s="9">
        <f t="shared" si="14"/>
        <v>53</v>
      </c>
      <c r="H81" s="9">
        <f t="shared" si="15"/>
        <v>53</v>
      </c>
      <c r="I81" s="9">
        <f t="shared" si="16"/>
        <v>53</v>
      </c>
      <c r="J81" s="9">
        <f t="shared" si="17"/>
        <v>53</v>
      </c>
      <c r="K81" s="9">
        <f t="shared" si="18"/>
        <v>53</v>
      </c>
      <c r="L81" s="9">
        <f t="shared" si="19"/>
        <v>53</v>
      </c>
      <c r="M81" s="9" t="str">
        <f t="shared" si="20"/>
        <v/>
      </c>
      <c r="N81" s="9" t="str">
        <f t="shared" si="21"/>
        <v/>
      </c>
      <c r="O81" s="9" t="str">
        <f t="shared" si="22"/>
        <v/>
      </c>
      <c r="P81" s="9" t="str">
        <f t="shared" si="23"/>
        <v>CB</v>
      </c>
      <c r="Q81" s="9" t="str" cm="1">
        <f t="array" ref="Q81">IF(D81&lt;&gt;"",IF(D81&lt;&gt;"GR",IF(AND(D81&gt;=40,H81&gt;=30),_xlfn.IFS(H81&gt;=$AD$11,"AA",H81&gt;=$AC$11,"BA",H81&gt;=$AB$11,"BB",H81&gt;=$AA$11,"CB",H81&gt;=$Z$11,"CC",H81&gt;=$Y$11,"DC",H81&gt;=50,"DD"),IF(H81&gt;=$W$9,"FD","FF")),P81),"")</f>
        <v>CB</v>
      </c>
      <c r="R81" s="9">
        <f t="shared" si="13"/>
        <v>76</v>
      </c>
    </row>
    <row r="82" spans="1:18" x14ac:dyDescent="0.2">
      <c r="A82" s="3">
        <v>81</v>
      </c>
      <c r="B82" s="3">
        <v>39</v>
      </c>
      <c r="C82" s="3">
        <v>62</v>
      </c>
      <c r="D82" s="3" t="s">
        <v>34</v>
      </c>
      <c r="E82" s="16">
        <f t="shared" si="12"/>
        <v>39</v>
      </c>
      <c r="F82" s="16">
        <f t="shared" si="12"/>
        <v>62</v>
      </c>
      <c r="G82" s="9">
        <f t="shared" si="14"/>
        <v>52.8</v>
      </c>
      <c r="H82" s="9">
        <f t="shared" si="15"/>
        <v>52.8</v>
      </c>
      <c r="I82" s="9">
        <f t="shared" si="16"/>
        <v>52.8</v>
      </c>
      <c r="J82" s="9">
        <f t="shared" si="17"/>
        <v>52.8</v>
      </c>
      <c r="K82" s="9">
        <f t="shared" si="18"/>
        <v>52.8</v>
      </c>
      <c r="L82" s="9">
        <f t="shared" si="19"/>
        <v>52.8</v>
      </c>
      <c r="M82" s="9" t="str">
        <f t="shared" si="20"/>
        <v/>
      </c>
      <c r="N82" s="9" t="str">
        <f t="shared" si="21"/>
        <v/>
      </c>
      <c r="O82" s="9" t="str">
        <f t="shared" si="22"/>
        <v/>
      </c>
      <c r="P82" s="9" t="str">
        <f t="shared" si="23"/>
        <v>CB</v>
      </c>
      <c r="Q82" s="9" t="str" cm="1">
        <f t="array" ref="Q82">IF(D82&lt;&gt;"",IF(D82&lt;&gt;"GR",IF(AND(D82&gt;=40,H82&gt;=30),_xlfn.IFS(H82&gt;=$AD$11,"AA",H82&gt;=$AC$11,"BA",H82&gt;=$AB$11,"BB",H82&gt;=$AA$11,"CB",H82&gt;=$Z$11,"CC",H82&gt;=$Y$11,"DC",H82&gt;=50,"DD"),IF(H82&gt;=$W$9,"FD","FF")),P82),"")</f>
        <v>CB</v>
      </c>
      <c r="R82" s="9">
        <f t="shared" si="13"/>
        <v>78</v>
      </c>
    </row>
    <row r="83" spans="1:18" x14ac:dyDescent="0.2">
      <c r="A83" s="3">
        <v>82</v>
      </c>
      <c r="B83" s="3">
        <v>30</v>
      </c>
      <c r="C83" s="3">
        <v>68</v>
      </c>
      <c r="D83" s="3" t="s">
        <v>34</v>
      </c>
      <c r="E83" s="16">
        <f t="shared" si="12"/>
        <v>30</v>
      </c>
      <c r="F83" s="16">
        <f t="shared" si="12"/>
        <v>68</v>
      </c>
      <c r="G83" s="9">
        <f t="shared" si="14"/>
        <v>52.8</v>
      </c>
      <c r="H83" s="9">
        <f t="shared" si="15"/>
        <v>52.8</v>
      </c>
      <c r="I83" s="9">
        <f t="shared" si="16"/>
        <v>52.8</v>
      </c>
      <c r="J83" s="9">
        <f t="shared" si="17"/>
        <v>52.8</v>
      </c>
      <c r="K83" s="9">
        <f t="shared" si="18"/>
        <v>52.8</v>
      </c>
      <c r="L83" s="9">
        <f t="shared" si="19"/>
        <v>52.8</v>
      </c>
      <c r="M83" s="9" t="str">
        <f t="shared" si="20"/>
        <v/>
      </c>
      <c r="N83" s="9" t="str">
        <f t="shared" si="21"/>
        <v/>
      </c>
      <c r="O83" s="9" t="str">
        <f t="shared" si="22"/>
        <v/>
      </c>
      <c r="P83" s="9" t="str">
        <f t="shared" si="23"/>
        <v>CB</v>
      </c>
      <c r="Q83" s="9" t="str" cm="1">
        <f t="array" ref="Q83">IF(D83&lt;&gt;"",IF(D83&lt;&gt;"GR",IF(AND(D83&gt;=40,H83&gt;=30),_xlfn.IFS(H83&gt;=$AD$11,"AA",H83&gt;=$AC$11,"BA",H83&gt;=$AB$11,"BB",H83&gt;=$AA$11,"CB",H83&gt;=$Z$11,"CC",H83&gt;=$Y$11,"DC",H83&gt;=50,"DD"),IF(H83&gt;=$W$9,"FD","FF")),P83),"")</f>
        <v>CB</v>
      </c>
      <c r="R83" s="9">
        <f t="shared" si="13"/>
        <v>78</v>
      </c>
    </row>
    <row r="84" spans="1:18" x14ac:dyDescent="0.2">
      <c r="A84" s="3">
        <v>83</v>
      </c>
      <c r="B84" s="3">
        <v>41</v>
      </c>
      <c r="C84" s="3">
        <v>60</v>
      </c>
      <c r="D84" s="3" t="s">
        <v>34</v>
      </c>
      <c r="E84" s="16">
        <f t="shared" si="12"/>
        <v>41</v>
      </c>
      <c r="F84" s="16">
        <f t="shared" si="12"/>
        <v>60</v>
      </c>
      <c r="G84" s="9">
        <f t="shared" si="14"/>
        <v>52.400000000000006</v>
      </c>
      <c r="H84" s="9">
        <f t="shared" si="15"/>
        <v>52.400000000000006</v>
      </c>
      <c r="I84" s="9">
        <f t="shared" si="16"/>
        <v>52.400000000000006</v>
      </c>
      <c r="J84" s="9">
        <f t="shared" si="17"/>
        <v>52.400000000000006</v>
      </c>
      <c r="K84" s="9">
        <f t="shared" si="18"/>
        <v>52.400000000000006</v>
      </c>
      <c r="L84" s="9">
        <f t="shared" si="19"/>
        <v>52.400000000000006</v>
      </c>
      <c r="M84" s="9" t="str">
        <f t="shared" si="20"/>
        <v/>
      </c>
      <c r="N84" s="9" t="str">
        <f t="shared" si="21"/>
        <v/>
      </c>
      <c r="O84" s="9" t="str">
        <f t="shared" si="22"/>
        <v/>
      </c>
      <c r="P84" s="9" t="str">
        <f t="shared" si="23"/>
        <v>CB</v>
      </c>
      <c r="Q84" s="9" t="str" cm="1">
        <f t="array" ref="Q84">IF(D84&lt;&gt;"",IF(D84&lt;&gt;"GR",IF(AND(D84&gt;=40,H84&gt;=30),_xlfn.IFS(H84&gt;=$AD$11,"AA",H84&gt;=$AC$11,"BA",H84&gt;=$AB$11,"BB",H84&gt;=$AA$11,"CB",H84&gt;=$Z$11,"CC",H84&gt;=$Y$11,"DC",H84&gt;=50,"DD"),IF(H84&gt;=$W$9,"FD","FF")),P84),"")</f>
        <v>CB</v>
      </c>
      <c r="R84" s="9">
        <f t="shared" si="13"/>
        <v>80</v>
      </c>
    </row>
    <row r="85" spans="1:18" x14ac:dyDescent="0.2">
      <c r="A85" s="3">
        <v>84</v>
      </c>
      <c r="B85" s="3">
        <v>23</v>
      </c>
      <c r="C85" s="3">
        <v>72</v>
      </c>
      <c r="D85" s="3" t="s">
        <v>34</v>
      </c>
      <c r="E85" s="16">
        <f t="shared" si="12"/>
        <v>23</v>
      </c>
      <c r="F85" s="16">
        <f t="shared" si="12"/>
        <v>72</v>
      </c>
      <c r="G85" s="9">
        <f t="shared" si="14"/>
        <v>52.4</v>
      </c>
      <c r="H85" s="9">
        <f t="shared" si="15"/>
        <v>52.4</v>
      </c>
      <c r="I85" s="9">
        <f t="shared" si="16"/>
        <v>52.4</v>
      </c>
      <c r="J85" s="9">
        <f t="shared" si="17"/>
        <v>52.4</v>
      </c>
      <c r="K85" s="9">
        <f t="shared" si="18"/>
        <v>52.4</v>
      </c>
      <c r="L85" s="9">
        <f t="shared" si="19"/>
        <v>52.4</v>
      </c>
      <c r="M85" s="9" t="str">
        <f t="shared" si="20"/>
        <v/>
      </c>
      <c r="N85" s="9" t="str">
        <f t="shared" si="21"/>
        <v/>
      </c>
      <c r="O85" s="9" t="str">
        <f t="shared" si="22"/>
        <v/>
      </c>
      <c r="P85" s="9" t="str">
        <f t="shared" si="23"/>
        <v>CB</v>
      </c>
      <c r="Q85" s="9" t="str" cm="1">
        <f t="array" ref="Q85">IF(D85&lt;&gt;"",IF(D85&lt;&gt;"GR",IF(AND(D85&gt;=40,H85&gt;=30),_xlfn.IFS(H85&gt;=$AD$11,"AA",H85&gt;=$AC$11,"BA",H85&gt;=$AB$11,"BB",H85&gt;=$AA$11,"CB",H85&gt;=$Z$11,"CC",H85&gt;=$Y$11,"DC",H85&gt;=50,"DD"),IF(H85&gt;=$W$9,"FD","FF")),P85),"")</f>
        <v>CB</v>
      </c>
      <c r="R85" s="9">
        <f t="shared" si="13"/>
        <v>82</v>
      </c>
    </row>
    <row r="86" spans="1:18" x14ac:dyDescent="0.2">
      <c r="A86" s="3">
        <v>85</v>
      </c>
      <c r="B86" s="3">
        <v>23</v>
      </c>
      <c r="C86" s="3">
        <v>72</v>
      </c>
      <c r="D86" s="3" t="s">
        <v>34</v>
      </c>
      <c r="E86" s="16">
        <f t="shared" si="12"/>
        <v>23</v>
      </c>
      <c r="F86" s="16">
        <f t="shared" si="12"/>
        <v>72</v>
      </c>
      <c r="G86" s="9">
        <f t="shared" si="14"/>
        <v>52.4</v>
      </c>
      <c r="H86" s="9">
        <f t="shared" si="15"/>
        <v>52.4</v>
      </c>
      <c r="I86" s="9">
        <f t="shared" si="16"/>
        <v>52.4</v>
      </c>
      <c r="J86" s="9">
        <f t="shared" si="17"/>
        <v>52.4</v>
      </c>
      <c r="K86" s="9">
        <f t="shared" si="18"/>
        <v>52.4</v>
      </c>
      <c r="L86" s="9">
        <f t="shared" si="19"/>
        <v>52.4</v>
      </c>
      <c r="M86" s="9" t="str">
        <f t="shared" si="20"/>
        <v/>
      </c>
      <c r="N86" s="9" t="str">
        <f t="shared" si="21"/>
        <v/>
      </c>
      <c r="O86" s="9" t="str">
        <f t="shared" si="22"/>
        <v/>
      </c>
      <c r="P86" s="9" t="str">
        <f t="shared" si="23"/>
        <v>CB</v>
      </c>
      <c r="Q86" s="9" t="str" cm="1">
        <f t="array" ref="Q86">IF(D86&lt;&gt;"",IF(D86&lt;&gt;"GR",IF(AND(D86&gt;=40,H86&gt;=30),_xlfn.IFS(H86&gt;=$AD$11,"AA",H86&gt;=$AC$11,"BA",H86&gt;=$AB$11,"BB",H86&gt;=$AA$11,"CB",H86&gt;=$Z$11,"CC",H86&gt;=$Y$11,"DC",H86&gt;=50,"DD"),IF(H86&gt;=$W$9,"FD","FF")),P86),"")</f>
        <v>CB</v>
      </c>
      <c r="R86" s="9">
        <f t="shared" si="13"/>
        <v>82</v>
      </c>
    </row>
    <row r="87" spans="1:18" x14ac:dyDescent="0.2">
      <c r="A87" s="3">
        <v>86</v>
      </c>
      <c r="B87" s="3">
        <v>47</v>
      </c>
      <c r="C87" s="3">
        <v>56</v>
      </c>
      <c r="D87" s="3" t="s">
        <v>34</v>
      </c>
      <c r="E87" s="16">
        <f t="shared" si="12"/>
        <v>47</v>
      </c>
      <c r="F87" s="16">
        <f t="shared" si="12"/>
        <v>56</v>
      </c>
      <c r="G87" s="9">
        <f t="shared" si="14"/>
        <v>52.400000000000006</v>
      </c>
      <c r="H87" s="9">
        <f t="shared" si="15"/>
        <v>52.400000000000006</v>
      </c>
      <c r="I87" s="9">
        <f t="shared" si="16"/>
        <v>52.400000000000006</v>
      </c>
      <c r="J87" s="9">
        <f t="shared" si="17"/>
        <v>52.400000000000006</v>
      </c>
      <c r="K87" s="9">
        <f t="shared" si="18"/>
        <v>52.400000000000006</v>
      </c>
      <c r="L87" s="9">
        <f t="shared" si="19"/>
        <v>52.400000000000006</v>
      </c>
      <c r="M87" s="9" t="str">
        <f t="shared" si="20"/>
        <v/>
      </c>
      <c r="N87" s="9" t="str">
        <f t="shared" si="21"/>
        <v/>
      </c>
      <c r="O87" s="9" t="str">
        <f t="shared" si="22"/>
        <v/>
      </c>
      <c r="P87" s="9" t="str">
        <f t="shared" si="23"/>
        <v>CB</v>
      </c>
      <c r="Q87" s="9" t="str" cm="1">
        <f t="array" ref="Q87">IF(D87&lt;&gt;"",IF(D87&lt;&gt;"GR",IF(AND(D87&gt;=40,H87&gt;=30),_xlfn.IFS(H87&gt;=$AD$11,"AA",H87&gt;=$AC$11,"BA",H87&gt;=$AB$11,"BB",H87&gt;=$AA$11,"CB",H87&gt;=$Z$11,"CC",H87&gt;=$Y$11,"DC",H87&gt;=50,"DD"),IF(H87&gt;=$W$9,"FD","FF")),P87),"")</f>
        <v>CB</v>
      </c>
      <c r="R87" s="9">
        <f t="shared" si="13"/>
        <v>80</v>
      </c>
    </row>
    <row r="88" spans="1:18" x14ac:dyDescent="0.2">
      <c r="A88" s="3">
        <v>87</v>
      </c>
      <c r="B88" s="3">
        <v>29</v>
      </c>
      <c r="C88" s="3">
        <v>67</v>
      </c>
      <c r="D88" s="3" t="s">
        <v>34</v>
      </c>
      <c r="E88" s="16">
        <f t="shared" si="12"/>
        <v>29</v>
      </c>
      <c r="F88" s="16">
        <f t="shared" si="12"/>
        <v>67</v>
      </c>
      <c r="G88" s="9">
        <f t="shared" si="14"/>
        <v>51.8</v>
      </c>
      <c r="H88" s="9">
        <f t="shared" si="15"/>
        <v>51.8</v>
      </c>
      <c r="I88" s="9">
        <f t="shared" si="16"/>
        <v>51.8</v>
      </c>
      <c r="J88" s="9">
        <f t="shared" si="17"/>
        <v>51.8</v>
      </c>
      <c r="K88" s="9">
        <f t="shared" si="18"/>
        <v>51.8</v>
      </c>
      <c r="L88" s="9">
        <f t="shared" si="19"/>
        <v>51.8</v>
      </c>
      <c r="M88" s="9" t="str">
        <f t="shared" si="20"/>
        <v/>
      </c>
      <c r="N88" s="9" t="str">
        <f t="shared" si="21"/>
        <v/>
      </c>
      <c r="O88" s="9" t="str">
        <f t="shared" si="22"/>
        <v/>
      </c>
      <c r="P88" s="9" t="str">
        <f t="shared" si="23"/>
        <v>CB</v>
      </c>
      <c r="Q88" s="9" t="str" cm="1">
        <f t="array" ref="Q88">IF(D88&lt;&gt;"",IF(D88&lt;&gt;"GR",IF(AND(D88&gt;=40,H88&gt;=30),_xlfn.IFS(H88&gt;=$AD$11,"AA",H88&gt;=$AC$11,"BA",H88&gt;=$AB$11,"BB",H88&gt;=$AA$11,"CB",H88&gt;=$Z$11,"CC",H88&gt;=$Y$11,"DC",H88&gt;=50,"DD"),IF(H88&gt;=$W$9,"FD","FF")),P88),"")</f>
        <v>CB</v>
      </c>
      <c r="R88" s="9">
        <f t="shared" si="13"/>
        <v>84</v>
      </c>
    </row>
    <row r="89" spans="1:18" x14ac:dyDescent="0.2">
      <c r="A89" s="3">
        <v>88</v>
      </c>
      <c r="B89" s="3">
        <v>30</v>
      </c>
      <c r="C89" s="3">
        <v>66</v>
      </c>
      <c r="D89" s="3" t="s">
        <v>34</v>
      </c>
      <c r="E89" s="16">
        <f t="shared" si="12"/>
        <v>30</v>
      </c>
      <c r="F89" s="16">
        <f t="shared" si="12"/>
        <v>66</v>
      </c>
      <c r="G89" s="9">
        <f t="shared" si="14"/>
        <v>51.6</v>
      </c>
      <c r="H89" s="9">
        <f t="shared" si="15"/>
        <v>51.6</v>
      </c>
      <c r="I89" s="9">
        <f t="shared" si="16"/>
        <v>51.6</v>
      </c>
      <c r="J89" s="9">
        <f t="shared" si="17"/>
        <v>51.6</v>
      </c>
      <c r="K89" s="9">
        <f t="shared" si="18"/>
        <v>51.6</v>
      </c>
      <c r="L89" s="9">
        <f t="shared" si="19"/>
        <v>51.6</v>
      </c>
      <c r="M89" s="9" t="str">
        <f t="shared" si="20"/>
        <v/>
      </c>
      <c r="N89" s="9" t="str">
        <f t="shared" si="21"/>
        <v/>
      </c>
      <c r="O89" s="9" t="str">
        <f t="shared" si="22"/>
        <v/>
      </c>
      <c r="P89" s="9" t="str">
        <f t="shared" si="23"/>
        <v>CB</v>
      </c>
      <c r="Q89" s="9" t="str" cm="1">
        <f t="array" ref="Q89">IF(D89&lt;&gt;"",IF(D89&lt;&gt;"GR",IF(AND(D89&gt;=40,H89&gt;=30),_xlfn.IFS(H89&gt;=$AD$11,"AA",H89&gt;=$AC$11,"BA",H89&gt;=$AB$11,"BB",H89&gt;=$AA$11,"CB",H89&gt;=$Z$11,"CC",H89&gt;=$Y$11,"DC",H89&gt;=50,"DD"),IF(H89&gt;=$W$9,"FD","FF")),P89),"")</f>
        <v>CB</v>
      </c>
      <c r="R89" s="9">
        <f t="shared" si="13"/>
        <v>85</v>
      </c>
    </row>
    <row r="90" spans="1:18" x14ac:dyDescent="0.2">
      <c r="A90" s="3">
        <v>89</v>
      </c>
      <c r="B90" s="3">
        <v>54</v>
      </c>
      <c r="C90" s="3">
        <v>28</v>
      </c>
      <c r="D90" s="3">
        <v>50</v>
      </c>
      <c r="E90" s="16">
        <f t="shared" si="12"/>
        <v>54</v>
      </c>
      <c r="F90" s="16">
        <f t="shared" si="12"/>
        <v>28</v>
      </c>
      <c r="G90" s="9">
        <f t="shared" si="14"/>
        <v>38.400000000000006</v>
      </c>
      <c r="H90" s="9">
        <f t="shared" si="15"/>
        <v>51.6</v>
      </c>
      <c r="I90" s="9" t="str">
        <f t="shared" si="16"/>
        <v/>
      </c>
      <c r="J90" s="9" t="str">
        <f t="shared" si="17"/>
        <v/>
      </c>
      <c r="K90" s="9" t="str">
        <f t="shared" si="18"/>
        <v/>
      </c>
      <c r="L90" s="9" t="str">
        <f t="shared" si="19"/>
        <v/>
      </c>
      <c r="M90" s="9" t="str">
        <f t="shared" si="20"/>
        <v/>
      </c>
      <c r="N90" s="9" t="str">
        <f t="shared" si="21"/>
        <v/>
      </c>
      <c r="O90" s="9" t="str">
        <f t="shared" si="22"/>
        <v/>
      </c>
      <c r="P90" s="9" t="str">
        <f t="shared" si="23"/>
        <v>FD</v>
      </c>
      <c r="Q90" s="9" t="str" cm="1">
        <f t="array" ref="Q90">IF(D90&lt;&gt;"",IF(D90&lt;&gt;"GR",IF(AND(D90&gt;=40,H90&gt;=30),_xlfn.IFS(H90&gt;=$AD$11,"AA",H90&gt;=$AC$11,"BA",H90&gt;=$AB$11,"BB",H90&gt;=$AA$11,"CB",H90&gt;=$Z$11,"CC",H90&gt;=$Y$11,"DC",H90&gt;=50,"DD"),IF(H90&gt;=$W$9,"FD","FF")),P90),"")</f>
        <v>CB</v>
      </c>
      <c r="R90" s="9">
        <f t="shared" si="13"/>
        <v>0</v>
      </c>
    </row>
    <row r="91" spans="1:18" x14ac:dyDescent="0.2">
      <c r="A91" s="3">
        <v>90</v>
      </c>
      <c r="B91" s="3">
        <v>18</v>
      </c>
      <c r="C91" s="3">
        <v>74</v>
      </c>
      <c r="D91" s="3" t="s">
        <v>34</v>
      </c>
      <c r="E91" s="16">
        <f t="shared" si="12"/>
        <v>18</v>
      </c>
      <c r="F91" s="16">
        <f t="shared" si="12"/>
        <v>74</v>
      </c>
      <c r="G91" s="9">
        <f t="shared" si="14"/>
        <v>51.6</v>
      </c>
      <c r="H91" s="9">
        <f t="shared" si="15"/>
        <v>51.6</v>
      </c>
      <c r="I91" s="9">
        <f t="shared" si="16"/>
        <v>51.6</v>
      </c>
      <c r="J91" s="9">
        <f t="shared" si="17"/>
        <v>51.6</v>
      </c>
      <c r="K91" s="9">
        <f t="shared" si="18"/>
        <v>51.6</v>
      </c>
      <c r="L91" s="9">
        <f t="shared" si="19"/>
        <v>51.6</v>
      </c>
      <c r="M91" s="9" t="str">
        <f t="shared" si="20"/>
        <v/>
      </c>
      <c r="N91" s="9" t="str">
        <f t="shared" si="21"/>
        <v/>
      </c>
      <c r="O91" s="9" t="str">
        <f t="shared" si="22"/>
        <v/>
      </c>
      <c r="P91" s="9" t="str">
        <f t="shared" si="23"/>
        <v>CB</v>
      </c>
      <c r="Q91" s="9" t="str" cm="1">
        <f t="array" ref="Q91">IF(D91&lt;&gt;"",IF(D91&lt;&gt;"GR",IF(AND(D91&gt;=40,H91&gt;=30),_xlfn.IFS(H91&gt;=$AD$11,"AA",H91&gt;=$AC$11,"BA",H91&gt;=$AB$11,"BB",H91&gt;=$AA$11,"CB",H91&gt;=$Z$11,"CC",H91&gt;=$Y$11,"DC",H91&gt;=50,"DD"),IF(H91&gt;=$W$9,"FD","FF")),P91),"")</f>
        <v>CB</v>
      </c>
      <c r="R91" s="9">
        <f t="shared" si="13"/>
        <v>85</v>
      </c>
    </row>
    <row r="92" spans="1:18" x14ac:dyDescent="0.2">
      <c r="A92" s="3">
        <v>91</v>
      </c>
      <c r="B92" s="3">
        <v>30</v>
      </c>
      <c r="C92" s="3">
        <v>65</v>
      </c>
      <c r="D92" s="3" t="s">
        <v>34</v>
      </c>
      <c r="E92" s="16">
        <f t="shared" si="12"/>
        <v>30</v>
      </c>
      <c r="F92" s="16">
        <f t="shared" si="12"/>
        <v>65</v>
      </c>
      <c r="G92" s="9">
        <f t="shared" si="14"/>
        <v>51</v>
      </c>
      <c r="H92" s="9">
        <f t="shared" si="15"/>
        <v>51</v>
      </c>
      <c r="I92" s="9">
        <f t="shared" si="16"/>
        <v>51</v>
      </c>
      <c r="J92" s="9">
        <f t="shared" si="17"/>
        <v>51</v>
      </c>
      <c r="K92" s="9">
        <f t="shared" si="18"/>
        <v>51</v>
      </c>
      <c r="L92" s="9">
        <f t="shared" si="19"/>
        <v>51</v>
      </c>
      <c r="M92" s="9" t="str">
        <f t="shared" si="20"/>
        <v/>
      </c>
      <c r="N92" s="9" t="str">
        <f t="shared" si="21"/>
        <v/>
      </c>
      <c r="O92" s="9" t="str">
        <f t="shared" si="22"/>
        <v/>
      </c>
      <c r="P92" s="9" t="str">
        <f t="shared" si="23"/>
        <v>CB</v>
      </c>
      <c r="Q92" s="9" t="str" cm="1">
        <f t="array" ref="Q92">IF(D92&lt;&gt;"",IF(D92&lt;&gt;"GR",IF(AND(D92&gt;=40,H92&gt;=30),_xlfn.IFS(H92&gt;=$AD$11,"AA",H92&gt;=$AC$11,"BA",H92&gt;=$AB$11,"BB",H92&gt;=$AA$11,"CB",H92&gt;=$Z$11,"CC",H92&gt;=$Y$11,"DC",H92&gt;=50,"DD"),IF(H92&gt;=$W$9,"FD","FF")),P92),"")</f>
        <v>CB</v>
      </c>
      <c r="R92" s="9">
        <f t="shared" si="13"/>
        <v>87</v>
      </c>
    </row>
    <row r="93" spans="1:18" x14ac:dyDescent="0.2">
      <c r="A93" s="3">
        <v>92</v>
      </c>
      <c r="B93" s="3">
        <v>27</v>
      </c>
      <c r="C93" s="3">
        <v>67</v>
      </c>
      <c r="D93" s="3" t="s">
        <v>34</v>
      </c>
      <c r="E93" s="16">
        <f t="shared" si="12"/>
        <v>27</v>
      </c>
      <c r="F93" s="16">
        <f t="shared" si="12"/>
        <v>67</v>
      </c>
      <c r="G93" s="9">
        <f t="shared" si="14"/>
        <v>51</v>
      </c>
      <c r="H93" s="9">
        <f t="shared" si="15"/>
        <v>51</v>
      </c>
      <c r="I93" s="9">
        <f t="shared" si="16"/>
        <v>51</v>
      </c>
      <c r="J93" s="9">
        <f t="shared" si="17"/>
        <v>51</v>
      </c>
      <c r="K93" s="9">
        <f t="shared" si="18"/>
        <v>51</v>
      </c>
      <c r="L93" s="9">
        <f t="shared" si="19"/>
        <v>51</v>
      </c>
      <c r="M93" s="9" t="str">
        <f t="shared" si="20"/>
        <v/>
      </c>
      <c r="N93" s="9" t="str">
        <f t="shared" si="21"/>
        <v/>
      </c>
      <c r="O93" s="9" t="str">
        <f t="shared" si="22"/>
        <v/>
      </c>
      <c r="P93" s="9" t="str">
        <f t="shared" si="23"/>
        <v>CB</v>
      </c>
      <c r="Q93" s="9" t="str" cm="1">
        <f t="array" ref="Q93">IF(D93&lt;&gt;"",IF(D93&lt;&gt;"GR",IF(AND(D93&gt;=40,H93&gt;=30),_xlfn.IFS(H93&gt;=$AD$11,"AA",H93&gt;=$AC$11,"BA",H93&gt;=$AB$11,"BB",H93&gt;=$AA$11,"CB",H93&gt;=$Z$11,"CC",H93&gt;=$Y$11,"DC",H93&gt;=50,"DD"),IF(H93&gt;=$W$9,"FD","FF")),P93),"")</f>
        <v>CB</v>
      </c>
      <c r="R93" s="9">
        <f t="shared" si="13"/>
        <v>87</v>
      </c>
    </row>
    <row r="94" spans="1:18" x14ac:dyDescent="0.2">
      <c r="A94" s="3">
        <v>93</v>
      </c>
      <c r="B94" s="3">
        <v>33</v>
      </c>
      <c r="C94" s="3">
        <v>63</v>
      </c>
      <c r="D94" s="3" t="s">
        <v>34</v>
      </c>
      <c r="E94" s="16">
        <f t="shared" si="12"/>
        <v>33</v>
      </c>
      <c r="F94" s="16">
        <f t="shared" si="12"/>
        <v>63</v>
      </c>
      <c r="G94" s="9">
        <f t="shared" si="14"/>
        <v>51</v>
      </c>
      <c r="H94" s="9">
        <f t="shared" si="15"/>
        <v>51</v>
      </c>
      <c r="I94" s="9">
        <f t="shared" si="16"/>
        <v>51</v>
      </c>
      <c r="J94" s="9">
        <f t="shared" si="17"/>
        <v>51</v>
      </c>
      <c r="K94" s="9">
        <f t="shared" si="18"/>
        <v>51</v>
      </c>
      <c r="L94" s="9">
        <f t="shared" si="19"/>
        <v>51</v>
      </c>
      <c r="M94" s="9" t="str">
        <f t="shared" si="20"/>
        <v/>
      </c>
      <c r="N94" s="9" t="str">
        <f t="shared" si="21"/>
        <v/>
      </c>
      <c r="O94" s="9" t="str">
        <f t="shared" si="22"/>
        <v/>
      </c>
      <c r="P94" s="9" t="str">
        <f t="shared" si="23"/>
        <v>CB</v>
      </c>
      <c r="Q94" s="9" t="str" cm="1">
        <f t="array" ref="Q94">IF(D94&lt;&gt;"",IF(D94&lt;&gt;"GR",IF(AND(D94&gt;=40,H94&gt;=30),_xlfn.IFS(H94&gt;=$AD$11,"AA",H94&gt;=$AC$11,"BA",H94&gt;=$AB$11,"BB",H94&gt;=$AA$11,"CB",H94&gt;=$Z$11,"CC",H94&gt;=$Y$11,"DC",H94&gt;=50,"DD"),IF(H94&gt;=$W$9,"FD","FF")),P94),"")</f>
        <v>CB</v>
      </c>
      <c r="R94" s="9">
        <f t="shared" si="13"/>
        <v>87</v>
      </c>
    </row>
    <row r="95" spans="1:18" x14ac:dyDescent="0.2">
      <c r="A95" s="3">
        <v>94</v>
      </c>
      <c r="B95" s="3">
        <v>20</v>
      </c>
      <c r="C95" s="3">
        <v>71</v>
      </c>
      <c r="D95" s="3" t="s">
        <v>34</v>
      </c>
      <c r="E95" s="16">
        <f t="shared" si="12"/>
        <v>20</v>
      </c>
      <c r="F95" s="16">
        <f t="shared" si="12"/>
        <v>71</v>
      </c>
      <c r="G95" s="9">
        <f t="shared" si="14"/>
        <v>50.6</v>
      </c>
      <c r="H95" s="9">
        <f t="shared" si="15"/>
        <v>50.6</v>
      </c>
      <c r="I95" s="9">
        <f t="shared" si="16"/>
        <v>50.6</v>
      </c>
      <c r="J95" s="9">
        <f t="shared" si="17"/>
        <v>50.6</v>
      </c>
      <c r="K95" s="9">
        <f t="shared" si="18"/>
        <v>50.6</v>
      </c>
      <c r="L95" s="9">
        <f t="shared" si="19"/>
        <v>50.6</v>
      </c>
      <c r="M95" s="9" t="str">
        <f t="shared" si="20"/>
        <v/>
      </c>
      <c r="N95" s="9" t="str">
        <f t="shared" si="21"/>
        <v/>
      </c>
      <c r="O95" s="9" t="str">
        <f t="shared" si="22"/>
        <v/>
      </c>
      <c r="P95" s="9" t="str">
        <f t="shared" si="23"/>
        <v>CB</v>
      </c>
      <c r="Q95" s="9" t="str" cm="1">
        <f t="array" ref="Q95">IF(D95&lt;&gt;"",IF(D95&lt;&gt;"GR",IF(AND(D95&gt;=40,H95&gt;=30),_xlfn.IFS(H95&gt;=$AD$11,"AA",H95&gt;=$AC$11,"BA",H95&gt;=$AB$11,"BB",H95&gt;=$AA$11,"CB",H95&gt;=$Z$11,"CC",H95&gt;=$Y$11,"DC",H95&gt;=50,"DD"),IF(H95&gt;=$W$9,"FD","FF")),P95),"")</f>
        <v>CB</v>
      </c>
      <c r="R95" s="9">
        <f t="shared" si="13"/>
        <v>90</v>
      </c>
    </row>
    <row r="96" spans="1:18" x14ac:dyDescent="0.2">
      <c r="A96" s="3">
        <v>95</v>
      </c>
      <c r="B96" s="3">
        <v>18</v>
      </c>
      <c r="C96" s="3">
        <v>72</v>
      </c>
      <c r="D96" s="3" t="s">
        <v>34</v>
      </c>
      <c r="E96" s="16">
        <f t="shared" si="12"/>
        <v>18</v>
      </c>
      <c r="F96" s="16">
        <f t="shared" si="12"/>
        <v>72</v>
      </c>
      <c r="G96" s="9">
        <f t="shared" si="14"/>
        <v>50.4</v>
      </c>
      <c r="H96" s="9">
        <f t="shared" si="15"/>
        <v>50.4</v>
      </c>
      <c r="I96" s="9">
        <f t="shared" si="16"/>
        <v>50.4</v>
      </c>
      <c r="J96" s="9">
        <f t="shared" si="17"/>
        <v>50.4</v>
      </c>
      <c r="K96" s="9">
        <f t="shared" si="18"/>
        <v>50.4</v>
      </c>
      <c r="L96" s="9">
        <f t="shared" si="19"/>
        <v>50.4</v>
      </c>
      <c r="M96" s="9" t="str">
        <f t="shared" si="20"/>
        <v/>
      </c>
      <c r="N96" s="9" t="str">
        <f t="shared" si="21"/>
        <v/>
      </c>
      <c r="O96" s="9" t="str">
        <f t="shared" si="22"/>
        <v/>
      </c>
      <c r="P96" s="9" t="str">
        <f t="shared" si="23"/>
        <v>CB</v>
      </c>
      <c r="Q96" s="9" t="str" cm="1">
        <f t="array" ref="Q96">IF(D96&lt;&gt;"",IF(D96&lt;&gt;"GR",IF(AND(D96&gt;=40,H96&gt;=30),_xlfn.IFS(H96&gt;=$AD$11,"AA",H96&gt;=$AC$11,"BA",H96&gt;=$AB$11,"BB",H96&gt;=$AA$11,"CB",H96&gt;=$Z$11,"CC",H96&gt;=$Y$11,"DC",H96&gt;=50,"DD"),IF(H96&gt;=$W$9,"FD","FF")),P96),"")</f>
        <v>CB</v>
      </c>
      <c r="R96" s="9">
        <f t="shared" si="13"/>
        <v>91</v>
      </c>
    </row>
    <row r="97" spans="1:18" x14ac:dyDescent="0.2">
      <c r="A97" s="3">
        <v>96</v>
      </c>
      <c r="B97" s="3">
        <v>21</v>
      </c>
      <c r="C97" s="3">
        <v>70</v>
      </c>
      <c r="D97" s="3" t="s">
        <v>34</v>
      </c>
      <c r="E97" s="16">
        <f t="shared" si="12"/>
        <v>21</v>
      </c>
      <c r="F97" s="16">
        <f t="shared" si="12"/>
        <v>70</v>
      </c>
      <c r="G97" s="9">
        <f t="shared" si="14"/>
        <v>50.4</v>
      </c>
      <c r="H97" s="9">
        <f t="shared" si="15"/>
        <v>50.4</v>
      </c>
      <c r="I97" s="9">
        <f t="shared" si="16"/>
        <v>50.4</v>
      </c>
      <c r="J97" s="9">
        <f t="shared" si="17"/>
        <v>50.4</v>
      </c>
      <c r="K97" s="9">
        <f t="shared" si="18"/>
        <v>50.4</v>
      </c>
      <c r="L97" s="9">
        <f t="shared" si="19"/>
        <v>50.4</v>
      </c>
      <c r="M97" s="9" t="str">
        <f t="shared" si="20"/>
        <v/>
      </c>
      <c r="N97" s="9" t="str">
        <f t="shared" si="21"/>
        <v/>
      </c>
      <c r="O97" s="9" t="str">
        <f t="shared" si="22"/>
        <v/>
      </c>
      <c r="P97" s="9" t="str">
        <f t="shared" si="23"/>
        <v>CB</v>
      </c>
      <c r="Q97" s="9" t="str" cm="1">
        <f t="array" ref="Q97">IF(D97&lt;&gt;"",IF(D97&lt;&gt;"GR",IF(AND(D97&gt;=40,H97&gt;=30),_xlfn.IFS(H97&gt;=$AD$11,"AA",H97&gt;=$AC$11,"BA",H97&gt;=$AB$11,"BB",H97&gt;=$AA$11,"CB",H97&gt;=$Z$11,"CC",H97&gt;=$Y$11,"DC",H97&gt;=50,"DD"),IF(H97&gt;=$W$9,"FD","FF")),P97),"")</f>
        <v>CB</v>
      </c>
      <c r="R97" s="9">
        <f t="shared" si="13"/>
        <v>91</v>
      </c>
    </row>
    <row r="98" spans="1:18" x14ac:dyDescent="0.2">
      <c r="A98" s="3">
        <v>97</v>
      </c>
      <c r="B98" s="3">
        <v>15</v>
      </c>
      <c r="C98" s="3">
        <v>74</v>
      </c>
      <c r="D98" s="3" t="s">
        <v>34</v>
      </c>
      <c r="E98" s="16">
        <f t="shared" si="12"/>
        <v>15</v>
      </c>
      <c r="F98" s="16">
        <f t="shared" si="12"/>
        <v>74</v>
      </c>
      <c r="G98" s="9">
        <f t="shared" si="14"/>
        <v>50.4</v>
      </c>
      <c r="H98" s="9">
        <f t="shared" si="15"/>
        <v>50.4</v>
      </c>
      <c r="I98" s="9">
        <f t="shared" si="16"/>
        <v>50.4</v>
      </c>
      <c r="J98" s="9">
        <f t="shared" si="17"/>
        <v>50.4</v>
      </c>
      <c r="K98" s="9">
        <f t="shared" si="18"/>
        <v>50.4</v>
      </c>
      <c r="L98" s="9">
        <f t="shared" si="19"/>
        <v>50.4</v>
      </c>
      <c r="M98" s="9" t="str">
        <f t="shared" si="20"/>
        <v/>
      </c>
      <c r="N98" s="9" t="str">
        <f t="shared" si="21"/>
        <v/>
      </c>
      <c r="O98" s="9" t="str">
        <f t="shared" si="22"/>
        <v/>
      </c>
      <c r="P98" s="9" t="str">
        <f t="shared" si="23"/>
        <v>CB</v>
      </c>
      <c r="Q98" s="9" t="str" cm="1">
        <f t="array" ref="Q98">IF(D98&lt;&gt;"",IF(D98&lt;&gt;"GR",IF(AND(D98&gt;=40,H98&gt;=30),_xlfn.IFS(H98&gt;=$AD$11,"AA",H98&gt;=$AC$11,"BA",H98&gt;=$AB$11,"BB",H98&gt;=$AA$11,"CB",H98&gt;=$Z$11,"CC",H98&gt;=$Y$11,"DC",H98&gt;=50,"DD"),IF(H98&gt;=$W$9,"FD","FF")),P98),"")</f>
        <v>CB</v>
      </c>
      <c r="R98" s="9">
        <f t="shared" si="13"/>
        <v>91</v>
      </c>
    </row>
    <row r="99" spans="1:18" x14ac:dyDescent="0.2">
      <c r="A99" s="3">
        <v>98</v>
      </c>
      <c r="B99" s="3">
        <v>25</v>
      </c>
      <c r="C99" s="3">
        <v>67</v>
      </c>
      <c r="D99" s="3" t="s">
        <v>34</v>
      </c>
      <c r="E99" s="16">
        <f t="shared" si="12"/>
        <v>25</v>
      </c>
      <c r="F99" s="16">
        <f t="shared" si="12"/>
        <v>67</v>
      </c>
      <c r="G99" s="9">
        <f t="shared" si="14"/>
        <v>50.199999999999996</v>
      </c>
      <c r="H99" s="9">
        <f t="shared" si="15"/>
        <v>50.199999999999996</v>
      </c>
      <c r="I99" s="9">
        <f t="shared" si="16"/>
        <v>50.199999999999996</v>
      </c>
      <c r="J99" s="9">
        <f t="shared" si="17"/>
        <v>50.199999999999996</v>
      </c>
      <c r="K99" s="9">
        <f t="shared" si="18"/>
        <v>50.199999999999996</v>
      </c>
      <c r="L99" s="9">
        <f t="shared" si="19"/>
        <v>50.199999999999996</v>
      </c>
      <c r="M99" s="9" t="str">
        <f t="shared" si="20"/>
        <v/>
      </c>
      <c r="N99" s="9" t="str">
        <f t="shared" si="21"/>
        <v/>
      </c>
      <c r="O99" s="9" t="str">
        <f t="shared" si="22"/>
        <v/>
      </c>
      <c r="P99" s="9" t="str">
        <f t="shared" si="23"/>
        <v>CB</v>
      </c>
      <c r="Q99" s="9" t="str" cm="1">
        <f t="array" ref="Q99">IF(D99&lt;&gt;"",IF(D99&lt;&gt;"GR",IF(AND(D99&gt;=40,H99&gt;=30),_xlfn.IFS(H99&gt;=$AD$11,"AA",H99&gt;=$AC$11,"BA",H99&gt;=$AB$11,"BB",H99&gt;=$AA$11,"CB",H99&gt;=$Z$11,"CC",H99&gt;=$Y$11,"DC",H99&gt;=50,"DD"),IF(H99&gt;=$W$9,"FD","FF")),P99),"")</f>
        <v>CB</v>
      </c>
      <c r="R99" s="9">
        <f t="shared" si="13"/>
        <v>95</v>
      </c>
    </row>
    <row r="100" spans="1:18" x14ac:dyDescent="0.2">
      <c r="A100" s="3">
        <v>99</v>
      </c>
      <c r="B100" s="3">
        <v>13</v>
      </c>
      <c r="C100" s="3">
        <v>75</v>
      </c>
      <c r="D100" s="3" t="s">
        <v>34</v>
      </c>
      <c r="E100" s="16">
        <f t="shared" si="12"/>
        <v>13</v>
      </c>
      <c r="F100" s="16">
        <f t="shared" si="12"/>
        <v>75</v>
      </c>
      <c r="G100" s="9">
        <f t="shared" si="14"/>
        <v>50.2</v>
      </c>
      <c r="H100" s="9">
        <f t="shared" si="15"/>
        <v>50.2</v>
      </c>
      <c r="I100" s="9">
        <f t="shared" si="16"/>
        <v>50.2</v>
      </c>
      <c r="J100" s="9">
        <f t="shared" si="17"/>
        <v>50.2</v>
      </c>
      <c r="K100" s="9">
        <f t="shared" si="18"/>
        <v>50.2</v>
      </c>
      <c r="L100" s="9">
        <f t="shared" si="19"/>
        <v>50.2</v>
      </c>
      <c r="M100" s="9" t="str">
        <f t="shared" si="20"/>
        <v/>
      </c>
      <c r="N100" s="9" t="str">
        <f t="shared" si="21"/>
        <v/>
      </c>
      <c r="O100" s="9" t="str">
        <f t="shared" si="22"/>
        <v/>
      </c>
      <c r="P100" s="9" t="str">
        <f t="shared" si="23"/>
        <v>CB</v>
      </c>
      <c r="Q100" s="9" t="str" cm="1">
        <f t="array" ref="Q100">IF(D100&lt;&gt;"",IF(D100&lt;&gt;"GR",IF(AND(D100&gt;=40,H100&gt;=30),_xlfn.IFS(H100&gt;=$AD$11,"AA",H100&gt;=$AC$11,"BA",H100&gt;=$AB$11,"BB",H100&gt;=$AA$11,"CB",H100&gt;=$Z$11,"CC",H100&gt;=$Y$11,"DC",H100&gt;=50,"DD"),IF(H100&gt;=$W$9,"FD","FF")),P100),"")</f>
        <v>CB</v>
      </c>
      <c r="R100" s="9">
        <f t="shared" si="13"/>
        <v>94</v>
      </c>
    </row>
    <row r="101" spans="1:18" x14ac:dyDescent="0.2">
      <c r="A101" s="3">
        <v>100</v>
      </c>
      <c r="B101" s="3">
        <v>44</v>
      </c>
      <c r="C101" s="3">
        <v>54</v>
      </c>
      <c r="D101" s="3" t="s">
        <v>34</v>
      </c>
      <c r="E101" s="16">
        <f t="shared" si="12"/>
        <v>44</v>
      </c>
      <c r="F101" s="16">
        <f t="shared" si="12"/>
        <v>54</v>
      </c>
      <c r="G101" s="9">
        <f t="shared" si="14"/>
        <v>50</v>
      </c>
      <c r="H101" s="9">
        <f t="shared" si="15"/>
        <v>50</v>
      </c>
      <c r="I101" s="9">
        <f t="shared" si="16"/>
        <v>50</v>
      </c>
      <c r="J101" s="9">
        <f t="shared" si="17"/>
        <v>50</v>
      </c>
      <c r="K101" s="9">
        <f t="shared" si="18"/>
        <v>50</v>
      </c>
      <c r="L101" s="9">
        <f t="shared" si="19"/>
        <v>50</v>
      </c>
      <c r="M101" s="9" t="str">
        <f t="shared" si="20"/>
        <v/>
      </c>
      <c r="N101" s="9" t="str">
        <f t="shared" si="21"/>
        <v/>
      </c>
      <c r="O101" s="9" t="str">
        <f t="shared" si="22"/>
        <v/>
      </c>
      <c r="P101" s="9" t="str">
        <f t="shared" si="23"/>
        <v>CB</v>
      </c>
      <c r="Q101" s="9" t="str" cm="1">
        <f t="array" ref="Q101">IF(D101&lt;&gt;"",IF(D101&lt;&gt;"GR",IF(AND(D101&gt;=40,H101&gt;=30),_xlfn.IFS(H101&gt;=$AD$11,"AA",H101&gt;=$AC$11,"BA",H101&gt;=$AB$11,"BB",H101&gt;=$AA$11,"CB",H101&gt;=$Z$11,"CC",H101&gt;=$Y$11,"DC",H101&gt;=50,"DD"),IF(H101&gt;=$W$9,"FD","FF")),P101),"")</f>
        <v>CB</v>
      </c>
      <c r="R101" s="9">
        <f t="shared" si="13"/>
        <v>0</v>
      </c>
    </row>
    <row r="102" spans="1:18" x14ac:dyDescent="0.2">
      <c r="A102" s="3">
        <v>101</v>
      </c>
      <c r="B102" s="3">
        <v>51</v>
      </c>
      <c r="C102" s="3">
        <v>49</v>
      </c>
      <c r="D102" s="3" t="s">
        <v>34</v>
      </c>
      <c r="E102" s="16">
        <f t="shared" si="12"/>
        <v>51</v>
      </c>
      <c r="F102" s="16">
        <f t="shared" si="12"/>
        <v>49</v>
      </c>
      <c r="G102" s="9">
        <f t="shared" si="14"/>
        <v>49.8</v>
      </c>
      <c r="H102" s="9">
        <f t="shared" si="15"/>
        <v>49.8</v>
      </c>
      <c r="I102" s="9">
        <f t="shared" si="16"/>
        <v>49.8</v>
      </c>
      <c r="J102" s="9">
        <f t="shared" si="17"/>
        <v>49.8</v>
      </c>
      <c r="K102" s="9">
        <f t="shared" si="18"/>
        <v>49.8</v>
      </c>
      <c r="L102" s="9">
        <f t="shared" si="19"/>
        <v>49.8</v>
      </c>
      <c r="M102" s="9" t="str">
        <f t="shared" si="20"/>
        <v/>
      </c>
      <c r="N102" s="9" t="str">
        <f t="shared" si="21"/>
        <v/>
      </c>
      <c r="O102" s="9" t="str">
        <f t="shared" si="22"/>
        <v/>
      </c>
      <c r="P102" s="9" t="str">
        <f t="shared" si="23"/>
        <v>CB</v>
      </c>
      <c r="Q102" s="9" t="str" cm="1">
        <f t="array" ref="Q102">IF(D102&lt;&gt;"",IF(D102&lt;&gt;"GR",IF(AND(D102&gt;=40,H102&gt;=30),_xlfn.IFS(H102&gt;=$AD$11,"AA",H102&gt;=$AC$11,"BA",H102&gt;=$AB$11,"BB",H102&gt;=$AA$11,"CB",H102&gt;=$Z$11,"CC",H102&gt;=$Y$11,"DC",H102&gt;=50,"DD"),IF(H102&gt;=$W$9,"FD","FF")),P102),"")</f>
        <v>CB</v>
      </c>
      <c r="R102" s="9">
        <f t="shared" si="13"/>
        <v>0</v>
      </c>
    </row>
    <row r="103" spans="1:18" x14ac:dyDescent="0.2">
      <c r="A103" s="3">
        <v>102</v>
      </c>
      <c r="B103" s="3">
        <v>49</v>
      </c>
      <c r="C103" s="3">
        <v>50</v>
      </c>
      <c r="D103" s="3" t="s">
        <v>34</v>
      </c>
      <c r="E103" s="16">
        <f t="shared" si="12"/>
        <v>49</v>
      </c>
      <c r="F103" s="16">
        <f t="shared" si="12"/>
        <v>50</v>
      </c>
      <c r="G103" s="9">
        <f t="shared" si="14"/>
        <v>49.6</v>
      </c>
      <c r="H103" s="9">
        <f t="shared" si="15"/>
        <v>49.6</v>
      </c>
      <c r="I103" s="9">
        <f t="shared" si="16"/>
        <v>49.6</v>
      </c>
      <c r="J103" s="9">
        <f t="shared" si="17"/>
        <v>49.6</v>
      </c>
      <c r="K103" s="9">
        <f t="shared" si="18"/>
        <v>49.6</v>
      </c>
      <c r="L103" s="9">
        <f t="shared" si="19"/>
        <v>49.6</v>
      </c>
      <c r="M103" s="9" t="str">
        <f t="shared" si="20"/>
        <v/>
      </c>
      <c r="N103" s="9" t="str">
        <f t="shared" si="21"/>
        <v/>
      </c>
      <c r="O103" s="9" t="str">
        <f t="shared" si="22"/>
        <v/>
      </c>
      <c r="P103" s="9" t="str">
        <f t="shared" si="23"/>
        <v>CB</v>
      </c>
      <c r="Q103" s="9" t="str" cm="1">
        <f t="array" ref="Q103">IF(D103&lt;&gt;"",IF(D103&lt;&gt;"GR",IF(AND(D103&gt;=40,H103&gt;=30),_xlfn.IFS(H103&gt;=$AD$11,"AA",H103&gt;=$AC$11,"BA",H103&gt;=$AB$11,"BB",H103&gt;=$AA$11,"CB",H103&gt;=$Z$11,"CC",H103&gt;=$Y$11,"DC",H103&gt;=50,"DD"),IF(H103&gt;=$W$9,"FD","FF")),P103),"")</f>
        <v>CB</v>
      </c>
      <c r="R103" s="9">
        <f t="shared" si="13"/>
        <v>0</v>
      </c>
    </row>
    <row r="104" spans="1:18" x14ac:dyDescent="0.2">
      <c r="A104" s="3">
        <v>103</v>
      </c>
      <c r="B104" s="3">
        <v>31</v>
      </c>
      <c r="C104" s="3">
        <v>62</v>
      </c>
      <c r="D104" s="3" t="s">
        <v>34</v>
      </c>
      <c r="E104" s="16">
        <f t="shared" si="12"/>
        <v>31</v>
      </c>
      <c r="F104" s="16">
        <f t="shared" si="12"/>
        <v>62</v>
      </c>
      <c r="G104" s="9">
        <f t="shared" si="14"/>
        <v>49.599999999999994</v>
      </c>
      <c r="H104" s="9">
        <f t="shared" si="15"/>
        <v>49.599999999999994</v>
      </c>
      <c r="I104" s="9">
        <f t="shared" si="16"/>
        <v>49.599999999999994</v>
      </c>
      <c r="J104" s="9">
        <f t="shared" si="17"/>
        <v>49.599999999999994</v>
      </c>
      <c r="K104" s="9">
        <f t="shared" si="18"/>
        <v>49.599999999999994</v>
      </c>
      <c r="L104" s="9">
        <f t="shared" si="19"/>
        <v>49.599999999999994</v>
      </c>
      <c r="M104" s="9" t="str">
        <f t="shared" si="20"/>
        <v/>
      </c>
      <c r="N104" s="9" t="str">
        <f t="shared" si="21"/>
        <v/>
      </c>
      <c r="O104" s="9" t="str">
        <f t="shared" si="22"/>
        <v/>
      </c>
      <c r="P104" s="9" t="str">
        <f t="shared" si="23"/>
        <v>CB</v>
      </c>
      <c r="Q104" s="9" t="str" cm="1">
        <f t="array" ref="Q104">IF(D104&lt;&gt;"",IF(D104&lt;&gt;"GR",IF(AND(D104&gt;=40,H104&gt;=30),_xlfn.IFS(H104&gt;=$AD$11,"AA",H104&gt;=$AC$11,"BA",H104&gt;=$AB$11,"BB",H104&gt;=$AA$11,"CB",H104&gt;=$Z$11,"CC",H104&gt;=$Y$11,"DC",H104&gt;=50,"DD"),IF(H104&gt;=$W$9,"FD","FF")),P104),"")</f>
        <v>CB</v>
      </c>
      <c r="R104" s="9">
        <f t="shared" si="13"/>
        <v>0</v>
      </c>
    </row>
    <row r="105" spans="1:18" x14ac:dyDescent="0.2">
      <c r="A105" s="3">
        <v>104</v>
      </c>
      <c r="B105" s="3">
        <v>47</v>
      </c>
      <c r="C105" s="3">
        <v>51</v>
      </c>
      <c r="D105" s="3" t="s">
        <v>34</v>
      </c>
      <c r="E105" s="16">
        <f t="shared" si="12"/>
        <v>47</v>
      </c>
      <c r="F105" s="16">
        <f t="shared" si="12"/>
        <v>51</v>
      </c>
      <c r="G105" s="9">
        <f t="shared" si="14"/>
        <v>49.4</v>
      </c>
      <c r="H105" s="9">
        <f t="shared" si="15"/>
        <v>49.4</v>
      </c>
      <c r="I105" s="9">
        <f t="shared" si="16"/>
        <v>49.4</v>
      </c>
      <c r="J105" s="9">
        <f t="shared" si="17"/>
        <v>49.4</v>
      </c>
      <c r="K105" s="9">
        <f t="shared" si="18"/>
        <v>49.4</v>
      </c>
      <c r="L105" s="9">
        <f t="shared" si="19"/>
        <v>49.4</v>
      </c>
      <c r="M105" s="9" t="str">
        <f t="shared" si="20"/>
        <v/>
      </c>
      <c r="N105" s="9" t="str">
        <f t="shared" si="21"/>
        <v/>
      </c>
      <c r="O105" s="9" t="str">
        <f t="shared" si="22"/>
        <v/>
      </c>
      <c r="P105" s="9" t="str">
        <f t="shared" si="23"/>
        <v>CB</v>
      </c>
      <c r="Q105" s="9" t="str" cm="1">
        <f t="array" ref="Q105">IF(D105&lt;&gt;"",IF(D105&lt;&gt;"GR",IF(AND(D105&gt;=40,H105&gt;=30),_xlfn.IFS(H105&gt;=$AD$11,"AA",H105&gt;=$AC$11,"BA",H105&gt;=$AB$11,"BB",H105&gt;=$AA$11,"CB",H105&gt;=$Z$11,"CC",H105&gt;=$Y$11,"DC",H105&gt;=50,"DD"),IF(H105&gt;=$W$9,"FD","FF")),P105),"")</f>
        <v>CB</v>
      </c>
      <c r="R105" s="9">
        <f t="shared" si="13"/>
        <v>0</v>
      </c>
    </row>
    <row r="106" spans="1:18" x14ac:dyDescent="0.2">
      <c r="A106" s="3">
        <v>105</v>
      </c>
      <c r="B106" s="3">
        <v>26</v>
      </c>
      <c r="C106" s="3">
        <v>65</v>
      </c>
      <c r="D106" s="3" t="s">
        <v>34</v>
      </c>
      <c r="E106" s="16">
        <f t="shared" si="12"/>
        <v>26</v>
      </c>
      <c r="F106" s="16">
        <f t="shared" si="12"/>
        <v>65</v>
      </c>
      <c r="G106" s="9">
        <f t="shared" si="14"/>
        <v>49.4</v>
      </c>
      <c r="H106" s="9">
        <f t="shared" si="15"/>
        <v>49.4</v>
      </c>
      <c r="I106" s="9">
        <f t="shared" si="16"/>
        <v>49.4</v>
      </c>
      <c r="J106" s="9">
        <f t="shared" si="17"/>
        <v>49.4</v>
      </c>
      <c r="K106" s="9">
        <f t="shared" si="18"/>
        <v>49.4</v>
      </c>
      <c r="L106" s="9">
        <f t="shared" si="19"/>
        <v>49.4</v>
      </c>
      <c r="M106" s="9" t="str">
        <f t="shared" si="20"/>
        <v/>
      </c>
      <c r="N106" s="9" t="str">
        <f t="shared" si="21"/>
        <v/>
      </c>
      <c r="O106" s="9" t="str">
        <f t="shared" si="22"/>
        <v/>
      </c>
      <c r="P106" s="9" t="str">
        <f t="shared" si="23"/>
        <v>CB</v>
      </c>
      <c r="Q106" s="9" t="str" cm="1">
        <f t="array" ref="Q106">IF(D106&lt;&gt;"",IF(D106&lt;&gt;"GR",IF(AND(D106&gt;=40,H106&gt;=30),_xlfn.IFS(H106&gt;=$AD$11,"AA",H106&gt;=$AC$11,"BA",H106&gt;=$AB$11,"BB",H106&gt;=$AA$11,"CB",H106&gt;=$Z$11,"CC",H106&gt;=$Y$11,"DC",H106&gt;=50,"DD"),IF(H106&gt;=$W$9,"FD","FF")),P106),"")</f>
        <v>CB</v>
      </c>
      <c r="R106" s="9">
        <f t="shared" si="13"/>
        <v>0</v>
      </c>
    </row>
    <row r="107" spans="1:18" x14ac:dyDescent="0.2">
      <c r="A107" s="3">
        <v>106</v>
      </c>
      <c r="B107" s="3">
        <v>29</v>
      </c>
      <c r="C107" s="3">
        <v>63</v>
      </c>
      <c r="D107" s="3" t="s">
        <v>34</v>
      </c>
      <c r="E107" s="16">
        <f t="shared" si="12"/>
        <v>29</v>
      </c>
      <c r="F107" s="16">
        <f t="shared" si="12"/>
        <v>63</v>
      </c>
      <c r="G107" s="9">
        <f t="shared" si="14"/>
        <v>49.4</v>
      </c>
      <c r="H107" s="9">
        <f t="shared" si="15"/>
        <v>49.4</v>
      </c>
      <c r="I107" s="9">
        <f t="shared" si="16"/>
        <v>49.4</v>
      </c>
      <c r="J107" s="9">
        <f t="shared" si="17"/>
        <v>49.4</v>
      </c>
      <c r="K107" s="9">
        <f t="shared" si="18"/>
        <v>49.4</v>
      </c>
      <c r="L107" s="9">
        <f t="shared" si="19"/>
        <v>49.4</v>
      </c>
      <c r="M107" s="9" t="str">
        <f t="shared" si="20"/>
        <v/>
      </c>
      <c r="N107" s="9" t="str">
        <f t="shared" si="21"/>
        <v/>
      </c>
      <c r="O107" s="9" t="str">
        <f t="shared" si="22"/>
        <v/>
      </c>
      <c r="P107" s="9" t="str">
        <f t="shared" si="23"/>
        <v>CB</v>
      </c>
      <c r="Q107" s="9" t="str" cm="1">
        <f t="array" ref="Q107">IF(D107&lt;&gt;"",IF(D107&lt;&gt;"GR",IF(AND(D107&gt;=40,H107&gt;=30),_xlfn.IFS(H107&gt;=$AD$11,"AA",H107&gt;=$AC$11,"BA",H107&gt;=$AB$11,"BB",H107&gt;=$AA$11,"CB",H107&gt;=$Z$11,"CC",H107&gt;=$Y$11,"DC",H107&gt;=50,"DD"),IF(H107&gt;=$W$9,"FD","FF")),P107),"")</f>
        <v>CB</v>
      </c>
      <c r="R107" s="9">
        <f t="shared" si="13"/>
        <v>0</v>
      </c>
    </row>
    <row r="108" spans="1:18" x14ac:dyDescent="0.2">
      <c r="A108" s="3">
        <v>107</v>
      </c>
      <c r="B108" s="3">
        <v>45</v>
      </c>
      <c r="C108" s="3">
        <v>52</v>
      </c>
      <c r="D108" s="3" t="s">
        <v>34</v>
      </c>
      <c r="E108" s="16">
        <f t="shared" si="12"/>
        <v>45</v>
      </c>
      <c r="F108" s="16">
        <f t="shared" si="12"/>
        <v>52</v>
      </c>
      <c r="G108" s="9">
        <f t="shared" si="14"/>
        <v>49.2</v>
      </c>
      <c r="H108" s="9">
        <f t="shared" si="15"/>
        <v>49.2</v>
      </c>
      <c r="I108" s="9">
        <f t="shared" si="16"/>
        <v>49.2</v>
      </c>
      <c r="J108" s="9">
        <f t="shared" si="17"/>
        <v>49.2</v>
      </c>
      <c r="K108" s="9">
        <f t="shared" si="18"/>
        <v>49.2</v>
      </c>
      <c r="L108" s="9">
        <f t="shared" si="19"/>
        <v>49.2</v>
      </c>
      <c r="M108" s="9" t="str">
        <f t="shared" si="20"/>
        <v/>
      </c>
      <c r="N108" s="9" t="str">
        <f t="shared" si="21"/>
        <v/>
      </c>
      <c r="O108" s="9" t="str">
        <f t="shared" si="22"/>
        <v/>
      </c>
      <c r="P108" s="9" t="str">
        <f t="shared" si="23"/>
        <v>CB</v>
      </c>
      <c r="Q108" s="9" t="str" cm="1">
        <f t="array" ref="Q108">IF(D108&lt;&gt;"",IF(D108&lt;&gt;"GR",IF(AND(D108&gt;=40,H108&gt;=30),_xlfn.IFS(H108&gt;=$AD$11,"AA",H108&gt;=$AC$11,"BA",H108&gt;=$AB$11,"BB",H108&gt;=$AA$11,"CB",H108&gt;=$Z$11,"CC",H108&gt;=$Y$11,"DC",H108&gt;=50,"DD"),IF(H108&gt;=$W$9,"FD","FF")),P108),"")</f>
        <v>CB</v>
      </c>
      <c r="R108" s="9">
        <f t="shared" si="13"/>
        <v>0</v>
      </c>
    </row>
    <row r="109" spans="1:18" x14ac:dyDescent="0.2">
      <c r="A109" s="3">
        <v>108</v>
      </c>
      <c r="B109" s="3">
        <v>7</v>
      </c>
      <c r="C109" s="3">
        <v>77</v>
      </c>
      <c r="D109" s="3" t="s">
        <v>34</v>
      </c>
      <c r="E109" s="16">
        <f t="shared" si="12"/>
        <v>7</v>
      </c>
      <c r="F109" s="16">
        <f t="shared" si="12"/>
        <v>77</v>
      </c>
      <c r="G109" s="9">
        <f t="shared" si="14"/>
        <v>48.999999999999993</v>
      </c>
      <c r="H109" s="9">
        <f t="shared" si="15"/>
        <v>48.999999999999993</v>
      </c>
      <c r="I109" s="9">
        <f t="shared" si="16"/>
        <v>48.999999999999993</v>
      </c>
      <c r="J109" s="9">
        <f t="shared" si="17"/>
        <v>48.999999999999993</v>
      </c>
      <c r="K109" s="9">
        <f t="shared" si="18"/>
        <v>48.999999999999993</v>
      </c>
      <c r="L109" s="9">
        <f t="shared" si="19"/>
        <v>48.999999999999993</v>
      </c>
      <c r="M109" s="9" t="str">
        <f t="shared" si="20"/>
        <v/>
      </c>
      <c r="N109" s="9" t="str">
        <f t="shared" si="21"/>
        <v/>
      </c>
      <c r="O109" s="9" t="str">
        <f t="shared" si="22"/>
        <v/>
      </c>
      <c r="P109" s="9" t="str">
        <f t="shared" si="23"/>
        <v>CB</v>
      </c>
      <c r="Q109" s="9" t="str" cm="1">
        <f t="array" ref="Q109">IF(D109&lt;&gt;"",IF(D109&lt;&gt;"GR",IF(AND(D109&gt;=40,H109&gt;=30),_xlfn.IFS(H109&gt;=$AD$11,"AA",H109&gt;=$AC$11,"BA",H109&gt;=$AB$11,"BB",H109&gt;=$AA$11,"CB",H109&gt;=$Z$11,"CC",H109&gt;=$Y$11,"DC",H109&gt;=50,"DD"),IF(H109&gt;=$W$9,"FD","FF")),P109),"")</f>
        <v>CB</v>
      </c>
      <c r="R109" s="9">
        <f t="shared" si="13"/>
        <v>0</v>
      </c>
    </row>
    <row r="110" spans="1:18" x14ac:dyDescent="0.2">
      <c r="A110" s="3">
        <v>109</v>
      </c>
      <c r="B110" s="3">
        <v>40</v>
      </c>
      <c r="C110" s="3">
        <v>55</v>
      </c>
      <c r="D110" s="3" t="s">
        <v>34</v>
      </c>
      <c r="E110" s="16">
        <f t="shared" si="12"/>
        <v>40</v>
      </c>
      <c r="F110" s="16">
        <f t="shared" si="12"/>
        <v>55</v>
      </c>
      <c r="G110" s="9">
        <f t="shared" si="14"/>
        <v>49</v>
      </c>
      <c r="H110" s="9">
        <f t="shared" si="15"/>
        <v>49</v>
      </c>
      <c r="I110" s="9">
        <f t="shared" si="16"/>
        <v>49</v>
      </c>
      <c r="J110" s="9">
        <f t="shared" si="17"/>
        <v>49</v>
      </c>
      <c r="K110" s="9">
        <f t="shared" si="18"/>
        <v>49</v>
      </c>
      <c r="L110" s="9">
        <f t="shared" si="19"/>
        <v>49</v>
      </c>
      <c r="M110" s="9" t="str">
        <f t="shared" si="20"/>
        <v/>
      </c>
      <c r="N110" s="9" t="str">
        <f t="shared" si="21"/>
        <v/>
      </c>
      <c r="O110" s="9" t="str">
        <f t="shared" si="22"/>
        <v/>
      </c>
      <c r="P110" s="9" t="str">
        <f t="shared" si="23"/>
        <v>CB</v>
      </c>
      <c r="Q110" s="9" t="str" cm="1">
        <f t="array" ref="Q110">IF(D110&lt;&gt;"",IF(D110&lt;&gt;"GR",IF(AND(D110&gt;=40,H110&gt;=30),_xlfn.IFS(H110&gt;=$AD$11,"AA",H110&gt;=$AC$11,"BA",H110&gt;=$AB$11,"BB",H110&gt;=$AA$11,"CB",H110&gt;=$Z$11,"CC",H110&gt;=$Y$11,"DC",H110&gt;=50,"DD"),IF(H110&gt;=$W$9,"FD","FF")),P110),"")</f>
        <v>CB</v>
      </c>
      <c r="R110" s="9">
        <f t="shared" si="13"/>
        <v>0</v>
      </c>
    </row>
    <row r="111" spans="1:18" x14ac:dyDescent="0.2">
      <c r="A111" s="3">
        <v>110</v>
      </c>
      <c r="B111" s="3">
        <v>35</v>
      </c>
      <c r="C111" s="3">
        <v>58</v>
      </c>
      <c r="D111" s="3" t="s">
        <v>34</v>
      </c>
      <c r="E111" s="16">
        <f t="shared" si="12"/>
        <v>35</v>
      </c>
      <c r="F111" s="16">
        <f t="shared" si="12"/>
        <v>58</v>
      </c>
      <c r="G111" s="9">
        <f t="shared" si="14"/>
        <v>48.8</v>
      </c>
      <c r="H111" s="9">
        <f t="shared" si="15"/>
        <v>48.8</v>
      </c>
      <c r="I111" s="9">
        <f t="shared" si="16"/>
        <v>48.8</v>
      </c>
      <c r="J111" s="9">
        <f t="shared" si="17"/>
        <v>48.8</v>
      </c>
      <c r="K111" s="9">
        <f t="shared" si="18"/>
        <v>48.8</v>
      </c>
      <c r="L111" s="9">
        <f t="shared" si="19"/>
        <v>48.8</v>
      </c>
      <c r="M111" s="9" t="str">
        <f t="shared" si="20"/>
        <v/>
      </c>
      <c r="N111" s="9" t="str">
        <f t="shared" si="21"/>
        <v/>
      </c>
      <c r="O111" s="9" t="str">
        <f t="shared" si="22"/>
        <v/>
      </c>
      <c r="P111" s="9" t="str">
        <f t="shared" si="23"/>
        <v>CB</v>
      </c>
      <c r="Q111" s="9" t="str" cm="1">
        <f t="array" ref="Q111">IF(D111&lt;&gt;"",IF(D111&lt;&gt;"GR",IF(AND(D111&gt;=40,H111&gt;=30),_xlfn.IFS(H111&gt;=$AD$11,"AA",H111&gt;=$AC$11,"BA",H111&gt;=$AB$11,"BB",H111&gt;=$AA$11,"CB",H111&gt;=$Z$11,"CC",H111&gt;=$Y$11,"DC",H111&gt;=50,"DD"),IF(H111&gt;=$W$9,"FD","FF")),P111),"")</f>
        <v>CB</v>
      </c>
      <c r="R111" s="9">
        <f t="shared" si="13"/>
        <v>0</v>
      </c>
    </row>
    <row r="112" spans="1:18" x14ac:dyDescent="0.2">
      <c r="A112" s="3">
        <v>111</v>
      </c>
      <c r="B112" s="3">
        <v>27</v>
      </c>
      <c r="C112" s="3">
        <v>63</v>
      </c>
      <c r="D112" s="3" t="s">
        <v>34</v>
      </c>
      <c r="E112" s="16">
        <f t="shared" si="12"/>
        <v>27</v>
      </c>
      <c r="F112" s="16">
        <f t="shared" si="12"/>
        <v>63</v>
      </c>
      <c r="G112" s="9">
        <f t="shared" si="14"/>
        <v>48.599999999999994</v>
      </c>
      <c r="H112" s="9">
        <f t="shared" si="15"/>
        <v>48.599999999999994</v>
      </c>
      <c r="I112" s="9">
        <f t="shared" si="16"/>
        <v>48.599999999999994</v>
      </c>
      <c r="J112" s="9">
        <f t="shared" si="17"/>
        <v>48.599999999999994</v>
      </c>
      <c r="K112" s="9">
        <f t="shared" si="18"/>
        <v>48.599999999999994</v>
      </c>
      <c r="L112" s="9">
        <f t="shared" si="19"/>
        <v>48.599999999999994</v>
      </c>
      <c r="M112" s="9" t="str">
        <f t="shared" si="20"/>
        <v/>
      </c>
      <c r="N112" s="9" t="str">
        <f t="shared" si="21"/>
        <v/>
      </c>
      <c r="O112" s="9" t="str">
        <f t="shared" si="22"/>
        <v/>
      </c>
      <c r="P112" s="9" t="str">
        <f t="shared" si="23"/>
        <v>CB</v>
      </c>
      <c r="Q112" s="9" t="str" cm="1">
        <f t="array" ref="Q112">IF(D112&lt;&gt;"",IF(D112&lt;&gt;"GR",IF(AND(D112&gt;=40,H112&gt;=30),_xlfn.IFS(H112&gt;=$AD$11,"AA",H112&gt;=$AC$11,"BA",H112&gt;=$AB$11,"BB",H112&gt;=$AA$11,"CB",H112&gt;=$Z$11,"CC",H112&gt;=$Y$11,"DC",H112&gt;=50,"DD"),IF(H112&gt;=$W$9,"FD","FF")),P112),"")</f>
        <v>CB</v>
      </c>
      <c r="R112" s="9">
        <f t="shared" si="13"/>
        <v>0</v>
      </c>
    </row>
    <row r="113" spans="1:18" x14ac:dyDescent="0.2">
      <c r="A113" s="3">
        <v>112</v>
      </c>
      <c r="B113" s="3">
        <v>24</v>
      </c>
      <c r="C113" s="3">
        <v>65</v>
      </c>
      <c r="D113" s="3" t="s">
        <v>34</v>
      </c>
      <c r="E113" s="16">
        <f t="shared" si="12"/>
        <v>24</v>
      </c>
      <c r="F113" s="16">
        <f t="shared" si="12"/>
        <v>65</v>
      </c>
      <c r="G113" s="9">
        <f t="shared" si="14"/>
        <v>48.6</v>
      </c>
      <c r="H113" s="9">
        <f t="shared" si="15"/>
        <v>48.6</v>
      </c>
      <c r="I113" s="9">
        <f t="shared" si="16"/>
        <v>48.6</v>
      </c>
      <c r="J113" s="9">
        <f t="shared" si="17"/>
        <v>48.6</v>
      </c>
      <c r="K113" s="9">
        <f t="shared" si="18"/>
        <v>48.6</v>
      </c>
      <c r="L113" s="9">
        <f t="shared" si="19"/>
        <v>48.6</v>
      </c>
      <c r="M113" s="9" t="str">
        <f t="shared" si="20"/>
        <v/>
      </c>
      <c r="N113" s="9" t="str">
        <f t="shared" si="21"/>
        <v/>
      </c>
      <c r="O113" s="9" t="str">
        <f t="shared" si="22"/>
        <v/>
      </c>
      <c r="P113" s="9" t="str">
        <f t="shared" si="23"/>
        <v>CB</v>
      </c>
      <c r="Q113" s="9" t="str" cm="1">
        <f t="array" ref="Q113">IF(D113&lt;&gt;"",IF(D113&lt;&gt;"GR",IF(AND(D113&gt;=40,H113&gt;=30),_xlfn.IFS(H113&gt;=$AD$11,"AA",H113&gt;=$AC$11,"BA",H113&gt;=$AB$11,"BB",H113&gt;=$AA$11,"CB",H113&gt;=$Z$11,"CC",H113&gt;=$Y$11,"DC",H113&gt;=50,"DD"),IF(H113&gt;=$W$9,"FD","FF")),P113),"")</f>
        <v>CB</v>
      </c>
      <c r="R113" s="9">
        <f t="shared" si="13"/>
        <v>0</v>
      </c>
    </row>
    <row r="114" spans="1:18" x14ac:dyDescent="0.2">
      <c r="A114" s="3">
        <v>113</v>
      </c>
      <c r="B114" s="3">
        <v>46</v>
      </c>
      <c r="C114" s="3">
        <v>32</v>
      </c>
      <c r="D114" s="3">
        <v>50</v>
      </c>
      <c r="E114" s="16">
        <f t="shared" si="12"/>
        <v>46</v>
      </c>
      <c r="F114" s="16">
        <f t="shared" si="12"/>
        <v>32</v>
      </c>
      <c r="G114" s="9">
        <f t="shared" si="14"/>
        <v>37.6</v>
      </c>
      <c r="H114" s="9">
        <f t="shared" si="15"/>
        <v>48.400000000000006</v>
      </c>
      <c r="I114" s="9" t="str">
        <f t="shared" si="16"/>
        <v/>
      </c>
      <c r="J114" s="9" t="str">
        <f t="shared" si="17"/>
        <v/>
      </c>
      <c r="K114" s="9" t="str">
        <f t="shared" si="18"/>
        <v/>
      </c>
      <c r="L114" s="9" t="str">
        <f t="shared" si="19"/>
        <v/>
      </c>
      <c r="M114" s="9" t="str">
        <f t="shared" si="20"/>
        <v/>
      </c>
      <c r="N114" s="9" t="str">
        <f t="shared" si="21"/>
        <v/>
      </c>
      <c r="O114" s="9" t="str">
        <f t="shared" si="22"/>
        <v/>
      </c>
      <c r="P114" s="9" t="str">
        <f t="shared" si="23"/>
        <v>FD</v>
      </c>
      <c r="Q114" s="9" t="str" cm="1">
        <f t="array" ref="Q114">IF(D114&lt;&gt;"",IF(D114&lt;&gt;"GR",IF(AND(D114&gt;=40,H114&gt;=30),_xlfn.IFS(H114&gt;=$AD$11,"AA",H114&gt;=$AC$11,"BA",H114&gt;=$AB$11,"BB",H114&gt;=$AA$11,"CB",H114&gt;=$Z$11,"CC",H114&gt;=$Y$11,"DC",H114&gt;=50,"DD"),IF(H114&gt;=$W$9,"FD","FF")),P114),"")</f>
        <v>CB</v>
      </c>
      <c r="R114" s="9">
        <f t="shared" si="13"/>
        <v>0</v>
      </c>
    </row>
    <row r="115" spans="1:18" x14ac:dyDescent="0.2">
      <c r="A115" s="3">
        <v>114</v>
      </c>
      <c r="B115" s="3">
        <v>30</v>
      </c>
      <c r="C115" s="3">
        <v>29</v>
      </c>
      <c r="D115" s="3">
        <v>60</v>
      </c>
      <c r="E115" s="16">
        <f t="shared" si="12"/>
        <v>30</v>
      </c>
      <c r="F115" s="16">
        <f t="shared" si="12"/>
        <v>29</v>
      </c>
      <c r="G115" s="9">
        <f t="shared" si="14"/>
        <v>29.4</v>
      </c>
      <c r="H115" s="9">
        <f t="shared" si="15"/>
        <v>48</v>
      </c>
      <c r="I115" s="9" t="str">
        <f t="shared" si="16"/>
        <v/>
      </c>
      <c r="J115" s="9" t="str">
        <f t="shared" si="17"/>
        <v/>
      </c>
      <c r="K115" s="9" t="str">
        <f t="shared" si="18"/>
        <v/>
      </c>
      <c r="L115" s="9" t="str">
        <f t="shared" si="19"/>
        <v/>
      </c>
      <c r="M115" s="9" t="str">
        <f t="shared" si="20"/>
        <v/>
      </c>
      <c r="N115" s="9" t="str">
        <f t="shared" si="21"/>
        <v/>
      </c>
      <c r="O115" s="9" t="str">
        <f t="shared" si="22"/>
        <v/>
      </c>
      <c r="P115" s="9" t="str">
        <f t="shared" si="23"/>
        <v>FD</v>
      </c>
      <c r="Q115" s="9" t="str" cm="1">
        <f t="array" ref="Q115">IF(D115&lt;&gt;"",IF(D115&lt;&gt;"GR",IF(AND(D115&gt;=40,H115&gt;=30),_xlfn.IFS(H115&gt;=$AD$11,"AA",H115&gt;=$AC$11,"BA",H115&gt;=$AB$11,"BB",H115&gt;=$AA$11,"CB",H115&gt;=$Z$11,"CC",H115&gt;=$Y$11,"DC",H115&gt;=50,"DD"),IF(H115&gt;=$W$9,"FD","FF")),P115),"")</f>
        <v>CB</v>
      </c>
      <c r="R115" s="9">
        <f t="shared" si="13"/>
        <v>0</v>
      </c>
    </row>
    <row r="116" spans="1:18" x14ac:dyDescent="0.2">
      <c r="A116" s="3">
        <v>115</v>
      </c>
      <c r="B116" s="3">
        <v>48</v>
      </c>
      <c r="C116" s="3" t="s">
        <v>34</v>
      </c>
      <c r="D116" s="3">
        <v>48</v>
      </c>
      <c r="E116" s="16">
        <f t="shared" si="12"/>
        <v>48</v>
      </c>
      <c r="F116" s="16">
        <f t="shared" si="12"/>
        <v>0</v>
      </c>
      <c r="G116" s="9">
        <f t="shared" si="14"/>
        <v>19.200000000000003</v>
      </c>
      <c r="H116" s="9">
        <f t="shared" si="15"/>
        <v>48</v>
      </c>
      <c r="I116" s="9" t="str">
        <f t="shared" si="16"/>
        <v/>
      </c>
      <c r="J116" s="9" t="str">
        <f t="shared" si="17"/>
        <v/>
      </c>
      <c r="K116" s="9" t="str">
        <f t="shared" si="18"/>
        <v/>
      </c>
      <c r="L116" s="9" t="str">
        <f t="shared" si="19"/>
        <v/>
      </c>
      <c r="M116" s="9" t="str">
        <f t="shared" si="20"/>
        <v/>
      </c>
      <c r="N116" s="9" t="str">
        <f t="shared" si="21"/>
        <v/>
      </c>
      <c r="O116" s="9" t="str">
        <f t="shared" si="22"/>
        <v/>
      </c>
      <c r="P116" s="9" t="str">
        <f t="shared" si="23"/>
        <v>FF</v>
      </c>
      <c r="Q116" s="9" t="str" cm="1">
        <f t="array" ref="Q116">IF(D116&lt;&gt;"",IF(D116&lt;&gt;"GR",IF(AND(D116&gt;=40,H116&gt;=30),_xlfn.IFS(H116&gt;=$AD$11,"AA",H116&gt;=$AC$11,"BA",H116&gt;=$AB$11,"BB",H116&gt;=$AA$11,"CB",H116&gt;=$Z$11,"CC",H116&gt;=$Y$11,"DC",H116&gt;=50,"DD"),IF(H116&gt;=$W$9,"FD","FF")),P116),"")</f>
        <v>CB</v>
      </c>
      <c r="R116" s="9">
        <f t="shared" si="13"/>
        <v>0</v>
      </c>
    </row>
    <row r="117" spans="1:18" x14ac:dyDescent="0.2">
      <c r="A117" s="3">
        <v>116</v>
      </c>
      <c r="B117" s="3">
        <v>42</v>
      </c>
      <c r="C117" s="3">
        <v>51</v>
      </c>
      <c r="D117" s="3" t="s">
        <v>34</v>
      </c>
      <c r="E117" s="16">
        <f t="shared" si="12"/>
        <v>42</v>
      </c>
      <c r="F117" s="16">
        <f t="shared" si="12"/>
        <v>51</v>
      </c>
      <c r="G117" s="9">
        <f t="shared" si="14"/>
        <v>47.4</v>
      </c>
      <c r="H117" s="9">
        <f t="shared" si="15"/>
        <v>47.4</v>
      </c>
      <c r="I117" s="9">
        <f t="shared" si="16"/>
        <v>47.4</v>
      </c>
      <c r="J117" s="9">
        <f t="shared" si="17"/>
        <v>47.4</v>
      </c>
      <c r="K117" s="9">
        <f t="shared" si="18"/>
        <v>47.4</v>
      </c>
      <c r="L117" s="9">
        <f t="shared" si="19"/>
        <v>47.4</v>
      </c>
      <c r="M117" s="9" t="str">
        <f t="shared" si="20"/>
        <v/>
      </c>
      <c r="N117" s="9" t="str">
        <f t="shared" si="21"/>
        <v/>
      </c>
      <c r="O117" s="9" t="str">
        <f t="shared" si="22"/>
        <v/>
      </c>
      <c r="P117" s="9" t="str">
        <f t="shared" si="23"/>
        <v>CB</v>
      </c>
      <c r="Q117" s="9" t="str" cm="1">
        <f t="array" ref="Q117">IF(D117&lt;&gt;"",IF(D117&lt;&gt;"GR",IF(AND(D117&gt;=40,H117&gt;=30),_xlfn.IFS(H117&gt;=$AD$11,"AA",H117&gt;=$AC$11,"BA",H117&gt;=$AB$11,"BB",H117&gt;=$AA$11,"CB",H117&gt;=$Z$11,"CC",H117&gt;=$Y$11,"DC",H117&gt;=50,"DD"),IF(H117&gt;=$W$9,"FD","FF")),P117),"")</f>
        <v>CB</v>
      </c>
      <c r="R117" s="9">
        <f t="shared" si="13"/>
        <v>0</v>
      </c>
    </row>
    <row r="118" spans="1:18" x14ac:dyDescent="0.2">
      <c r="A118" s="3">
        <v>117</v>
      </c>
      <c r="B118" s="3">
        <v>45</v>
      </c>
      <c r="C118" s="3">
        <v>49</v>
      </c>
      <c r="D118" s="3" t="s">
        <v>34</v>
      </c>
      <c r="E118" s="16">
        <f t="shared" si="12"/>
        <v>45</v>
      </c>
      <c r="F118" s="16">
        <f t="shared" si="12"/>
        <v>49</v>
      </c>
      <c r="G118" s="9">
        <f t="shared" si="14"/>
        <v>47.4</v>
      </c>
      <c r="H118" s="9">
        <f t="shared" si="15"/>
        <v>47.4</v>
      </c>
      <c r="I118" s="9">
        <f t="shared" si="16"/>
        <v>47.4</v>
      </c>
      <c r="J118" s="9">
        <f t="shared" si="17"/>
        <v>47.4</v>
      </c>
      <c r="K118" s="9">
        <f t="shared" si="18"/>
        <v>47.4</v>
      </c>
      <c r="L118" s="9">
        <f t="shared" si="19"/>
        <v>47.4</v>
      </c>
      <c r="M118" s="9" t="str">
        <f t="shared" si="20"/>
        <v/>
      </c>
      <c r="N118" s="9" t="str">
        <f t="shared" si="21"/>
        <v/>
      </c>
      <c r="O118" s="9" t="str">
        <f t="shared" si="22"/>
        <v/>
      </c>
      <c r="P118" s="9" t="str">
        <f t="shared" si="23"/>
        <v>CB</v>
      </c>
      <c r="Q118" s="9" t="str" cm="1">
        <f t="array" ref="Q118">IF(D118&lt;&gt;"",IF(D118&lt;&gt;"GR",IF(AND(D118&gt;=40,H118&gt;=30),_xlfn.IFS(H118&gt;=$AD$11,"AA",H118&gt;=$AC$11,"BA",H118&gt;=$AB$11,"BB",H118&gt;=$AA$11,"CB",H118&gt;=$Z$11,"CC",H118&gt;=$Y$11,"DC",H118&gt;=50,"DD"),IF(H118&gt;=$W$9,"FD","FF")),P118),"")</f>
        <v>CB</v>
      </c>
      <c r="R118" s="9">
        <f t="shared" si="13"/>
        <v>0</v>
      </c>
    </row>
    <row r="119" spans="1:18" x14ac:dyDescent="0.2">
      <c r="A119" s="3">
        <v>118</v>
      </c>
      <c r="B119" s="3">
        <v>36</v>
      </c>
      <c r="C119" s="3">
        <v>55</v>
      </c>
      <c r="D119" s="3" t="s">
        <v>34</v>
      </c>
      <c r="E119" s="16">
        <f t="shared" si="12"/>
        <v>36</v>
      </c>
      <c r="F119" s="16">
        <f t="shared" si="12"/>
        <v>55</v>
      </c>
      <c r="G119" s="9">
        <f t="shared" si="14"/>
        <v>47.4</v>
      </c>
      <c r="H119" s="9">
        <f t="shared" si="15"/>
        <v>47.4</v>
      </c>
      <c r="I119" s="9">
        <f t="shared" si="16"/>
        <v>47.4</v>
      </c>
      <c r="J119" s="9">
        <f t="shared" si="17"/>
        <v>47.4</v>
      </c>
      <c r="K119" s="9">
        <f t="shared" si="18"/>
        <v>47.4</v>
      </c>
      <c r="L119" s="9">
        <f t="shared" si="19"/>
        <v>47.4</v>
      </c>
      <c r="M119" s="9" t="str">
        <f t="shared" si="20"/>
        <v/>
      </c>
      <c r="N119" s="9" t="str">
        <f t="shared" si="21"/>
        <v/>
      </c>
      <c r="O119" s="9" t="str">
        <f t="shared" si="22"/>
        <v/>
      </c>
      <c r="P119" s="9" t="str">
        <f t="shared" si="23"/>
        <v>CB</v>
      </c>
      <c r="Q119" s="9" t="str" cm="1">
        <f t="array" ref="Q119">IF(D119&lt;&gt;"",IF(D119&lt;&gt;"GR",IF(AND(D119&gt;=40,H119&gt;=30),_xlfn.IFS(H119&gt;=$AD$11,"AA",H119&gt;=$AC$11,"BA",H119&gt;=$AB$11,"BB",H119&gt;=$AA$11,"CB",H119&gt;=$Z$11,"CC",H119&gt;=$Y$11,"DC",H119&gt;=50,"DD"),IF(H119&gt;=$W$9,"FD","FF")),P119),"")</f>
        <v>CB</v>
      </c>
      <c r="R119" s="9">
        <f t="shared" si="13"/>
        <v>0</v>
      </c>
    </row>
    <row r="120" spans="1:18" x14ac:dyDescent="0.2">
      <c r="A120" s="3">
        <v>119</v>
      </c>
      <c r="B120" s="3">
        <v>10</v>
      </c>
      <c r="C120" s="3">
        <v>72</v>
      </c>
      <c r="D120" s="3" t="s">
        <v>34</v>
      </c>
      <c r="E120" s="16">
        <f t="shared" si="12"/>
        <v>10</v>
      </c>
      <c r="F120" s="16">
        <f t="shared" si="12"/>
        <v>72</v>
      </c>
      <c r="G120" s="9">
        <f t="shared" si="14"/>
        <v>47.199999999999996</v>
      </c>
      <c r="H120" s="9">
        <f t="shared" si="15"/>
        <v>47.199999999999996</v>
      </c>
      <c r="I120" s="9">
        <f t="shared" si="16"/>
        <v>47.199999999999996</v>
      </c>
      <c r="J120" s="9">
        <f t="shared" si="17"/>
        <v>47.199999999999996</v>
      </c>
      <c r="K120" s="9">
        <f t="shared" si="18"/>
        <v>47.199999999999996</v>
      </c>
      <c r="L120" s="9">
        <f t="shared" si="19"/>
        <v>47.199999999999996</v>
      </c>
      <c r="M120" s="9" t="str">
        <f t="shared" si="20"/>
        <v/>
      </c>
      <c r="N120" s="9" t="str">
        <f t="shared" si="21"/>
        <v/>
      </c>
      <c r="O120" s="9" t="str">
        <f t="shared" si="22"/>
        <v/>
      </c>
      <c r="P120" s="9" t="str">
        <f t="shared" si="23"/>
        <v>CB</v>
      </c>
      <c r="Q120" s="9" t="str" cm="1">
        <f t="array" ref="Q120">IF(D120&lt;&gt;"",IF(D120&lt;&gt;"GR",IF(AND(D120&gt;=40,H120&gt;=30),_xlfn.IFS(H120&gt;=$AD$11,"AA",H120&gt;=$AC$11,"BA",H120&gt;=$AB$11,"BB",H120&gt;=$AA$11,"CB",H120&gt;=$Z$11,"CC",H120&gt;=$Y$11,"DC",H120&gt;=50,"DD"),IF(H120&gt;=$W$9,"FD","FF")),P120),"")</f>
        <v>CB</v>
      </c>
      <c r="R120" s="9">
        <f t="shared" si="13"/>
        <v>0</v>
      </c>
    </row>
    <row r="121" spans="1:18" x14ac:dyDescent="0.2">
      <c r="A121" s="3">
        <v>120</v>
      </c>
      <c r="B121" s="3">
        <v>34</v>
      </c>
      <c r="C121" s="3">
        <v>56</v>
      </c>
      <c r="D121" s="3" t="s">
        <v>34</v>
      </c>
      <c r="E121" s="16">
        <f t="shared" si="12"/>
        <v>34</v>
      </c>
      <c r="F121" s="16">
        <f t="shared" si="12"/>
        <v>56</v>
      </c>
      <c r="G121" s="9">
        <f t="shared" si="14"/>
        <v>47.2</v>
      </c>
      <c r="H121" s="9">
        <f t="shared" si="15"/>
        <v>47.2</v>
      </c>
      <c r="I121" s="9">
        <f t="shared" si="16"/>
        <v>47.2</v>
      </c>
      <c r="J121" s="9">
        <f t="shared" si="17"/>
        <v>47.2</v>
      </c>
      <c r="K121" s="9">
        <f t="shared" si="18"/>
        <v>47.2</v>
      </c>
      <c r="L121" s="9">
        <f t="shared" si="19"/>
        <v>47.2</v>
      </c>
      <c r="M121" s="9" t="str">
        <f t="shared" si="20"/>
        <v/>
      </c>
      <c r="N121" s="9" t="str">
        <f t="shared" si="21"/>
        <v/>
      </c>
      <c r="O121" s="9" t="str">
        <f t="shared" si="22"/>
        <v/>
      </c>
      <c r="P121" s="9" t="str">
        <f t="shared" si="23"/>
        <v>CB</v>
      </c>
      <c r="Q121" s="9" t="str" cm="1">
        <f t="array" ref="Q121">IF(D121&lt;&gt;"",IF(D121&lt;&gt;"GR",IF(AND(D121&gt;=40,H121&gt;=30),_xlfn.IFS(H121&gt;=$AD$11,"AA",H121&gt;=$AC$11,"BA",H121&gt;=$AB$11,"BB",H121&gt;=$AA$11,"CB",H121&gt;=$Z$11,"CC",H121&gt;=$Y$11,"DC",H121&gt;=50,"DD"),IF(H121&gt;=$W$9,"FD","FF")),P121),"")</f>
        <v>CB</v>
      </c>
      <c r="R121" s="9">
        <f t="shared" si="13"/>
        <v>0</v>
      </c>
    </row>
    <row r="122" spans="1:18" x14ac:dyDescent="0.2">
      <c r="A122" s="3">
        <v>121</v>
      </c>
      <c r="B122" s="3">
        <v>34</v>
      </c>
      <c r="C122" s="3" t="s">
        <v>34</v>
      </c>
      <c r="D122" s="3">
        <v>56</v>
      </c>
      <c r="E122" s="16">
        <f t="shared" si="12"/>
        <v>34</v>
      </c>
      <c r="F122" s="16">
        <f t="shared" si="12"/>
        <v>0</v>
      </c>
      <c r="G122" s="9">
        <f t="shared" si="14"/>
        <v>13.600000000000001</v>
      </c>
      <c r="H122" s="9">
        <f t="shared" si="15"/>
        <v>47.2</v>
      </c>
      <c r="I122" s="9" t="str">
        <f t="shared" si="16"/>
        <v/>
      </c>
      <c r="J122" s="9" t="str">
        <f t="shared" si="17"/>
        <v/>
      </c>
      <c r="K122" s="9" t="str">
        <f t="shared" si="18"/>
        <v/>
      </c>
      <c r="L122" s="9" t="str">
        <f t="shared" si="19"/>
        <v/>
      </c>
      <c r="M122" s="9" t="str">
        <f t="shared" si="20"/>
        <v/>
      </c>
      <c r="N122" s="9" t="str">
        <f t="shared" si="21"/>
        <v/>
      </c>
      <c r="O122" s="9" t="str">
        <f t="shared" si="22"/>
        <v/>
      </c>
      <c r="P122" s="9" t="str">
        <f t="shared" si="23"/>
        <v>FF</v>
      </c>
      <c r="Q122" s="9" t="str" cm="1">
        <f t="array" ref="Q122">IF(D122&lt;&gt;"",IF(D122&lt;&gt;"GR",IF(AND(D122&gt;=40,H122&gt;=30),_xlfn.IFS(H122&gt;=$AD$11,"AA",H122&gt;=$AC$11,"BA",H122&gt;=$AB$11,"BB",H122&gt;=$AA$11,"CB",H122&gt;=$Z$11,"CC",H122&gt;=$Y$11,"DC",H122&gt;=50,"DD"),IF(H122&gt;=$W$9,"FD","FF")),P122),"")</f>
        <v>CB</v>
      </c>
      <c r="R122" s="9">
        <f t="shared" si="13"/>
        <v>0</v>
      </c>
    </row>
    <row r="123" spans="1:18" x14ac:dyDescent="0.2">
      <c r="A123" s="3">
        <v>122</v>
      </c>
      <c r="B123" s="3">
        <v>35</v>
      </c>
      <c r="C123" s="3">
        <v>55</v>
      </c>
      <c r="D123" s="3" t="s">
        <v>34</v>
      </c>
      <c r="E123" s="16">
        <f t="shared" si="12"/>
        <v>35</v>
      </c>
      <c r="F123" s="16">
        <f t="shared" si="12"/>
        <v>55</v>
      </c>
      <c r="G123" s="9">
        <f t="shared" si="14"/>
        <v>47</v>
      </c>
      <c r="H123" s="9">
        <f t="shared" si="15"/>
        <v>47</v>
      </c>
      <c r="I123" s="9">
        <f t="shared" si="16"/>
        <v>47</v>
      </c>
      <c r="J123" s="9">
        <f t="shared" si="17"/>
        <v>47</v>
      </c>
      <c r="K123" s="9">
        <f t="shared" si="18"/>
        <v>47</v>
      </c>
      <c r="L123" s="9">
        <f t="shared" si="19"/>
        <v>47</v>
      </c>
      <c r="M123" s="9">
        <f t="shared" si="20"/>
        <v>47</v>
      </c>
      <c r="N123" s="9" t="str">
        <f t="shared" si="21"/>
        <v/>
      </c>
      <c r="O123" s="9" t="str">
        <f t="shared" si="22"/>
        <v/>
      </c>
      <c r="P123" s="9" t="str">
        <f t="shared" si="23"/>
        <v>CC</v>
      </c>
      <c r="Q123" s="9" t="str" cm="1">
        <f t="array" ref="Q123">IF(D123&lt;&gt;"",IF(D123&lt;&gt;"GR",IF(AND(D123&gt;=40,H123&gt;=30),_xlfn.IFS(H123&gt;=$AD$11,"AA",H123&gt;=$AC$11,"BA",H123&gt;=$AB$11,"BB",H123&gt;=$AA$11,"CB",H123&gt;=$Z$11,"CC",H123&gt;=$Y$11,"DC",H123&gt;=50,"DD"),IF(H123&gt;=$W$9,"FD","FF")),P123),"")</f>
        <v>CC</v>
      </c>
      <c r="R123" s="9">
        <f t="shared" si="13"/>
        <v>0</v>
      </c>
    </row>
    <row r="124" spans="1:18" x14ac:dyDescent="0.2">
      <c r="A124" s="3">
        <v>123</v>
      </c>
      <c r="B124" s="3">
        <v>20</v>
      </c>
      <c r="C124" s="3">
        <v>65</v>
      </c>
      <c r="D124" s="3" t="s">
        <v>34</v>
      </c>
      <c r="E124" s="16">
        <f t="shared" si="12"/>
        <v>20</v>
      </c>
      <c r="F124" s="16">
        <f t="shared" si="12"/>
        <v>65</v>
      </c>
      <c r="G124" s="9">
        <f t="shared" si="14"/>
        <v>47</v>
      </c>
      <c r="H124" s="9">
        <f t="shared" si="15"/>
        <v>47</v>
      </c>
      <c r="I124" s="9">
        <f t="shared" si="16"/>
        <v>47</v>
      </c>
      <c r="J124" s="9">
        <f t="shared" si="17"/>
        <v>47</v>
      </c>
      <c r="K124" s="9">
        <f t="shared" si="18"/>
        <v>47</v>
      </c>
      <c r="L124" s="9">
        <f t="shared" si="19"/>
        <v>47</v>
      </c>
      <c r="M124" s="9">
        <f t="shared" si="20"/>
        <v>47</v>
      </c>
      <c r="N124" s="9" t="str">
        <f t="shared" si="21"/>
        <v/>
      </c>
      <c r="O124" s="9" t="str">
        <f t="shared" si="22"/>
        <v/>
      </c>
      <c r="P124" s="9" t="str">
        <f t="shared" si="23"/>
        <v>CC</v>
      </c>
      <c r="Q124" s="9" t="str" cm="1">
        <f t="array" ref="Q124">IF(D124&lt;&gt;"",IF(D124&lt;&gt;"GR",IF(AND(D124&gt;=40,H124&gt;=30),_xlfn.IFS(H124&gt;=$AD$11,"AA",H124&gt;=$AC$11,"BA",H124&gt;=$AB$11,"BB",H124&gt;=$AA$11,"CB",H124&gt;=$Z$11,"CC",H124&gt;=$Y$11,"DC",H124&gt;=50,"DD"),IF(H124&gt;=$W$9,"FD","FF")),P124),"")</f>
        <v>CC</v>
      </c>
      <c r="R124" s="9">
        <f t="shared" si="13"/>
        <v>0</v>
      </c>
    </row>
    <row r="125" spans="1:18" x14ac:dyDescent="0.2">
      <c r="A125" s="3">
        <v>124</v>
      </c>
      <c r="B125" s="3">
        <v>36</v>
      </c>
      <c r="C125" s="3">
        <v>30</v>
      </c>
      <c r="D125" s="3">
        <v>54</v>
      </c>
      <c r="E125" s="16">
        <f t="shared" si="12"/>
        <v>36</v>
      </c>
      <c r="F125" s="16">
        <f t="shared" si="12"/>
        <v>30</v>
      </c>
      <c r="G125" s="9">
        <f t="shared" si="14"/>
        <v>32.4</v>
      </c>
      <c r="H125" s="9">
        <f t="shared" si="15"/>
        <v>46.8</v>
      </c>
      <c r="I125" s="9" t="str">
        <f t="shared" si="16"/>
        <v/>
      </c>
      <c r="J125" s="9" t="str">
        <f t="shared" si="17"/>
        <v/>
      </c>
      <c r="K125" s="9" t="str">
        <f t="shared" si="18"/>
        <v/>
      </c>
      <c r="L125" s="9" t="str">
        <f t="shared" si="19"/>
        <v/>
      </c>
      <c r="M125" s="9" t="str">
        <f t="shared" si="20"/>
        <v/>
      </c>
      <c r="N125" s="9" t="str">
        <f t="shared" si="21"/>
        <v/>
      </c>
      <c r="O125" s="9" t="str">
        <f t="shared" si="22"/>
        <v/>
      </c>
      <c r="P125" s="9" t="str">
        <f t="shared" si="23"/>
        <v>FD</v>
      </c>
      <c r="Q125" s="9" t="str" cm="1">
        <f t="array" ref="Q125">IF(D125&lt;&gt;"",IF(D125&lt;&gt;"GR",IF(AND(D125&gt;=40,H125&gt;=30),_xlfn.IFS(H125&gt;=$AD$11,"AA",H125&gt;=$AC$11,"BA",H125&gt;=$AB$11,"BB",H125&gt;=$AA$11,"CB",H125&gt;=$Z$11,"CC",H125&gt;=$Y$11,"DC",H125&gt;=50,"DD"),IF(H125&gt;=$W$9,"FD","FF")),P125),"")</f>
        <v>CC</v>
      </c>
      <c r="R125" s="9">
        <f t="shared" si="13"/>
        <v>0</v>
      </c>
    </row>
    <row r="126" spans="1:18" x14ac:dyDescent="0.2">
      <c r="A126" s="3">
        <v>125</v>
      </c>
      <c r="B126" s="3">
        <v>42</v>
      </c>
      <c r="C126" s="3">
        <v>50</v>
      </c>
      <c r="D126" s="3" t="s">
        <v>34</v>
      </c>
      <c r="E126" s="16">
        <f t="shared" si="12"/>
        <v>42</v>
      </c>
      <c r="F126" s="16">
        <f t="shared" si="12"/>
        <v>50</v>
      </c>
      <c r="G126" s="9">
        <f t="shared" si="14"/>
        <v>46.8</v>
      </c>
      <c r="H126" s="9">
        <f t="shared" si="15"/>
        <v>46.8</v>
      </c>
      <c r="I126" s="9">
        <f t="shared" si="16"/>
        <v>46.8</v>
      </c>
      <c r="J126" s="9">
        <f t="shared" si="17"/>
        <v>46.8</v>
      </c>
      <c r="K126" s="9">
        <f t="shared" si="18"/>
        <v>46.8</v>
      </c>
      <c r="L126" s="9">
        <f t="shared" si="19"/>
        <v>46.8</v>
      </c>
      <c r="M126" s="9">
        <f t="shared" si="20"/>
        <v>46.8</v>
      </c>
      <c r="N126" s="9" t="str">
        <f t="shared" si="21"/>
        <v/>
      </c>
      <c r="O126" s="9" t="str">
        <f t="shared" si="22"/>
        <v/>
      </c>
      <c r="P126" s="9" t="str">
        <f t="shared" si="23"/>
        <v>CC</v>
      </c>
      <c r="Q126" s="9" t="str" cm="1">
        <f t="array" ref="Q126">IF(D126&lt;&gt;"",IF(D126&lt;&gt;"GR",IF(AND(D126&gt;=40,H126&gt;=30),_xlfn.IFS(H126&gt;=$AD$11,"AA",H126&gt;=$AC$11,"BA",H126&gt;=$AB$11,"BB",H126&gt;=$AA$11,"CB",H126&gt;=$Z$11,"CC",H126&gt;=$Y$11,"DC",H126&gt;=50,"DD"),IF(H126&gt;=$W$9,"FD","FF")),P126),"")</f>
        <v>CC</v>
      </c>
      <c r="R126" s="9">
        <f t="shared" si="13"/>
        <v>0</v>
      </c>
    </row>
    <row r="127" spans="1:18" x14ac:dyDescent="0.2">
      <c r="A127" s="3">
        <v>126</v>
      </c>
      <c r="B127" s="3">
        <v>21</v>
      </c>
      <c r="C127" s="3">
        <v>64</v>
      </c>
      <c r="D127" s="3" t="s">
        <v>34</v>
      </c>
      <c r="E127" s="16">
        <f t="shared" si="12"/>
        <v>21</v>
      </c>
      <c r="F127" s="16">
        <f t="shared" si="12"/>
        <v>64</v>
      </c>
      <c r="G127" s="9">
        <f t="shared" si="14"/>
        <v>46.8</v>
      </c>
      <c r="H127" s="9">
        <f t="shared" si="15"/>
        <v>46.8</v>
      </c>
      <c r="I127" s="9">
        <f t="shared" si="16"/>
        <v>46.8</v>
      </c>
      <c r="J127" s="9">
        <f t="shared" si="17"/>
        <v>46.8</v>
      </c>
      <c r="K127" s="9">
        <f t="shared" si="18"/>
        <v>46.8</v>
      </c>
      <c r="L127" s="9">
        <f t="shared" si="19"/>
        <v>46.8</v>
      </c>
      <c r="M127" s="9">
        <f t="shared" si="20"/>
        <v>46.8</v>
      </c>
      <c r="N127" s="9" t="str">
        <f t="shared" si="21"/>
        <v/>
      </c>
      <c r="O127" s="9" t="str">
        <f t="shared" si="22"/>
        <v/>
      </c>
      <c r="P127" s="9" t="str">
        <f t="shared" si="23"/>
        <v>CC</v>
      </c>
      <c r="Q127" s="9" t="str" cm="1">
        <f t="array" ref="Q127">IF(D127&lt;&gt;"",IF(D127&lt;&gt;"GR",IF(AND(D127&gt;=40,H127&gt;=30),_xlfn.IFS(H127&gt;=$AD$11,"AA",H127&gt;=$AC$11,"BA",H127&gt;=$AB$11,"BB",H127&gt;=$AA$11,"CB",H127&gt;=$Z$11,"CC",H127&gt;=$Y$11,"DC",H127&gt;=50,"DD"),IF(H127&gt;=$W$9,"FD","FF")),P127),"")</f>
        <v>CC</v>
      </c>
      <c r="R127" s="9">
        <f t="shared" si="13"/>
        <v>0</v>
      </c>
    </row>
    <row r="128" spans="1:18" x14ac:dyDescent="0.2">
      <c r="A128" s="3">
        <v>127</v>
      </c>
      <c r="B128" s="3">
        <v>35</v>
      </c>
      <c r="C128" s="3">
        <v>54</v>
      </c>
      <c r="D128" s="3" t="s">
        <v>34</v>
      </c>
      <c r="E128" s="16">
        <f t="shared" si="12"/>
        <v>35</v>
      </c>
      <c r="F128" s="16">
        <f t="shared" si="12"/>
        <v>54</v>
      </c>
      <c r="G128" s="9">
        <f t="shared" si="14"/>
        <v>46.4</v>
      </c>
      <c r="H128" s="9">
        <f t="shared" si="15"/>
        <v>46.4</v>
      </c>
      <c r="I128" s="9">
        <f t="shared" si="16"/>
        <v>46.4</v>
      </c>
      <c r="J128" s="9">
        <f t="shared" si="17"/>
        <v>46.4</v>
      </c>
      <c r="K128" s="9">
        <f t="shared" si="18"/>
        <v>46.4</v>
      </c>
      <c r="L128" s="9">
        <f t="shared" si="19"/>
        <v>46.4</v>
      </c>
      <c r="M128" s="9">
        <f t="shared" si="20"/>
        <v>46.4</v>
      </c>
      <c r="N128" s="9" t="str">
        <f t="shared" si="21"/>
        <v/>
      </c>
      <c r="O128" s="9" t="str">
        <f t="shared" si="22"/>
        <v/>
      </c>
      <c r="P128" s="9" t="str">
        <f t="shared" si="23"/>
        <v>CC</v>
      </c>
      <c r="Q128" s="9" t="str" cm="1">
        <f t="array" ref="Q128">IF(D128&lt;&gt;"",IF(D128&lt;&gt;"GR",IF(AND(D128&gt;=40,H128&gt;=30),_xlfn.IFS(H128&gt;=$AD$11,"AA",H128&gt;=$AC$11,"BA",H128&gt;=$AB$11,"BB",H128&gt;=$AA$11,"CB",H128&gt;=$Z$11,"CC",H128&gt;=$Y$11,"DC",H128&gt;=50,"DD"),IF(H128&gt;=$W$9,"FD","FF")),P128),"")</f>
        <v>CC</v>
      </c>
      <c r="R128" s="9">
        <f t="shared" si="13"/>
        <v>0</v>
      </c>
    </row>
    <row r="129" spans="1:18" x14ac:dyDescent="0.2">
      <c r="A129" s="3">
        <v>128</v>
      </c>
      <c r="B129" s="3">
        <v>18</v>
      </c>
      <c r="C129" s="3">
        <v>65</v>
      </c>
      <c r="D129" s="3" t="s">
        <v>34</v>
      </c>
      <c r="E129" s="16">
        <f t="shared" si="12"/>
        <v>18</v>
      </c>
      <c r="F129" s="16">
        <f t="shared" si="12"/>
        <v>65</v>
      </c>
      <c r="G129" s="9">
        <f t="shared" si="14"/>
        <v>46.2</v>
      </c>
      <c r="H129" s="9">
        <f t="shared" si="15"/>
        <v>46.2</v>
      </c>
      <c r="I129" s="9">
        <f t="shared" si="16"/>
        <v>46.2</v>
      </c>
      <c r="J129" s="9">
        <f t="shared" si="17"/>
        <v>46.2</v>
      </c>
      <c r="K129" s="9">
        <f t="shared" si="18"/>
        <v>46.2</v>
      </c>
      <c r="L129" s="9">
        <f t="shared" si="19"/>
        <v>46.2</v>
      </c>
      <c r="M129" s="9">
        <f t="shared" si="20"/>
        <v>46.2</v>
      </c>
      <c r="N129" s="9" t="str">
        <f t="shared" si="21"/>
        <v/>
      </c>
      <c r="O129" s="9" t="str">
        <f t="shared" si="22"/>
        <v/>
      </c>
      <c r="P129" s="9" t="str">
        <f t="shared" si="23"/>
        <v>CC</v>
      </c>
      <c r="Q129" s="9" t="str" cm="1">
        <f t="array" ref="Q129">IF(D129&lt;&gt;"",IF(D129&lt;&gt;"GR",IF(AND(D129&gt;=40,H129&gt;=30),_xlfn.IFS(H129&gt;=$AD$11,"AA",H129&gt;=$AC$11,"BA",H129&gt;=$AB$11,"BB",H129&gt;=$AA$11,"CB",H129&gt;=$Z$11,"CC",H129&gt;=$Y$11,"DC",H129&gt;=50,"DD"),IF(H129&gt;=$W$9,"FD","FF")),P129),"")</f>
        <v>CC</v>
      </c>
      <c r="R129" s="9">
        <f t="shared" si="13"/>
        <v>0</v>
      </c>
    </row>
    <row r="130" spans="1:18" x14ac:dyDescent="0.2">
      <c r="A130" s="3">
        <v>129</v>
      </c>
      <c r="B130" s="3">
        <v>30</v>
      </c>
      <c r="C130" s="3">
        <v>57</v>
      </c>
      <c r="D130" s="3" t="s">
        <v>34</v>
      </c>
      <c r="E130" s="16">
        <f t="shared" ref="E130:F193" si="24">IF(B130="GR",0,B130)</f>
        <v>30</v>
      </c>
      <c r="F130" s="16">
        <f t="shared" si="24"/>
        <v>57</v>
      </c>
      <c r="G130" s="9">
        <f t="shared" si="14"/>
        <v>46.199999999999996</v>
      </c>
      <c r="H130" s="9">
        <f t="shared" si="15"/>
        <v>46.199999999999996</v>
      </c>
      <c r="I130" s="9">
        <f t="shared" si="16"/>
        <v>46.199999999999996</v>
      </c>
      <c r="J130" s="9">
        <f t="shared" si="17"/>
        <v>46.199999999999996</v>
      </c>
      <c r="K130" s="9">
        <f t="shared" si="18"/>
        <v>46.199999999999996</v>
      </c>
      <c r="L130" s="9">
        <f t="shared" si="19"/>
        <v>46.199999999999996</v>
      </c>
      <c r="M130" s="9">
        <f t="shared" si="20"/>
        <v>46.199999999999996</v>
      </c>
      <c r="N130" s="9" t="str">
        <f t="shared" si="21"/>
        <v/>
      </c>
      <c r="O130" s="9" t="str">
        <f t="shared" si="22"/>
        <v/>
      </c>
      <c r="P130" s="9" t="str">
        <f t="shared" si="23"/>
        <v>CC</v>
      </c>
      <c r="Q130" s="9" t="str" cm="1">
        <f t="array" ref="Q130">IF(D130&lt;&gt;"",IF(D130&lt;&gt;"GR",IF(AND(D130&gt;=40,H130&gt;=30),_xlfn.IFS(H130&gt;=$AD$11,"AA",H130&gt;=$AC$11,"BA",H130&gt;=$AB$11,"BB",H130&gt;=$AA$11,"CB",H130&gt;=$Z$11,"CC",H130&gt;=$Y$11,"DC",H130&gt;=50,"DD"),IF(H130&gt;=$W$9,"FD","FF")),P130),"")</f>
        <v>CC</v>
      </c>
      <c r="R130" s="9">
        <f t="shared" ref="R130:R193" si="25">IF(AND(F130&gt;=55,G130&gt;=50),_xlfn.RANK.EQ(G130,$G$2:$G$326,0),0)</f>
        <v>0</v>
      </c>
    </row>
    <row r="131" spans="1:18" x14ac:dyDescent="0.2">
      <c r="A131" s="3">
        <v>130</v>
      </c>
      <c r="B131" s="3">
        <v>27</v>
      </c>
      <c r="C131" s="3">
        <v>59</v>
      </c>
      <c r="D131" s="3" t="s">
        <v>34</v>
      </c>
      <c r="E131" s="16">
        <f t="shared" si="24"/>
        <v>27</v>
      </c>
      <c r="F131" s="16">
        <f t="shared" si="24"/>
        <v>59</v>
      </c>
      <c r="G131" s="9">
        <f t="shared" ref="G131:G194" si="26">(E131*0.4)+(F131*0.6)</f>
        <v>46.2</v>
      </c>
      <c r="H131" s="9">
        <f t="shared" ref="H131:H194" si="27">IF(AND(D131&lt;&gt;"",D131&lt;&gt;"GR"),(B131*0.4)+(D131*0.6),G131)</f>
        <v>46.2</v>
      </c>
      <c r="I131" s="9">
        <f t="shared" ref="I131:I194" si="28">IF(AND(G131&gt;=30,F131&gt;=40),G131,"")</f>
        <v>46.2</v>
      </c>
      <c r="J131" s="9">
        <f t="shared" ref="J131:J194" si="29">IF(I131&lt;&gt;"",IF(_xlfn.RANK.EQ(I131,$I$2:$I$326,0)&lt;=ROUND(COUNTIFS($G$2:$G$326,"&gt;=30",$F$2:$F$326,"&gt;=40")/100*$AD$9,0),"",G131),"")</f>
        <v>46.2</v>
      </c>
      <c r="K131" s="9">
        <f t="shared" ref="K131:K194" si="30">IF(J131&lt;&gt;"",IF(_xlfn.RANK.EQ(J131,$J$2:$J$326,0)&lt;=ROUND(COUNTIFS($G$2:$G$326,"&gt;=30",$F$2:$F$326,"&gt;=40")/100*$AC$9,0),"",G131),"")</f>
        <v>46.2</v>
      </c>
      <c r="L131" s="9">
        <f t="shared" ref="L131:L194" si="31">IF(K131&lt;&gt;"",IF(_xlfn.RANK.EQ(K131,$K$2:$K$326,0)&lt;=ROUND(COUNTIFS($G$2:$G$326,"&gt;=30",$F$2:$F$326,"&gt;=40")/100*$AB$9,0),"",G131),"")</f>
        <v>46.2</v>
      </c>
      <c r="M131" s="9">
        <f t="shared" ref="M131:M194" si="32">IF(L131&lt;&gt;"",IF(_xlfn.RANK.EQ(L131,$L$2:$L$326,0)&lt;=ROUND(COUNTIFS($G$2:$G$326,"&gt;=30",$F$2:$F$326,"&gt;=40")/100*$AA$9,0),"",G131),"")</f>
        <v>46.2</v>
      </c>
      <c r="N131" s="9" t="str">
        <f t="shared" ref="N131:N194" si="33">IF(M131&lt;&gt;"",IF(_xlfn.RANK.EQ(M131,$M$2:$M$326,0)&lt;=ROUND(COUNTIFS($G$2:$G$326,"&gt;=30",$F$2:$F$326,"&gt;=40")/100*$Z$9,0),"",G131),"")</f>
        <v/>
      </c>
      <c r="O131" s="9" t="str">
        <f t="shared" ref="O131:O194" si="34">IF(N131&lt;&gt;"",IF(_xlfn.RANK.EQ(N131,$N$2:$N$326,0)&lt;=ROUND(COUNTIFS($G$2:$G$326,"&gt;=30",$F$2:$F$326,"&gt;=40")/100*$Y$9,0),"",G131),"")</f>
        <v/>
      </c>
      <c r="P131" s="9" t="str">
        <f t="shared" ref="P131:P194" si="35">IF(C131&lt;&gt;"",IF(AND(F131&gt;=40,G131&gt;=30),IF(_xlfn.RANK.EQ(I131,$I$2:$I$326,0)&lt;=ROUND(COUNTIFS($G$2:$G$326,"&gt;=30",$F$2:$F$326,"&gt;=40")/100*$AD$9,0),$AD$8,IF(_xlfn.RANK.EQ(J131,$J$2:$J$326,0)&lt;=ROUND(COUNTIFS($G$2:$G$326,"&gt;=30",$F$2:$F$326,"&gt;=40")/100*$AC$9,0),$AC$8,IF(_xlfn.RANK.EQ(K131,$K$2:$K$326,0)&lt;=ROUND(COUNTIFS($G$2:$G$326,"&gt;=30",$F$2:$F$326,"&gt;=40")/100*$AB$9,0),$AB$8,IF(_xlfn.RANK.EQ(L131,$L$2:$L$326,0)&lt;=ROUND(COUNTIFS($G$2:$G$326,"&gt;=30",$F$2:$F$326,"&gt;=40")/100*$AA$9,0),$AA$8,IF(_xlfn.RANK.EQ(M131,$M$2:$M$326,0)&lt;=ROUND(COUNTIFS($G$2:$G$326,"&gt;=30",$F$2:$F$326,"&gt;=40")/100*$Z$9,0),$Z$8,IF(_xlfn.RANK.EQ(N131,$N$2:$N$326,0)&lt;=ROUND(COUNTIFS($G$2:$G$326,"&gt;=30",$F$2:$F$326,"&gt;=40")/100*$Y$9,0),$Y$8,$X$8)))))),IF(G131&gt;=$W$9,$W$8,$V$8)),"")</f>
        <v>CC</v>
      </c>
      <c r="Q131" s="9" t="str" cm="1">
        <f t="array" ref="Q131">IF(D131&lt;&gt;"",IF(D131&lt;&gt;"GR",IF(AND(D131&gt;=40,H131&gt;=30),_xlfn.IFS(H131&gt;=$AD$11,"AA",H131&gt;=$AC$11,"BA",H131&gt;=$AB$11,"BB",H131&gt;=$AA$11,"CB",H131&gt;=$Z$11,"CC",H131&gt;=$Y$11,"DC",H131&gt;=50,"DD"),IF(H131&gt;=$W$9,"FD","FF")),P131),"")</f>
        <v>CC</v>
      </c>
      <c r="R131" s="9">
        <f t="shared" si="25"/>
        <v>0</v>
      </c>
    </row>
    <row r="132" spans="1:18" x14ac:dyDescent="0.2">
      <c r="A132" s="3">
        <v>131</v>
      </c>
      <c r="B132" s="3">
        <v>24</v>
      </c>
      <c r="C132" s="3">
        <v>61</v>
      </c>
      <c r="D132" s="3" t="s">
        <v>34</v>
      </c>
      <c r="E132" s="16">
        <f t="shared" si="24"/>
        <v>24</v>
      </c>
      <c r="F132" s="16">
        <f t="shared" si="24"/>
        <v>61</v>
      </c>
      <c r="G132" s="9">
        <f t="shared" si="26"/>
        <v>46.2</v>
      </c>
      <c r="H132" s="9">
        <f t="shared" si="27"/>
        <v>46.2</v>
      </c>
      <c r="I132" s="9">
        <f t="shared" si="28"/>
        <v>46.2</v>
      </c>
      <c r="J132" s="9">
        <f t="shared" si="29"/>
        <v>46.2</v>
      </c>
      <c r="K132" s="9">
        <f t="shared" si="30"/>
        <v>46.2</v>
      </c>
      <c r="L132" s="9">
        <f t="shared" si="31"/>
        <v>46.2</v>
      </c>
      <c r="M132" s="9">
        <f t="shared" si="32"/>
        <v>46.2</v>
      </c>
      <c r="N132" s="9" t="str">
        <f t="shared" si="33"/>
        <v/>
      </c>
      <c r="O132" s="9" t="str">
        <f t="shared" si="34"/>
        <v/>
      </c>
      <c r="P132" s="9" t="str">
        <f t="shared" si="35"/>
        <v>CC</v>
      </c>
      <c r="Q132" s="9" t="str" cm="1">
        <f t="array" ref="Q132">IF(D132&lt;&gt;"",IF(D132&lt;&gt;"GR",IF(AND(D132&gt;=40,H132&gt;=30),_xlfn.IFS(H132&gt;=$AD$11,"AA",H132&gt;=$AC$11,"BA",H132&gt;=$AB$11,"BB",H132&gt;=$AA$11,"CB",H132&gt;=$Z$11,"CC",H132&gt;=$Y$11,"DC",H132&gt;=50,"DD"),IF(H132&gt;=$W$9,"FD","FF")),P132),"")</f>
        <v>CC</v>
      </c>
      <c r="R132" s="9">
        <f t="shared" si="25"/>
        <v>0</v>
      </c>
    </row>
    <row r="133" spans="1:18" x14ac:dyDescent="0.2">
      <c r="A133" s="3">
        <v>132</v>
      </c>
      <c r="B133" s="3">
        <v>18</v>
      </c>
      <c r="C133" s="3">
        <v>64</v>
      </c>
      <c r="D133" s="3" t="s">
        <v>34</v>
      </c>
      <c r="E133" s="16">
        <f t="shared" si="24"/>
        <v>18</v>
      </c>
      <c r="F133" s="16">
        <f t="shared" si="24"/>
        <v>64</v>
      </c>
      <c r="G133" s="9">
        <f t="shared" si="26"/>
        <v>45.6</v>
      </c>
      <c r="H133" s="9">
        <f t="shared" si="27"/>
        <v>45.6</v>
      </c>
      <c r="I133" s="9">
        <f t="shared" si="28"/>
        <v>45.6</v>
      </c>
      <c r="J133" s="9">
        <f t="shared" si="29"/>
        <v>45.6</v>
      </c>
      <c r="K133" s="9">
        <f t="shared" si="30"/>
        <v>45.6</v>
      </c>
      <c r="L133" s="9">
        <f t="shared" si="31"/>
        <v>45.6</v>
      </c>
      <c r="M133" s="9">
        <f t="shared" si="32"/>
        <v>45.6</v>
      </c>
      <c r="N133" s="9" t="str">
        <f t="shared" si="33"/>
        <v/>
      </c>
      <c r="O133" s="9" t="str">
        <f t="shared" si="34"/>
        <v/>
      </c>
      <c r="P133" s="9" t="str">
        <f t="shared" si="35"/>
        <v>CC</v>
      </c>
      <c r="Q133" s="9" t="str" cm="1">
        <f t="array" ref="Q133">IF(D133&lt;&gt;"",IF(D133&lt;&gt;"GR",IF(AND(D133&gt;=40,H133&gt;=30),_xlfn.IFS(H133&gt;=$AD$11,"AA",H133&gt;=$AC$11,"BA",H133&gt;=$AB$11,"BB",H133&gt;=$AA$11,"CB",H133&gt;=$Z$11,"CC",H133&gt;=$Y$11,"DC",H133&gt;=50,"DD"),IF(H133&gt;=$W$9,"FD","FF")),P133),"")</f>
        <v>CC</v>
      </c>
      <c r="R133" s="9">
        <f t="shared" si="25"/>
        <v>0</v>
      </c>
    </row>
    <row r="134" spans="1:18" x14ac:dyDescent="0.2">
      <c r="A134" s="3">
        <v>133</v>
      </c>
      <c r="B134" s="3">
        <v>18</v>
      </c>
      <c r="C134" s="3">
        <v>64</v>
      </c>
      <c r="D134" s="3" t="s">
        <v>34</v>
      </c>
      <c r="E134" s="16">
        <f t="shared" si="24"/>
        <v>18</v>
      </c>
      <c r="F134" s="16">
        <f t="shared" si="24"/>
        <v>64</v>
      </c>
      <c r="G134" s="9">
        <f t="shared" si="26"/>
        <v>45.6</v>
      </c>
      <c r="H134" s="9">
        <f t="shared" si="27"/>
        <v>45.6</v>
      </c>
      <c r="I134" s="9">
        <f t="shared" si="28"/>
        <v>45.6</v>
      </c>
      <c r="J134" s="9">
        <f t="shared" si="29"/>
        <v>45.6</v>
      </c>
      <c r="K134" s="9">
        <f t="shared" si="30"/>
        <v>45.6</v>
      </c>
      <c r="L134" s="9">
        <f t="shared" si="31"/>
        <v>45.6</v>
      </c>
      <c r="M134" s="9">
        <f t="shared" si="32"/>
        <v>45.6</v>
      </c>
      <c r="N134" s="9" t="str">
        <f t="shared" si="33"/>
        <v/>
      </c>
      <c r="O134" s="9" t="str">
        <f t="shared" si="34"/>
        <v/>
      </c>
      <c r="P134" s="9" t="str">
        <f t="shared" si="35"/>
        <v>CC</v>
      </c>
      <c r="Q134" s="9" t="str" cm="1">
        <f t="array" ref="Q134">IF(D134&lt;&gt;"",IF(D134&lt;&gt;"GR",IF(AND(D134&gt;=40,H134&gt;=30),_xlfn.IFS(H134&gt;=$AD$11,"AA",H134&gt;=$AC$11,"BA",H134&gt;=$AB$11,"BB",H134&gt;=$AA$11,"CB",H134&gt;=$Z$11,"CC",H134&gt;=$Y$11,"DC",H134&gt;=50,"DD"),IF(H134&gt;=$W$9,"FD","FF")),P134),"")</f>
        <v>CC</v>
      </c>
      <c r="R134" s="9">
        <f t="shared" si="25"/>
        <v>0</v>
      </c>
    </row>
    <row r="135" spans="1:18" x14ac:dyDescent="0.2">
      <c r="A135" s="3">
        <v>134</v>
      </c>
      <c r="B135" s="3">
        <v>22</v>
      </c>
      <c r="C135" s="3">
        <v>61</v>
      </c>
      <c r="D135" s="3" t="s">
        <v>34</v>
      </c>
      <c r="E135" s="16">
        <f t="shared" si="24"/>
        <v>22</v>
      </c>
      <c r="F135" s="16">
        <f t="shared" si="24"/>
        <v>61</v>
      </c>
      <c r="G135" s="9">
        <f t="shared" si="26"/>
        <v>45.400000000000006</v>
      </c>
      <c r="H135" s="9">
        <f t="shared" si="27"/>
        <v>45.400000000000006</v>
      </c>
      <c r="I135" s="9">
        <f t="shared" si="28"/>
        <v>45.400000000000006</v>
      </c>
      <c r="J135" s="9">
        <f t="shared" si="29"/>
        <v>45.400000000000006</v>
      </c>
      <c r="K135" s="9">
        <f t="shared" si="30"/>
        <v>45.400000000000006</v>
      </c>
      <c r="L135" s="9">
        <f t="shared" si="31"/>
        <v>45.400000000000006</v>
      </c>
      <c r="M135" s="9">
        <f t="shared" si="32"/>
        <v>45.400000000000006</v>
      </c>
      <c r="N135" s="9" t="str">
        <f t="shared" si="33"/>
        <v/>
      </c>
      <c r="O135" s="9" t="str">
        <f t="shared" si="34"/>
        <v/>
      </c>
      <c r="P135" s="9" t="str">
        <f t="shared" si="35"/>
        <v>CC</v>
      </c>
      <c r="Q135" s="9" t="str" cm="1">
        <f t="array" ref="Q135">IF(D135&lt;&gt;"",IF(D135&lt;&gt;"GR",IF(AND(D135&gt;=40,H135&gt;=30),_xlfn.IFS(H135&gt;=$AD$11,"AA",H135&gt;=$AC$11,"BA",H135&gt;=$AB$11,"BB",H135&gt;=$AA$11,"CB",H135&gt;=$Z$11,"CC",H135&gt;=$Y$11,"DC",H135&gt;=50,"DD"),IF(H135&gt;=$W$9,"FD","FF")),P135),"")</f>
        <v>CC</v>
      </c>
      <c r="R135" s="9">
        <f t="shared" si="25"/>
        <v>0</v>
      </c>
    </row>
    <row r="136" spans="1:18" x14ac:dyDescent="0.2">
      <c r="A136" s="3">
        <v>135</v>
      </c>
      <c r="B136" s="3">
        <v>25</v>
      </c>
      <c r="C136" s="3">
        <v>59</v>
      </c>
      <c r="D136" s="3" t="s">
        <v>34</v>
      </c>
      <c r="E136" s="16">
        <f t="shared" si="24"/>
        <v>25</v>
      </c>
      <c r="F136" s="16">
        <f t="shared" si="24"/>
        <v>59</v>
      </c>
      <c r="G136" s="9">
        <f t="shared" si="26"/>
        <v>45.4</v>
      </c>
      <c r="H136" s="9">
        <f t="shared" si="27"/>
        <v>45.4</v>
      </c>
      <c r="I136" s="9">
        <f t="shared" si="28"/>
        <v>45.4</v>
      </c>
      <c r="J136" s="9">
        <f t="shared" si="29"/>
        <v>45.4</v>
      </c>
      <c r="K136" s="9">
        <f t="shared" si="30"/>
        <v>45.4</v>
      </c>
      <c r="L136" s="9">
        <f t="shared" si="31"/>
        <v>45.4</v>
      </c>
      <c r="M136" s="9">
        <f t="shared" si="32"/>
        <v>45.4</v>
      </c>
      <c r="N136" s="9" t="str">
        <f t="shared" si="33"/>
        <v/>
      </c>
      <c r="O136" s="9" t="str">
        <f t="shared" si="34"/>
        <v/>
      </c>
      <c r="P136" s="9" t="str">
        <f t="shared" si="35"/>
        <v>CC</v>
      </c>
      <c r="Q136" s="9" t="str" cm="1">
        <f t="array" ref="Q136">IF(D136&lt;&gt;"",IF(D136&lt;&gt;"GR",IF(AND(D136&gt;=40,H136&gt;=30),_xlfn.IFS(H136&gt;=$AD$11,"AA",H136&gt;=$AC$11,"BA",H136&gt;=$AB$11,"BB",H136&gt;=$AA$11,"CB",H136&gt;=$Z$11,"CC",H136&gt;=$Y$11,"DC",H136&gt;=50,"DD"),IF(H136&gt;=$W$9,"FD","FF")),P136),"")</f>
        <v>CC</v>
      </c>
      <c r="R136" s="9">
        <f t="shared" si="25"/>
        <v>0</v>
      </c>
    </row>
    <row r="137" spans="1:18" x14ac:dyDescent="0.2">
      <c r="A137" s="3">
        <v>136</v>
      </c>
      <c r="B137" s="3">
        <v>22</v>
      </c>
      <c r="C137" s="3">
        <v>61</v>
      </c>
      <c r="D137" s="3" t="s">
        <v>34</v>
      </c>
      <c r="E137" s="16">
        <f t="shared" si="24"/>
        <v>22</v>
      </c>
      <c r="F137" s="16">
        <f t="shared" si="24"/>
        <v>61</v>
      </c>
      <c r="G137" s="9">
        <f t="shared" si="26"/>
        <v>45.400000000000006</v>
      </c>
      <c r="H137" s="9">
        <f t="shared" si="27"/>
        <v>45.400000000000006</v>
      </c>
      <c r="I137" s="9">
        <f t="shared" si="28"/>
        <v>45.400000000000006</v>
      </c>
      <c r="J137" s="9">
        <f t="shared" si="29"/>
        <v>45.400000000000006</v>
      </c>
      <c r="K137" s="9">
        <f t="shared" si="30"/>
        <v>45.400000000000006</v>
      </c>
      <c r="L137" s="9">
        <f t="shared" si="31"/>
        <v>45.400000000000006</v>
      </c>
      <c r="M137" s="9">
        <f t="shared" si="32"/>
        <v>45.400000000000006</v>
      </c>
      <c r="N137" s="9" t="str">
        <f t="shared" si="33"/>
        <v/>
      </c>
      <c r="O137" s="9" t="str">
        <f t="shared" si="34"/>
        <v/>
      </c>
      <c r="P137" s="9" t="str">
        <f t="shared" si="35"/>
        <v>CC</v>
      </c>
      <c r="Q137" s="9" t="str" cm="1">
        <f t="array" ref="Q137">IF(D137&lt;&gt;"",IF(D137&lt;&gt;"GR",IF(AND(D137&gt;=40,H137&gt;=30),_xlfn.IFS(H137&gt;=$AD$11,"AA",H137&gt;=$AC$11,"BA",H137&gt;=$AB$11,"BB",H137&gt;=$AA$11,"CB",H137&gt;=$Z$11,"CC",H137&gt;=$Y$11,"DC",H137&gt;=50,"DD"),IF(H137&gt;=$W$9,"FD","FF")),P137),"")</f>
        <v>CC</v>
      </c>
      <c r="R137" s="9">
        <f t="shared" si="25"/>
        <v>0</v>
      </c>
    </row>
    <row r="138" spans="1:18" x14ac:dyDescent="0.2">
      <c r="A138" s="3">
        <v>137</v>
      </c>
      <c r="B138" s="3">
        <v>35</v>
      </c>
      <c r="C138" s="3">
        <v>52</v>
      </c>
      <c r="D138" s="3" t="s">
        <v>34</v>
      </c>
      <c r="E138" s="16">
        <f t="shared" si="24"/>
        <v>35</v>
      </c>
      <c r="F138" s="16">
        <f t="shared" si="24"/>
        <v>52</v>
      </c>
      <c r="G138" s="9">
        <f t="shared" si="26"/>
        <v>45.2</v>
      </c>
      <c r="H138" s="9">
        <f t="shared" si="27"/>
        <v>45.2</v>
      </c>
      <c r="I138" s="9">
        <f t="shared" si="28"/>
        <v>45.2</v>
      </c>
      <c r="J138" s="9">
        <f t="shared" si="29"/>
        <v>45.2</v>
      </c>
      <c r="K138" s="9">
        <f t="shared" si="30"/>
        <v>45.2</v>
      </c>
      <c r="L138" s="9">
        <f t="shared" si="31"/>
        <v>45.2</v>
      </c>
      <c r="M138" s="9">
        <f t="shared" si="32"/>
        <v>45.2</v>
      </c>
      <c r="N138" s="9" t="str">
        <f t="shared" si="33"/>
        <v/>
      </c>
      <c r="O138" s="9" t="str">
        <f t="shared" si="34"/>
        <v/>
      </c>
      <c r="P138" s="9" t="str">
        <f t="shared" si="35"/>
        <v>CC</v>
      </c>
      <c r="Q138" s="9" t="str" cm="1">
        <f t="array" ref="Q138">IF(D138&lt;&gt;"",IF(D138&lt;&gt;"GR",IF(AND(D138&gt;=40,H138&gt;=30),_xlfn.IFS(H138&gt;=$AD$11,"AA",H138&gt;=$AC$11,"BA",H138&gt;=$AB$11,"BB",H138&gt;=$AA$11,"CB",H138&gt;=$Z$11,"CC",H138&gt;=$Y$11,"DC",H138&gt;=50,"DD"),IF(H138&gt;=$W$9,"FD","FF")),P138),"")</f>
        <v>CC</v>
      </c>
      <c r="R138" s="9">
        <f t="shared" si="25"/>
        <v>0</v>
      </c>
    </row>
    <row r="139" spans="1:18" x14ac:dyDescent="0.2">
      <c r="A139" s="3">
        <v>138</v>
      </c>
      <c r="B139" s="3">
        <v>45</v>
      </c>
      <c r="C139" s="3">
        <v>21</v>
      </c>
      <c r="D139" s="3">
        <v>45</v>
      </c>
      <c r="E139" s="16">
        <f t="shared" si="24"/>
        <v>45</v>
      </c>
      <c r="F139" s="16">
        <f t="shared" si="24"/>
        <v>21</v>
      </c>
      <c r="G139" s="9">
        <f t="shared" si="26"/>
        <v>30.6</v>
      </c>
      <c r="H139" s="9">
        <f t="shared" si="27"/>
        <v>45</v>
      </c>
      <c r="I139" s="9" t="str">
        <f t="shared" si="28"/>
        <v/>
      </c>
      <c r="J139" s="9" t="str">
        <f t="shared" si="29"/>
        <v/>
      </c>
      <c r="K139" s="9" t="str">
        <f t="shared" si="30"/>
        <v/>
      </c>
      <c r="L139" s="9" t="str">
        <f t="shared" si="31"/>
        <v/>
      </c>
      <c r="M139" s="9" t="str">
        <f t="shared" si="32"/>
        <v/>
      </c>
      <c r="N139" s="9" t="str">
        <f t="shared" si="33"/>
        <v/>
      </c>
      <c r="O139" s="9" t="str">
        <f t="shared" si="34"/>
        <v/>
      </c>
      <c r="P139" s="9" t="str">
        <f t="shared" si="35"/>
        <v>FD</v>
      </c>
      <c r="Q139" s="9" t="str" cm="1">
        <f t="array" ref="Q139">IF(D139&lt;&gt;"",IF(D139&lt;&gt;"GR",IF(AND(D139&gt;=40,H139&gt;=30),_xlfn.IFS(H139&gt;=$AD$11,"AA",H139&gt;=$AC$11,"BA",H139&gt;=$AB$11,"BB",H139&gt;=$AA$11,"CB",H139&gt;=$Z$11,"CC",H139&gt;=$Y$11,"DC",H139&gt;=50,"DD"),IF(H139&gt;=$W$9,"FD","FF")),P139),"")</f>
        <v>CC</v>
      </c>
      <c r="R139" s="9">
        <f t="shared" si="25"/>
        <v>0</v>
      </c>
    </row>
    <row r="140" spans="1:18" x14ac:dyDescent="0.2">
      <c r="A140" s="3">
        <v>139</v>
      </c>
      <c r="B140" s="3">
        <v>25</v>
      </c>
      <c r="C140" s="3">
        <v>58</v>
      </c>
      <c r="D140" s="3" t="s">
        <v>34</v>
      </c>
      <c r="E140" s="16">
        <f t="shared" si="24"/>
        <v>25</v>
      </c>
      <c r="F140" s="16">
        <f t="shared" si="24"/>
        <v>58</v>
      </c>
      <c r="G140" s="9">
        <f t="shared" si="26"/>
        <v>44.8</v>
      </c>
      <c r="H140" s="9">
        <f t="shared" si="27"/>
        <v>44.8</v>
      </c>
      <c r="I140" s="9">
        <f t="shared" si="28"/>
        <v>44.8</v>
      </c>
      <c r="J140" s="9">
        <f t="shared" si="29"/>
        <v>44.8</v>
      </c>
      <c r="K140" s="9">
        <f t="shared" si="30"/>
        <v>44.8</v>
      </c>
      <c r="L140" s="9">
        <f t="shared" si="31"/>
        <v>44.8</v>
      </c>
      <c r="M140" s="9">
        <f t="shared" si="32"/>
        <v>44.8</v>
      </c>
      <c r="N140" s="9" t="str">
        <f t="shared" si="33"/>
        <v/>
      </c>
      <c r="O140" s="9" t="str">
        <f t="shared" si="34"/>
        <v/>
      </c>
      <c r="P140" s="9" t="str">
        <f t="shared" si="35"/>
        <v>CC</v>
      </c>
      <c r="Q140" s="9" t="str" cm="1">
        <f t="array" ref="Q140">IF(D140&lt;&gt;"",IF(D140&lt;&gt;"GR",IF(AND(D140&gt;=40,H140&gt;=30),_xlfn.IFS(H140&gt;=$AD$11,"AA",H140&gt;=$AC$11,"BA",H140&gt;=$AB$11,"BB",H140&gt;=$AA$11,"CB",H140&gt;=$Z$11,"CC",H140&gt;=$Y$11,"DC",H140&gt;=50,"DD"),IF(H140&gt;=$W$9,"FD","FF")),P140),"")</f>
        <v>CC</v>
      </c>
      <c r="R140" s="9">
        <f t="shared" si="25"/>
        <v>0</v>
      </c>
    </row>
    <row r="141" spans="1:18" x14ac:dyDescent="0.2">
      <c r="A141" s="3">
        <v>140</v>
      </c>
      <c r="B141" s="3">
        <v>38</v>
      </c>
      <c r="C141" s="3">
        <v>48</v>
      </c>
      <c r="D141" s="3" t="s">
        <v>34</v>
      </c>
      <c r="E141" s="16">
        <f t="shared" si="24"/>
        <v>38</v>
      </c>
      <c r="F141" s="16">
        <f t="shared" si="24"/>
        <v>48</v>
      </c>
      <c r="G141" s="9">
        <f t="shared" si="26"/>
        <v>44</v>
      </c>
      <c r="H141" s="9">
        <f t="shared" si="27"/>
        <v>44</v>
      </c>
      <c r="I141" s="9">
        <f t="shared" si="28"/>
        <v>44</v>
      </c>
      <c r="J141" s="9">
        <f t="shared" si="29"/>
        <v>44</v>
      </c>
      <c r="K141" s="9">
        <f t="shared" si="30"/>
        <v>44</v>
      </c>
      <c r="L141" s="9">
        <f t="shared" si="31"/>
        <v>44</v>
      </c>
      <c r="M141" s="9">
        <f t="shared" si="32"/>
        <v>44</v>
      </c>
      <c r="N141" s="9" t="str">
        <f t="shared" si="33"/>
        <v/>
      </c>
      <c r="O141" s="9" t="str">
        <f t="shared" si="34"/>
        <v/>
      </c>
      <c r="P141" s="9" t="str">
        <f t="shared" si="35"/>
        <v>CC</v>
      </c>
      <c r="Q141" s="9" t="str" cm="1">
        <f t="array" ref="Q141">IF(D141&lt;&gt;"",IF(D141&lt;&gt;"GR",IF(AND(D141&gt;=40,H141&gt;=30),_xlfn.IFS(H141&gt;=$AD$11,"AA",H141&gt;=$AC$11,"BA",H141&gt;=$AB$11,"BB",H141&gt;=$AA$11,"CB",H141&gt;=$Z$11,"CC",H141&gt;=$Y$11,"DC",H141&gt;=50,"DD"),IF(H141&gt;=$W$9,"FD","FF")),P141),"")</f>
        <v>CC</v>
      </c>
      <c r="R141" s="9">
        <f t="shared" si="25"/>
        <v>0</v>
      </c>
    </row>
    <row r="142" spans="1:18" x14ac:dyDescent="0.2">
      <c r="A142" s="3">
        <v>141</v>
      </c>
      <c r="B142" s="3">
        <v>17</v>
      </c>
      <c r="C142" s="3">
        <v>62</v>
      </c>
      <c r="D142" s="3" t="s">
        <v>34</v>
      </c>
      <c r="E142" s="16">
        <f t="shared" si="24"/>
        <v>17</v>
      </c>
      <c r="F142" s="16">
        <f t="shared" si="24"/>
        <v>62</v>
      </c>
      <c r="G142" s="9">
        <f t="shared" si="26"/>
        <v>44</v>
      </c>
      <c r="H142" s="9">
        <f t="shared" si="27"/>
        <v>44</v>
      </c>
      <c r="I142" s="9">
        <f t="shared" si="28"/>
        <v>44</v>
      </c>
      <c r="J142" s="9">
        <f t="shared" si="29"/>
        <v>44</v>
      </c>
      <c r="K142" s="9">
        <f t="shared" si="30"/>
        <v>44</v>
      </c>
      <c r="L142" s="9">
        <f t="shared" si="31"/>
        <v>44</v>
      </c>
      <c r="M142" s="9">
        <f t="shared" si="32"/>
        <v>44</v>
      </c>
      <c r="N142" s="9" t="str">
        <f t="shared" si="33"/>
        <v/>
      </c>
      <c r="O142" s="9" t="str">
        <f t="shared" si="34"/>
        <v/>
      </c>
      <c r="P142" s="9" t="str">
        <f t="shared" si="35"/>
        <v>CC</v>
      </c>
      <c r="Q142" s="9" t="str" cm="1">
        <f t="array" ref="Q142">IF(D142&lt;&gt;"",IF(D142&lt;&gt;"GR",IF(AND(D142&gt;=40,H142&gt;=30),_xlfn.IFS(H142&gt;=$AD$11,"AA",H142&gt;=$AC$11,"BA",H142&gt;=$AB$11,"BB",H142&gt;=$AA$11,"CB",H142&gt;=$Z$11,"CC",H142&gt;=$Y$11,"DC",H142&gt;=50,"DD"),IF(H142&gt;=$W$9,"FD","FF")),P142),"")</f>
        <v>CC</v>
      </c>
      <c r="R142" s="9">
        <f t="shared" si="25"/>
        <v>0</v>
      </c>
    </row>
    <row r="143" spans="1:18" x14ac:dyDescent="0.2">
      <c r="A143" s="3">
        <v>142</v>
      </c>
      <c r="B143" s="3">
        <v>37</v>
      </c>
      <c r="C143" s="3">
        <v>48</v>
      </c>
      <c r="D143" s="3" t="s">
        <v>34</v>
      </c>
      <c r="E143" s="16">
        <f t="shared" si="24"/>
        <v>37</v>
      </c>
      <c r="F143" s="16">
        <f t="shared" si="24"/>
        <v>48</v>
      </c>
      <c r="G143" s="9">
        <f t="shared" si="26"/>
        <v>43.599999999999994</v>
      </c>
      <c r="H143" s="9">
        <f t="shared" si="27"/>
        <v>43.599999999999994</v>
      </c>
      <c r="I143" s="9">
        <f t="shared" si="28"/>
        <v>43.599999999999994</v>
      </c>
      <c r="J143" s="9">
        <f t="shared" si="29"/>
        <v>43.599999999999994</v>
      </c>
      <c r="K143" s="9">
        <f t="shared" si="30"/>
        <v>43.599999999999994</v>
      </c>
      <c r="L143" s="9">
        <f t="shared" si="31"/>
        <v>43.599999999999994</v>
      </c>
      <c r="M143" s="9">
        <f t="shared" si="32"/>
        <v>43.599999999999994</v>
      </c>
      <c r="N143" s="9" t="str">
        <f t="shared" si="33"/>
        <v/>
      </c>
      <c r="O143" s="9" t="str">
        <f t="shared" si="34"/>
        <v/>
      </c>
      <c r="P143" s="9" t="str">
        <f t="shared" si="35"/>
        <v>CC</v>
      </c>
      <c r="Q143" s="9" t="str" cm="1">
        <f t="array" ref="Q143">IF(D143&lt;&gt;"",IF(D143&lt;&gt;"GR",IF(AND(D143&gt;=40,H143&gt;=30),_xlfn.IFS(H143&gt;=$AD$11,"AA",H143&gt;=$AC$11,"BA",H143&gt;=$AB$11,"BB",H143&gt;=$AA$11,"CB",H143&gt;=$Z$11,"CC",H143&gt;=$Y$11,"DC",H143&gt;=50,"DD"),IF(H143&gt;=$W$9,"FD","FF")),P143),"")</f>
        <v>CC</v>
      </c>
      <c r="R143" s="9">
        <f t="shared" si="25"/>
        <v>0</v>
      </c>
    </row>
    <row r="144" spans="1:18" x14ac:dyDescent="0.2">
      <c r="A144" s="3">
        <v>143</v>
      </c>
      <c r="B144" s="3">
        <v>32</v>
      </c>
      <c r="C144" s="3">
        <v>51</v>
      </c>
      <c r="D144" s="3" t="s">
        <v>34</v>
      </c>
      <c r="E144" s="16">
        <f t="shared" si="24"/>
        <v>32</v>
      </c>
      <c r="F144" s="16">
        <f t="shared" si="24"/>
        <v>51</v>
      </c>
      <c r="G144" s="9">
        <f t="shared" si="26"/>
        <v>43.4</v>
      </c>
      <c r="H144" s="9">
        <f t="shared" si="27"/>
        <v>43.4</v>
      </c>
      <c r="I144" s="9">
        <f t="shared" si="28"/>
        <v>43.4</v>
      </c>
      <c r="J144" s="9">
        <f t="shared" si="29"/>
        <v>43.4</v>
      </c>
      <c r="K144" s="9">
        <f t="shared" si="30"/>
        <v>43.4</v>
      </c>
      <c r="L144" s="9">
        <f t="shared" si="31"/>
        <v>43.4</v>
      </c>
      <c r="M144" s="9">
        <f t="shared" si="32"/>
        <v>43.4</v>
      </c>
      <c r="N144" s="9" t="str">
        <f t="shared" si="33"/>
        <v/>
      </c>
      <c r="O144" s="9" t="str">
        <f t="shared" si="34"/>
        <v/>
      </c>
      <c r="P144" s="9" t="str">
        <f t="shared" si="35"/>
        <v>CC</v>
      </c>
      <c r="Q144" s="9" t="str" cm="1">
        <f t="array" ref="Q144">IF(D144&lt;&gt;"",IF(D144&lt;&gt;"GR",IF(AND(D144&gt;=40,H144&gt;=30),_xlfn.IFS(H144&gt;=$AD$11,"AA",H144&gt;=$AC$11,"BA",H144&gt;=$AB$11,"BB",H144&gt;=$AA$11,"CB",H144&gt;=$Z$11,"CC",H144&gt;=$Y$11,"DC",H144&gt;=50,"DD"),IF(H144&gt;=$W$9,"FD","FF")),P144),"")</f>
        <v>CC</v>
      </c>
      <c r="R144" s="9">
        <f t="shared" si="25"/>
        <v>0</v>
      </c>
    </row>
    <row r="145" spans="1:18" x14ac:dyDescent="0.2">
      <c r="A145" s="3">
        <v>144</v>
      </c>
      <c r="B145" s="3">
        <v>32</v>
      </c>
      <c r="C145" s="3">
        <v>23</v>
      </c>
      <c r="D145" s="3">
        <v>50</v>
      </c>
      <c r="E145" s="16">
        <f t="shared" si="24"/>
        <v>32</v>
      </c>
      <c r="F145" s="16">
        <f t="shared" si="24"/>
        <v>23</v>
      </c>
      <c r="G145" s="9">
        <f t="shared" si="26"/>
        <v>26.6</v>
      </c>
      <c r="H145" s="9">
        <f t="shared" si="27"/>
        <v>42.8</v>
      </c>
      <c r="I145" s="9" t="str">
        <f t="shared" si="28"/>
        <v/>
      </c>
      <c r="J145" s="9" t="str">
        <f t="shared" si="29"/>
        <v/>
      </c>
      <c r="K145" s="9" t="str">
        <f t="shared" si="30"/>
        <v/>
      </c>
      <c r="L145" s="9" t="str">
        <f t="shared" si="31"/>
        <v/>
      </c>
      <c r="M145" s="9" t="str">
        <f t="shared" si="32"/>
        <v/>
      </c>
      <c r="N145" s="9" t="str">
        <f t="shared" si="33"/>
        <v/>
      </c>
      <c r="O145" s="9" t="str">
        <f t="shared" si="34"/>
        <v/>
      </c>
      <c r="P145" s="9" t="str">
        <f t="shared" si="35"/>
        <v>FD</v>
      </c>
      <c r="Q145" s="9" t="str" cm="1">
        <f t="array" ref="Q145">IF(D145&lt;&gt;"",IF(D145&lt;&gt;"GR",IF(AND(D145&gt;=40,H145&gt;=30),_xlfn.IFS(H145&gt;=$AD$11,"AA",H145&gt;=$AC$11,"BA",H145&gt;=$AB$11,"BB",H145&gt;=$AA$11,"CB",H145&gt;=$Z$11,"CC",H145&gt;=$Y$11,"DC",H145&gt;=50,"DD"),IF(H145&gt;=$W$9,"FD","FF")),P145),"")</f>
        <v>CC</v>
      </c>
      <c r="R145" s="9">
        <f t="shared" si="25"/>
        <v>0</v>
      </c>
    </row>
    <row r="146" spans="1:18" x14ac:dyDescent="0.2">
      <c r="A146" s="3">
        <v>145</v>
      </c>
      <c r="B146" s="3">
        <v>32</v>
      </c>
      <c r="C146" s="3">
        <v>33</v>
      </c>
      <c r="D146" s="3">
        <v>50</v>
      </c>
      <c r="E146" s="16">
        <f t="shared" si="24"/>
        <v>32</v>
      </c>
      <c r="F146" s="16">
        <f t="shared" si="24"/>
        <v>33</v>
      </c>
      <c r="G146" s="9">
        <f t="shared" si="26"/>
        <v>32.6</v>
      </c>
      <c r="H146" s="9">
        <f t="shared" si="27"/>
        <v>42.8</v>
      </c>
      <c r="I146" s="9" t="str">
        <f t="shared" si="28"/>
        <v/>
      </c>
      <c r="J146" s="9" t="str">
        <f t="shared" si="29"/>
        <v/>
      </c>
      <c r="K146" s="9" t="str">
        <f t="shared" si="30"/>
        <v/>
      </c>
      <c r="L146" s="9" t="str">
        <f t="shared" si="31"/>
        <v/>
      </c>
      <c r="M146" s="9" t="str">
        <f t="shared" si="32"/>
        <v/>
      </c>
      <c r="N146" s="9" t="str">
        <f t="shared" si="33"/>
        <v/>
      </c>
      <c r="O146" s="9" t="str">
        <f t="shared" si="34"/>
        <v/>
      </c>
      <c r="P146" s="9" t="str">
        <f t="shared" si="35"/>
        <v>FD</v>
      </c>
      <c r="Q146" s="9" t="str" cm="1">
        <f t="array" ref="Q146">IF(D146&lt;&gt;"",IF(D146&lt;&gt;"GR",IF(AND(D146&gt;=40,H146&gt;=30),_xlfn.IFS(H146&gt;=$AD$11,"AA",H146&gt;=$AC$11,"BA",H146&gt;=$AB$11,"BB",H146&gt;=$AA$11,"CB",H146&gt;=$Z$11,"CC",H146&gt;=$Y$11,"DC",H146&gt;=50,"DD"),IF(H146&gt;=$W$9,"FD","FF")),P146),"")</f>
        <v>CC</v>
      </c>
      <c r="R146" s="9">
        <f t="shared" si="25"/>
        <v>0</v>
      </c>
    </row>
    <row r="147" spans="1:18" x14ac:dyDescent="0.2">
      <c r="A147" s="3">
        <v>146</v>
      </c>
      <c r="B147" s="3">
        <v>14</v>
      </c>
      <c r="C147" s="3">
        <v>62</v>
      </c>
      <c r="D147" s="3" t="s">
        <v>34</v>
      </c>
      <c r="E147" s="16">
        <f t="shared" si="24"/>
        <v>14</v>
      </c>
      <c r="F147" s="16">
        <f t="shared" si="24"/>
        <v>62</v>
      </c>
      <c r="G147" s="9">
        <f t="shared" si="26"/>
        <v>42.8</v>
      </c>
      <c r="H147" s="9">
        <f t="shared" si="27"/>
        <v>42.8</v>
      </c>
      <c r="I147" s="9">
        <f t="shared" si="28"/>
        <v>42.8</v>
      </c>
      <c r="J147" s="9">
        <f t="shared" si="29"/>
        <v>42.8</v>
      </c>
      <c r="K147" s="9">
        <f t="shared" si="30"/>
        <v>42.8</v>
      </c>
      <c r="L147" s="9">
        <f t="shared" si="31"/>
        <v>42.8</v>
      </c>
      <c r="M147" s="9">
        <f t="shared" si="32"/>
        <v>42.8</v>
      </c>
      <c r="N147" s="9" t="str">
        <f t="shared" si="33"/>
        <v/>
      </c>
      <c r="O147" s="9" t="str">
        <f t="shared" si="34"/>
        <v/>
      </c>
      <c r="P147" s="9" t="str">
        <f t="shared" si="35"/>
        <v>CC</v>
      </c>
      <c r="Q147" s="9" t="str" cm="1">
        <f t="array" ref="Q147">IF(D147&lt;&gt;"",IF(D147&lt;&gt;"GR",IF(AND(D147&gt;=40,H147&gt;=30),_xlfn.IFS(H147&gt;=$AD$11,"AA",H147&gt;=$AC$11,"BA",H147&gt;=$AB$11,"BB",H147&gt;=$AA$11,"CB",H147&gt;=$Z$11,"CC",H147&gt;=$Y$11,"DC",H147&gt;=50,"DD"),IF(H147&gt;=$W$9,"FD","FF")),P147),"")</f>
        <v>CC</v>
      </c>
      <c r="R147" s="9">
        <f t="shared" si="25"/>
        <v>0</v>
      </c>
    </row>
    <row r="148" spans="1:18" x14ac:dyDescent="0.2">
      <c r="A148" s="3">
        <v>147</v>
      </c>
      <c r="B148" s="3">
        <v>29</v>
      </c>
      <c r="C148" s="3">
        <v>52</v>
      </c>
      <c r="D148" s="3" t="s">
        <v>34</v>
      </c>
      <c r="E148" s="16">
        <f t="shared" si="24"/>
        <v>29</v>
      </c>
      <c r="F148" s="16">
        <f t="shared" si="24"/>
        <v>52</v>
      </c>
      <c r="G148" s="9">
        <f t="shared" si="26"/>
        <v>42.8</v>
      </c>
      <c r="H148" s="9">
        <f t="shared" si="27"/>
        <v>42.8</v>
      </c>
      <c r="I148" s="9">
        <f t="shared" si="28"/>
        <v>42.8</v>
      </c>
      <c r="J148" s="9">
        <f t="shared" si="29"/>
        <v>42.8</v>
      </c>
      <c r="K148" s="9">
        <f t="shared" si="30"/>
        <v>42.8</v>
      </c>
      <c r="L148" s="9">
        <f t="shared" si="31"/>
        <v>42.8</v>
      </c>
      <c r="M148" s="9">
        <f t="shared" si="32"/>
        <v>42.8</v>
      </c>
      <c r="N148" s="9" t="str">
        <f t="shared" si="33"/>
        <v/>
      </c>
      <c r="O148" s="9" t="str">
        <f t="shared" si="34"/>
        <v/>
      </c>
      <c r="P148" s="9" t="str">
        <f t="shared" si="35"/>
        <v>CC</v>
      </c>
      <c r="Q148" s="9" t="str" cm="1">
        <f t="array" ref="Q148">IF(D148&lt;&gt;"",IF(D148&lt;&gt;"GR",IF(AND(D148&gt;=40,H148&gt;=30),_xlfn.IFS(H148&gt;=$AD$11,"AA",H148&gt;=$AC$11,"BA",H148&gt;=$AB$11,"BB",H148&gt;=$AA$11,"CB",H148&gt;=$Z$11,"CC",H148&gt;=$Y$11,"DC",H148&gt;=50,"DD"),IF(H148&gt;=$W$9,"FD","FF")),P148),"")</f>
        <v>CC</v>
      </c>
      <c r="R148" s="9">
        <f t="shared" si="25"/>
        <v>0</v>
      </c>
    </row>
    <row r="149" spans="1:18" x14ac:dyDescent="0.2">
      <c r="A149" s="3">
        <v>148</v>
      </c>
      <c r="B149" s="3">
        <v>24</v>
      </c>
      <c r="C149" s="3" t="s">
        <v>34</v>
      </c>
      <c r="D149" s="3">
        <v>55</v>
      </c>
      <c r="E149" s="16">
        <f t="shared" si="24"/>
        <v>24</v>
      </c>
      <c r="F149" s="16">
        <f t="shared" si="24"/>
        <v>0</v>
      </c>
      <c r="G149" s="9">
        <f t="shared" si="26"/>
        <v>9.6000000000000014</v>
      </c>
      <c r="H149" s="9">
        <f t="shared" si="27"/>
        <v>42.6</v>
      </c>
      <c r="I149" s="9" t="str">
        <f t="shared" si="28"/>
        <v/>
      </c>
      <c r="J149" s="9" t="str">
        <f t="shared" si="29"/>
        <v/>
      </c>
      <c r="K149" s="9" t="str">
        <f t="shared" si="30"/>
        <v/>
      </c>
      <c r="L149" s="9" t="str">
        <f t="shared" si="31"/>
        <v/>
      </c>
      <c r="M149" s="9" t="str">
        <f t="shared" si="32"/>
        <v/>
      </c>
      <c r="N149" s="9" t="str">
        <f t="shared" si="33"/>
        <v/>
      </c>
      <c r="O149" s="9" t="str">
        <f t="shared" si="34"/>
        <v/>
      </c>
      <c r="P149" s="9" t="str">
        <f t="shared" si="35"/>
        <v>FF</v>
      </c>
      <c r="Q149" s="9" t="str" cm="1">
        <f t="array" ref="Q149">IF(D149&lt;&gt;"",IF(D149&lt;&gt;"GR",IF(AND(D149&gt;=40,H149&gt;=30),_xlfn.IFS(H149&gt;=$AD$11,"AA",H149&gt;=$AC$11,"BA",H149&gt;=$AB$11,"BB",H149&gt;=$AA$11,"CB",H149&gt;=$Z$11,"CC",H149&gt;=$Y$11,"DC",H149&gt;=50,"DD"),IF(H149&gt;=$W$9,"FD","FF")),P149),"")</f>
        <v>CC</v>
      </c>
      <c r="R149" s="9">
        <f t="shared" si="25"/>
        <v>0</v>
      </c>
    </row>
    <row r="150" spans="1:18" x14ac:dyDescent="0.2">
      <c r="A150" s="3">
        <v>149</v>
      </c>
      <c r="B150" s="3">
        <v>18</v>
      </c>
      <c r="C150" s="3">
        <v>59</v>
      </c>
      <c r="D150" s="3" t="s">
        <v>34</v>
      </c>
      <c r="E150" s="16">
        <f t="shared" si="24"/>
        <v>18</v>
      </c>
      <c r="F150" s="16">
        <f t="shared" si="24"/>
        <v>59</v>
      </c>
      <c r="G150" s="9">
        <f t="shared" si="26"/>
        <v>42.6</v>
      </c>
      <c r="H150" s="9">
        <f t="shared" si="27"/>
        <v>42.6</v>
      </c>
      <c r="I150" s="9">
        <f t="shared" si="28"/>
        <v>42.6</v>
      </c>
      <c r="J150" s="9">
        <f t="shared" si="29"/>
        <v>42.6</v>
      </c>
      <c r="K150" s="9">
        <f t="shared" si="30"/>
        <v>42.6</v>
      </c>
      <c r="L150" s="9">
        <f t="shared" si="31"/>
        <v>42.6</v>
      </c>
      <c r="M150" s="9">
        <f t="shared" si="32"/>
        <v>42.6</v>
      </c>
      <c r="N150" s="9" t="str">
        <f t="shared" si="33"/>
        <v/>
      </c>
      <c r="O150" s="9" t="str">
        <f t="shared" si="34"/>
        <v/>
      </c>
      <c r="P150" s="9" t="str">
        <f t="shared" si="35"/>
        <v>CC</v>
      </c>
      <c r="Q150" s="9" t="str" cm="1">
        <f t="array" ref="Q150">IF(D150&lt;&gt;"",IF(D150&lt;&gt;"GR",IF(AND(D150&gt;=40,H150&gt;=30),_xlfn.IFS(H150&gt;=$AD$11,"AA",H150&gt;=$AC$11,"BA",H150&gt;=$AB$11,"BB",H150&gt;=$AA$11,"CB",H150&gt;=$Z$11,"CC",H150&gt;=$Y$11,"DC",H150&gt;=50,"DD"),IF(H150&gt;=$W$9,"FD","FF")),P150),"")</f>
        <v>CC</v>
      </c>
      <c r="R150" s="9">
        <f t="shared" si="25"/>
        <v>0</v>
      </c>
    </row>
    <row r="151" spans="1:18" x14ac:dyDescent="0.2">
      <c r="A151" s="3">
        <v>150</v>
      </c>
      <c r="B151" s="3">
        <v>46</v>
      </c>
      <c r="C151" s="3">
        <v>40</v>
      </c>
      <c r="D151" s="3" t="s">
        <v>34</v>
      </c>
      <c r="E151" s="16">
        <f t="shared" si="24"/>
        <v>46</v>
      </c>
      <c r="F151" s="16">
        <f t="shared" si="24"/>
        <v>40</v>
      </c>
      <c r="G151" s="9">
        <f t="shared" si="26"/>
        <v>42.400000000000006</v>
      </c>
      <c r="H151" s="9">
        <f t="shared" si="27"/>
        <v>42.400000000000006</v>
      </c>
      <c r="I151" s="9">
        <f t="shared" si="28"/>
        <v>42.400000000000006</v>
      </c>
      <c r="J151" s="9">
        <f t="shared" si="29"/>
        <v>42.400000000000006</v>
      </c>
      <c r="K151" s="9">
        <f t="shared" si="30"/>
        <v>42.400000000000006</v>
      </c>
      <c r="L151" s="9">
        <f t="shared" si="31"/>
        <v>42.400000000000006</v>
      </c>
      <c r="M151" s="9">
        <f t="shared" si="32"/>
        <v>42.400000000000006</v>
      </c>
      <c r="N151" s="9" t="str">
        <f t="shared" si="33"/>
        <v/>
      </c>
      <c r="O151" s="9" t="str">
        <f t="shared" si="34"/>
        <v/>
      </c>
      <c r="P151" s="9" t="str">
        <f t="shared" si="35"/>
        <v>CC</v>
      </c>
      <c r="Q151" s="9" t="str" cm="1">
        <f t="array" ref="Q151">IF(D151&lt;&gt;"",IF(D151&lt;&gt;"GR",IF(AND(D151&gt;=40,H151&gt;=30),_xlfn.IFS(H151&gt;=$AD$11,"AA",H151&gt;=$AC$11,"BA",H151&gt;=$AB$11,"BB",H151&gt;=$AA$11,"CB",H151&gt;=$Z$11,"CC",H151&gt;=$Y$11,"DC",H151&gt;=50,"DD"),IF(H151&gt;=$W$9,"FD","FF")),P151),"")</f>
        <v>CC</v>
      </c>
      <c r="R151" s="9">
        <f t="shared" si="25"/>
        <v>0</v>
      </c>
    </row>
    <row r="152" spans="1:18" x14ac:dyDescent="0.2">
      <c r="A152" s="3">
        <v>151</v>
      </c>
      <c r="B152" s="3">
        <v>28</v>
      </c>
      <c r="C152" s="3">
        <v>52</v>
      </c>
      <c r="D152" s="3" t="s">
        <v>34</v>
      </c>
      <c r="E152" s="16">
        <f t="shared" si="24"/>
        <v>28</v>
      </c>
      <c r="F152" s="16">
        <f t="shared" si="24"/>
        <v>52</v>
      </c>
      <c r="G152" s="9">
        <f t="shared" si="26"/>
        <v>42.4</v>
      </c>
      <c r="H152" s="9">
        <f t="shared" si="27"/>
        <v>42.4</v>
      </c>
      <c r="I152" s="9">
        <f t="shared" si="28"/>
        <v>42.4</v>
      </c>
      <c r="J152" s="9">
        <f t="shared" si="29"/>
        <v>42.4</v>
      </c>
      <c r="K152" s="9">
        <f t="shared" si="30"/>
        <v>42.4</v>
      </c>
      <c r="L152" s="9">
        <f t="shared" si="31"/>
        <v>42.4</v>
      </c>
      <c r="M152" s="9">
        <f t="shared" si="32"/>
        <v>42.4</v>
      </c>
      <c r="N152" s="9" t="str">
        <f t="shared" si="33"/>
        <v/>
      </c>
      <c r="O152" s="9" t="str">
        <f t="shared" si="34"/>
        <v/>
      </c>
      <c r="P152" s="9" t="str">
        <f t="shared" si="35"/>
        <v>CC</v>
      </c>
      <c r="Q152" s="9" t="str" cm="1">
        <f t="array" ref="Q152">IF(D152&lt;&gt;"",IF(D152&lt;&gt;"GR",IF(AND(D152&gt;=40,H152&gt;=30),_xlfn.IFS(H152&gt;=$AD$11,"AA",H152&gt;=$AC$11,"BA",H152&gt;=$AB$11,"BB",H152&gt;=$AA$11,"CB",H152&gt;=$Z$11,"CC",H152&gt;=$Y$11,"DC",H152&gt;=50,"DD"),IF(H152&gt;=$W$9,"FD","FF")),P152),"")</f>
        <v>CC</v>
      </c>
      <c r="R152" s="9">
        <f t="shared" si="25"/>
        <v>0</v>
      </c>
    </row>
    <row r="153" spans="1:18" x14ac:dyDescent="0.2">
      <c r="A153" s="3">
        <v>152</v>
      </c>
      <c r="B153" s="3">
        <v>35</v>
      </c>
      <c r="C153" s="3">
        <v>47</v>
      </c>
      <c r="D153" s="3" t="s">
        <v>34</v>
      </c>
      <c r="E153" s="16">
        <f t="shared" si="24"/>
        <v>35</v>
      </c>
      <c r="F153" s="16">
        <f t="shared" si="24"/>
        <v>47</v>
      </c>
      <c r="G153" s="9">
        <f t="shared" si="26"/>
        <v>42.2</v>
      </c>
      <c r="H153" s="9">
        <f t="shared" si="27"/>
        <v>42.2</v>
      </c>
      <c r="I153" s="9">
        <f t="shared" si="28"/>
        <v>42.2</v>
      </c>
      <c r="J153" s="9">
        <f t="shared" si="29"/>
        <v>42.2</v>
      </c>
      <c r="K153" s="9">
        <f t="shared" si="30"/>
        <v>42.2</v>
      </c>
      <c r="L153" s="9">
        <f t="shared" si="31"/>
        <v>42.2</v>
      </c>
      <c r="M153" s="9">
        <f t="shared" si="32"/>
        <v>42.2</v>
      </c>
      <c r="N153" s="9" t="str">
        <f t="shared" si="33"/>
        <v/>
      </c>
      <c r="O153" s="9" t="str">
        <f t="shared" si="34"/>
        <v/>
      </c>
      <c r="P153" s="9" t="str">
        <f t="shared" si="35"/>
        <v>CC</v>
      </c>
      <c r="Q153" s="9" t="str" cm="1">
        <f t="array" ref="Q153">IF(D153&lt;&gt;"",IF(D153&lt;&gt;"GR",IF(AND(D153&gt;=40,H153&gt;=30),_xlfn.IFS(H153&gt;=$AD$11,"AA",H153&gt;=$AC$11,"BA",H153&gt;=$AB$11,"BB",H153&gt;=$AA$11,"CB",H153&gt;=$Z$11,"CC",H153&gt;=$Y$11,"DC",H153&gt;=50,"DD"),IF(H153&gt;=$W$9,"FD","FF")),P153),"")</f>
        <v>CC</v>
      </c>
      <c r="R153" s="9">
        <f t="shared" si="25"/>
        <v>0</v>
      </c>
    </row>
    <row r="154" spans="1:18" x14ac:dyDescent="0.2">
      <c r="A154" s="3">
        <v>153</v>
      </c>
      <c r="B154" s="3">
        <v>23</v>
      </c>
      <c r="C154" s="3">
        <v>55</v>
      </c>
      <c r="D154" s="3" t="s">
        <v>34</v>
      </c>
      <c r="E154" s="16">
        <f t="shared" si="24"/>
        <v>23</v>
      </c>
      <c r="F154" s="16">
        <f t="shared" si="24"/>
        <v>55</v>
      </c>
      <c r="G154" s="9">
        <f t="shared" si="26"/>
        <v>42.2</v>
      </c>
      <c r="H154" s="9">
        <f t="shared" si="27"/>
        <v>42.2</v>
      </c>
      <c r="I154" s="9">
        <f t="shared" si="28"/>
        <v>42.2</v>
      </c>
      <c r="J154" s="9">
        <f t="shared" si="29"/>
        <v>42.2</v>
      </c>
      <c r="K154" s="9">
        <f t="shared" si="30"/>
        <v>42.2</v>
      </c>
      <c r="L154" s="9">
        <f t="shared" si="31"/>
        <v>42.2</v>
      </c>
      <c r="M154" s="9">
        <f t="shared" si="32"/>
        <v>42.2</v>
      </c>
      <c r="N154" s="9" t="str">
        <f t="shared" si="33"/>
        <v/>
      </c>
      <c r="O154" s="9" t="str">
        <f t="shared" si="34"/>
        <v/>
      </c>
      <c r="P154" s="9" t="str">
        <f t="shared" si="35"/>
        <v>CC</v>
      </c>
      <c r="Q154" s="9" t="str" cm="1">
        <f t="array" ref="Q154">IF(D154&lt;&gt;"",IF(D154&lt;&gt;"GR",IF(AND(D154&gt;=40,H154&gt;=30),_xlfn.IFS(H154&gt;=$AD$11,"AA",H154&gt;=$AC$11,"BA",H154&gt;=$AB$11,"BB",H154&gt;=$AA$11,"CB",H154&gt;=$Z$11,"CC",H154&gt;=$Y$11,"DC",H154&gt;=50,"DD"),IF(H154&gt;=$W$9,"FD","FF")),P154),"")</f>
        <v>CC</v>
      </c>
      <c r="R154" s="9">
        <f t="shared" si="25"/>
        <v>0</v>
      </c>
    </row>
    <row r="155" spans="1:18" x14ac:dyDescent="0.2">
      <c r="A155" s="3">
        <v>154</v>
      </c>
      <c r="B155" s="3">
        <v>23</v>
      </c>
      <c r="C155" s="3">
        <v>32</v>
      </c>
      <c r="D155" s="3">
        <v>55</v>
      </c>
      <c r="E155" s="16">
        <f t="shared" si="24"/>
        <v>23</v>
      </c>
      <c r="F155" s="16">
        <f t="shared" si="24"/>
        <v>32</v>
      </c>
      <c r="G155" s="9">
        <f t="shared" si="26"/>
        <v>28.4</v>
      </c>
      <c r="H155" s="9">
        <f t="shared" si="27"/>
        <v>42.2</v>
      </c>
      <c r="I155" s="9" t="str">
        <f t="shared" si="28"/>
        <v/>
      </c>
      <c r="J155" s="9" t="str">
        <f t="shared" si="29"/>
        <v/>
      </c>
      <c r="K155" s="9" t="str">
        <f t="shared" si="30"/>
        <v/>
      </c>
      <c r="L155" s="9" t="str">
        <f t="shared" si="31"/>
        <v/>
      </c>
      <c r="M155" s="9" t="str">
        <f t="shared" si="32"/>
        <v/>
      </c>
      <c r="N155" s="9" t="str">
        <f t="shared" si="33"/>
        <v/>
      </c>
      <c r="O155" s="9" t="str">
        <f t="shared" si="34"/>
        <v/>
      </c>
      <c r="P155" s="9" t="str">
        <f t="shared" si="35"/>
        <v>FD</v>
      </c>
      <c r="Q155" s="9" t="str" cm="1">
        <f t="array" ref="Q155">IF(D155&lt;&gt;"",IF(D155&lt;&gt;"GR",IF(AND(D155&gt;=40,H155&gt;=30),_xlfn.IFS(H155&gt;=$AD$11,"AA",H155&gt;=$AC$11,"BA",H155&gt;=$AB$11,"BB",H155&gt;=$AA$11,"CB",H155&gt;=$Z$11,"CC",H155&gt;=$Y$11,"DC",H155&gt;=50,"DD"),IF(H155&gt;=$W$9,"FD","FF")),P155),"")</f>
        <v>CC</v>
      </c>
      <c r="R155" s="9">
        <f t="shared" si="25"/>
        <v>0</v>
      </c>
    </row>
    <row r="156" spans="1:18" x14ac:dyDescent="0.2">
      <c r="A156" s="3">
        <v>155</v>
      </c>
      <c r="B156" s="3">
        <v>24</v>
      </c>
      <c r="C156" s="3">
        <v>54</v>
      </c>
      <c r="D156" s="3" t="s">
        <v>34</v>
      </c>
      <c r="E156" s="16">
        <f t="shared" si="24"/>
        <v>24</v>
      </c>
      <c r="F156" s="16">
        <f t="shared" si="24"/>
        <v>54</v>
      </c>
      <c r="G156" s="9">
        <f t="shared" si="26"/>
        <v>42</v>
      </c>
      <c r="H156" s="9">
        <f t="shared" si="27"/>
        <v>42</v>
      </c>
      <c r="I156" s="9">
        <f t="shared" si="28"/>
        <v>42</v>
      </c>
      <c r="J156" s="9">
        <f t="shared" si="29"/>
        <v>42</v>
      </c>
      <c r="K156" s="9">
        <f t="shared" si="30"/>
        <v>42</v>
      </c>
      <c r="L156" s="9">
        <f t="shared" si="31"/>
        <v>42</v>
      </c>
      <c r="M156" s="9">
        <f t="shared" si="32"/>
        <v>42</v>
      </c>
      <c r="N156" s="9" t="str">
        <f t="shared" si="33"/>
        <v/>
      </c>
      <c r="O156" s="9" t="str">
        <f t="shared" si="34"/>
        <v/>
      </c>
      <c r="P156" s="9" t="str">
        <f t="shared" si="35"/>
        <v>CC</v>
      </c>
      <c r="Q156" s="9" t="str" cm="1">
        <f t="array" ref="Q156">IF(D156&lt;&gt;"",IF(D156&lt;&gt;"GR",IF(AND(D156&gt;=40,H156&gt;=30),_xlfn.IFS(H156&gt;=$AD$11,"AA",H156&gt;=$AC$11,"BA",H156&gt;=$AB$11,"BB",H156&gt;=$AA$11,"CB",H156&gt;=$Z$11,"CC",H156&gt;=$Y$11,"DC",H156&gt;=50,"DD"),IF(H156&gt;=$W$9,"FD","FF")),P156),"")</f>
        <v>CC</v>
      </c>
      <c r="R156" s="9">
        <f t="shared" si="25"/>
        <v>0</v>
      </c>
    </row>
    <row r="157" spans="1:18" x14ac:dyDescent="0.2">
      <c r="A157" s="3">
        <v>156</v>
      </c>
      <c r="B157" s="3">
        <v>12</v>
      </c>
      <c r="C157" s="3">
        <v>23</v>
      </c>
      <c r="D157" s="3">
        <v>62</v>
      </c>
      <c r="E157" s="16">
        <f t="shared" si="24"/>
        <v>12</v>
      </c>
      <c r="F157" s="16">
        <f t="shared" si="24"/>
        <v>23</v>
      </c>
      <c r="G157" s="9">
        <f t="shared" si="26"/>
        <v>18.600000000000001</v>
      </c>
      <c r="H157" s="9">
        <f t="shared" si="27"/>
        <v>42</v>
      </c>
      <c r="I157" s="9" t="str">
        <f t="shared" si="28"/>
        <v/>
      </c>
      <c r="J157" s="9" t="str">
        <f t="shared" si="29"/>
        <v/>
      </c>
      <c r="K157" s="9" t="str">
        <f t="shared" si="30"/>
        <v/>
      </c>
      <c r="L157" s="9" t="str">
        <f t="shared" si="31"/>
        <v/>
      </c>
      <c r="M157" s="9" t="str">
        <f t="shared" si="32"/>
        <v/>
      </c>
      <c r="N157" s="9" t="str">
        <f t="shared" si="33"/>
        <v/>
      </c>
      <c r="O157" s="9" t="str">
        <f t="shared" si="34"/>
        <v/>
      </c>
      <c r="P157" s="9" t="str">
        <f t="shared" si="35"/>
        <v>FF</v>
      </c>
      <c r="Q157" s="9" t="str" cm="1">
        <f t="array" ref="Q157">IF(D157&lt;&gt;"",IF(D157&lt;&gt;"GR",IF(AND(D157&gt;=40,H157&gt;=30),_xlfn.IFS(H157&gt;=$AD$11,"AA",H157&gt;=$AC$11,"BA",H157&gt;=$AB$11,"BB",H157&gt;=$AA$11,"CB",H157&gt;=$Z$11,"CC",H157&gt;=$Y$11,"DC",H157&gt;=50,"DD"),IF(H157&gt;=$W$9,"FD","FF")),P157),"")</f>
        <v>CC</v>
      </c>
      <c r="R157" s="9">
        <f t="shared" si="25"/>
        <v>0</v>
      </c>
    </row>
    <row r="158" spans="1:18" x14ac:dyDescent="0.2">
      <c r="A158" s="3">
        <v>157</v>
      </c>
      <c r="B158" s="3">
        <v>19</v>
      </c>
      <c r="C158" s="3">
        <v>57</v>
      </c>
      <c r="D158" s="3" t="s">
        <v>34</v>
      </c>
      <c r="E158" s="16">
        <f t="shared" si="24"/>
        <v>19</v>
      </c>
      <c r="F158" s="16">
        <f t="shared" si="24"/>
        <v>57</v>
      </c>
      <c r="G158" s="9">
        <f t="shared" si="26"/>
        <v>41.8</v>
      </c>
      <c r="H158" s="9">
        <f t="shared" si="27"/>
        <v>41.8</v>
      </c>
      <c r="I158" s="9">
        <f t="shared" si="28"/>
        <v>41.8</v>
      </c>
      <c r="J158" s="9">
        <f t="shared" si="29"/>
        <v>41.8</v>
      </c>
      <c r="K158" s="9">
        <f t="shared" si="30"/>
        <v>41.8</v>
      </c>
      <c r="L158" s="9">
        <f t="shared" si="31"/>
        <v>41.8</v>
      </c>
      <c r="M158" s="9">
        <f t="shared" si="32"/>
        <v>41.8</v>
      </c>
      <c r="N158" s="9" t="str">
        <f t="shared" si="33"/>
        <v/>
      </c>
      <c r="O158" s="9" t="str">
        <f t="shared" si="34"/>
        <v/>
      </c>
      <c r="P158" s="9" t="str">
        <f t="shared" si="35"/>
        <v>CC</v>
      </c>
      <c r="Q158" s="9" t="str" cm="1">
        <f t="array" ref="Q158">IF(D158&lt;&gt;"",IF(D158&lt;&gt;"GR",IF(AND(D158&gt;=40,H158&gt;=30),_xlfn.IFS(H158&gt;=$AD$11,"AA",H158&gt;=$AC$11,"BA",H158&gt;=$AB$11,"BB",H158&gt;=$AA$11,"CB",H158&gt;=$Z$11,"CC",H158&gt;=$Y$11,"DC",H158&gt;=50,"DD"),IF(H158&gt;=$W$9,"FD","FF")),P158),"")</f>
        <v>CC</v>
      </c>
      <c r="R158" s="9">
        <f t="shared" si="25"/>
        <v>0</v>
      </c>
    </row>
    <row r="159" spans="1:18" x14ac:dyDescent="0.2">
      <c r="A159" s="3">
        <v>158</v>
      </c>
      <c r="B159" s="3">
        <v>25</v>
      </c>
      <c r="C159" s="3">
        <v>53</v>
      </c>
      <c r="D159" s="3" t="s">
        <v>34</v>
      </c>
      <c r="E159" s="16">
        <f t="shared" si="24"/>
        <v>25</v>
      </c>
      <c r="F159" s="16">
        <f t="shared" si="24"/>
        <v>53</v>
      </c>
      <c r="G159" s="9">
        <f t="shared" si="26"/>
        <v>41.8</v>
      </c>
      <c r="H159" s="9">
        <f t="shared" si="27"/>
        <v>41.8</v>
      </c>
      <c r="I159" s="9">
        <f t="shared" si="28"/>
        <v>41.8</v>
      </c>
      <c r="J159" s="9">
        <f t="shared" si="29"/>
        <v>41.8</v>
      </c>
      <c r="K159" s="9">
        <f t="shared" si="30"/>
        <v>41.8</v>
      </c>
      <c r="L159" s="9">
        <f t="shared" si="31"/>
        <v>41.8</v>
      </c>
      <c r="M159" s="9">
        <f t="shared" si="32"/>
        <v>41.8</v>
      </c>
      <c r="N159" s="9" t="str">
        <f t="shared" si="33"/>
        <v/>
      </c>
      <c r="O159" s="9" t="str">
        <f t="shared" si="34"/>
        <v/>
      </c>
      <c r="P159" s="9" t="str">
        <f t="shared" si="35"/>
        <v>CC</v>
      </c>
      <c r="Q159" s="9" t="str" cm="1">
        <f t="array" ref="Q159">IF(D159&lt;&gt;"",IF(D159&lt;&gt;"GR",IF(AND(D159&gt;=40,H159&gt;=30),_xlfn.IFS(H159&gt;=$AD$11,"AA",H159&gt;=$AC$11,"BA",H159&gt;=$AB$11,"BB",H159&gt;=$AA$11,"CB",H159&gt;=$Z$11,"CC",H159&gt;=$Y$11,"DC",H159&gt;=50,"DD"),IF(H159&gt;=$W$9,"FD","FF")),P159),"")</f>
        <v>CC</v>
      </c>
      <c r="R159" s="9">
        <f t="shared" si="25"/>
        <v>0</v>
      </c>
    </row>
    <row r="160" spans="1:18" x14ac:dyDescent="0.2">
      <c r="A160" s="3">
        <v>159</v>
      </c>
      <c r="B160" s="3">
        <v>5</v>
      </c>
      <c r="C160" s="3">
        <v>30</v>
      </c>
      <c r="D160" s="3">
        <v>66</v>
      </c>
      <c r="E160" s="16">
        <f t="shared" si="24"/>
        <v>5</v>
      </c>
      <c r="F160" s="16">
        <f t="shared" si="24"/>
        <v>30</v>
      </c>
      <c r="G160" s="9">
        <f t="shared" si="26"/>
        <v>20</v>
      </c>
      <c r="H160" s="9">
        <f t="shared" si="27"/>
        <v>41.6</v>
      </c>
      <c r="I160" s="9" t="str">
        <f t="shared" si="28"/>
        <v/>
      </c>
      <c r="J160" s="9" t="str">
        <f t="shared" si="29"/>
        <v/>
      </c>
      <c r="K160" s="9" t="str">
        <f t="shared" si="30"/>
        <v/>
      </c>
      <c r="L160" s="9" t="str">
        <f t="shared" si="31"/>
        <v/>
      </c>
      <c r="M160" s="9" t="str">
        <f t="shared" si="32"/>
        <v/>
      </c>
      <c r="N160" s="9" t="str">
        <f t="shared" si="33"/>
        <v/>
      </c>
      <c r="O160" s="9" t="str">
        <f t="shared" si="34"/>
        <v/>
      </c>
      <c r="P160" s="9" t="str">
        <f t="shared" si="35"/>
        <v>FD</v>
      </c>
      <c r="Q160" s="9" t="str" cm="1">
        <f t="array" ref="Q160">IF(D160&lt;&gt;"",IF(D160&lt;&gt;"GR",IF(AND(D160&gt;=40,H160&gt;=30),_xlfn.IFS(H160&gt;=$AD$11,"AA",H160&gt;=$AC$11,"BA",H160&gt;=$AB$11,"BB",H160&gt;=$AA$11,"CB",H160&gt;=$Z$11,"CC",H160&gt;=$Y$11,"DC",H160&gt;=50,"DD"),IF(H160&gt;=$W$9,"FD","FF")),P160),"")</f>
        <v>CC</v>
      </c>
      <c r="R160" s="9">
        <f t="shared" si="25"/>
        <v>0</v>
      </c>
    </row>
    <row r="161" spans="1:18" x14ac:dyDescent="0.2">
      <c r="A161" s="3">
        <v>160</v>
      </c>
      <c r="B161" s="3">
        <v>24</v>
      </c>
      <c r="C161" s="3">
        <v>53</v>
      </c>
      <c r="D161" s="3" t="s">
        <v>34</v>
      </c>
      <c r="E161" s="16">
        <f t="shared" si="24"/>
        <v>24</v>
      </c>
      <c r="F161" s="16">
        <f t="shared" si="24"/>
        <v>53</v>
      </c>
      <c r="G161" s="9">
        <f t="shared" si="26"/>
        <v>41.4</v>
      </c>
      <c r="H161" s="9">
        <f t="shared" si="27"/>
        <v>41.4</v>
      </c>
      <c r="I161" s="9">
        <f t="shared" si="28"/>
        <v>41.4</v>
      </c>
      <c r="J161" s="9">
        <f t="shared" si="29"/>
        <v>41.4</v>
      </c>
      <c r="K161" s="9">
        <f t="shared" si="30"/>
        <v>41.4</v>
      </c>
      <c r="L161" s="9">
        <f t="shared" si="31"/>
        <v>41.4</v>
      </c>
      <c r="M161" s="9">
        <f t="shared" si="32"/>
        <v>41.4</v>
      </c>
      <c r="N161" s="9" t="str">
        <f t="shared" si="33"/>
        <v/>
      </c>
      <c r="O161" s="9" t="str">
        <f t="shared" si="34"/>
        <v/>
      </c>
      <c r="P161" s="9" t="str">
        <f t="shared" si="35"/>
        <v>CC</v>
      </c>
      <c r="Q161" s="9" t="str" cm="1">
        <f t="array" ref="Q161">IF(D161&lt;&gt;"",IF(D161&lt;&gt;"GR",IF(AND(D161&gt;=40,H161&gt;=30),_xlfn.IFS(H161&gt;=$AD$11,"AA",H161&gt;=$AC$11,"BA",H161&gt;=$AB$11,"BB",H161&gt;=$AA$11,"CB",H161&gt;=$Z$11,"CC",H161&gt;=$Y$11,"DC",H161&gt;=50,"DD"),IF(H161&gt;=$W$9,"FD","FF")),P161),"")</f>
        <v>CC</v>
      </c>
      <c r="R161" s="9">
        <f t="shared" si="25"/>
        <v>0</v>
      </c>
    </row>
    <row r="162" spans="1:18" x14ac:dyDescent="0.2">
      <c r="A162" s="3">
        <v>161</v>
      </c>
      <c r="B162" s="3">
        <v>35</v>
      </c>
      <c r="C162" s="3">
        <v>45</v>
      </c>
      <c r="D162" s="3" t="s">
        <v>34</v>
      </c>
      <c r="E162" s="16">
        <f t="shared" si="24"/>
        <v>35</v>
      </c>
      <c r="F162" s="16">
        <f t="shared" si="24"/>
        <v>45</v>
      </c>
      <c r="G162" s="9">
        <f t="shared" si="26"/>
        <v>41</v>
      </c>
      <c r="H162" s="9">
        <f t="shared" si="27"/>
        <v>41</v>
      </c>
      <c r="I162" s="9">
        <f t="shared" si="28"/>
        <v>41</v>
      </c>
      <c r="J162" s="9">
        <f t="shared" si="29"/>
        <v>41</v>
      </c>
      <c r="K162" s="9">
        <f t="shared" si="30"/>
        <v>41</v>
      </c>
      <c r="L162" s="9">
        <f t="shared" si="31"/>
        <v>41</v>
      </c>
      <c r="M162" s="9">
        <f t="shared" si="32"/>
        <v>41</v>
      </c>
      <c r="N162" s="9" t="str">
        <f t="shared" si="33"/>
        <v/>
      </c>
      <c r="O162" s="9" t="str">
        <f t="shared" si="34"/>
        <v/>
      </c>
      <c r="P162" s="9" t="str">
        <f t="shared" si="35"/>
        <v>CC</v>
      </c>
      <c r="Q162" s="9" t="str" cm="1">
        <f t="array" ref="Q162">IF(D162&lt;&gt;"",IF(D162&lt;&gt;"GR",IF(AND(D162&gt;=40,H162&gt;=30),_xlfn.IFS(H162&gt;=$AD$11,"AA",H162&gt;=$AC$11,"BA",H162&gt;=$AB$11,"BB",H162&gt;=$AA$11,"CB",H162&gt;=$Z$11,"CC",H162&gt;=$Y$11,"DC",H162&gt;=50,"DD"),IF(H162&gt;=$W$9,"FD","FF")),P162),"")</f>
        <v>CC</v>
      </c>
      <c r="R162" s="9">
        <f t="shared" si="25"/>
        <v>0</v>
      </c>
    </row>
    <row r="163" spans="1:18" x14ac:dyDescent="0.2">
      <c r="A163" s="3">
        <v>162</v>
      </c>
      <c r="B163" s="3">
        <v>5</v>
      </c>
      <c r="C163" s="3" t="s">
        <v>34</v>
      </c>
      <c r="D163" s="3">
        <v>65</v>
      </c>
      <c r="E163" s="16">
        <f t="shared" si="24"/>
        <v>5</v>
      </c>
      <c r="F163" s="16">
        <f t="shared" si="24"/>
        <v>0</v>
      </c>
      <c r="G163" s="9">
        <f t="shared" si="26"/>
        <v>2</v>
      </c>
      <c r="H163" s="9">
        <f t="shared" si="27"/>
        <v>41</v>
      </c>
      <c r="I163" s="9" t="str">
        <f t="shared" si="28"/>
        <v/>
      </c>
      <c r="J163" s="9" t="str">
        <f t="shared" si="29"/>
        <v/>
      </c>
      <c r="K163" s="9" t="str">
        <f t="shared" si="30"/>
        <v/>
      </c>
      <c r="L163" s="9" t="str">
        <f t="shared" si="31"/>
        <v/>
      </c>
      <c r="M163" s="9" t="str">
        <f t="shared" si="32"/>
        <v/>
      </c>
      <c r="N163" s="9" t="str">
        <f t="shared" si="33"/>
        <v/>
      </c>
      <c r="O163" s="9" t="str">
        <f t="shared" si="34"/>
        <v/>
      </c>
      <c r="P163" s="9" t="str">
        <f t="shared" si="35"/>
        <v>FF</v>
      </c>
      <c r="Q163" s="9" t="str" cm="1">
        <f t="array" ref="Q163">IF(D163&lt;&gt;"",IF(D163&lt;&gt;"GR",IF(AND(D163&gt;=40,H163&gt;=30),_xlfn.IFS(H163&gt;=$AD$11,"AA",H163&gt;=$AC$11,"BA",H163&gt;=$AB$11,"BB",H163&gt;=$AA$11,"CB",H163&gt;=$Z$11,"CC",H163&gt;=$Y$11,"DC",H163&gt;=50,"DD"),IF(H163&gt;=$W$9,"FD","FF")),P163),"")</f>
        <v>CC</v>
      </c>
      <c r="R163" s="9">
        <f t="shared" si="25"/>
        <v>0</v>
      </c>
    </row>
    <row r="164" spans="1:18" x14ac:dyDescent="0.2">
      <c r="A164" s="3">
        <v>163</v>
      </c>
      <c r="B164" s="3">
        <v>35</v>
      </c>
      <c r="C164" s="3">
        <v>45</v>
      </c>
      <c r="D164" s="3" t="s">
        <v>34</v>
      </c>
      <c r="E164" s="16">
        <f t="shared" si="24"/>
        <v>35</v>
      </c>
      <c r="F164" s="16">
        <f t="shared" si="24"/>
        <v>45</v>
      </c>
      <c r="G164" s="9">
        <f t="shared" si="26"/>
        <v>41</v>
      </c>
      <c r="H164" s="9">
        <f t="shared" si="27"/>
        <v>41</v>
      </c>
      <c r="I164" s="9">
        <f t="shared" si="28"/>
        <v>41</v>
      </c>
      <c r="J164" s="9">
        <f t="shared" si="29"/>
        <v>41</v>
      </c>
      <c r="K164" s="9">
        <f t="shared" si="30"/>
        <v>41</v>
      </c>
      <c r="L164" s="9">
        <f t="shared" si="31"/>
        <v>41</v>
      </c>
      <c r="M164" s="9">
        <f t="shared" si="32"/>
        <v>41</v>
      </c>
      <c r="N164" s="9" t="str">
        <f t="shared" si="33"/>
        <v/>
      </c>
      <c r="O164" s="9" t="str">
        <f t="shared" si="34"/>
        <v/>
      </c>
      <c r="P164" s="9" t="str">
        <f t="shared" si="35"/>
        <v>CC</v>
      </c>
      <c r="Q164" s="9" t="str" cm="1">
        <f t="array" ref="Q164">IF(D164&lt;&gt;"",IF(D164&lt;&gt;"GR",IF(AND(D164&gt;=40,H164&gt;=30),_xlfn.IFS(H164&gt;=$AD$11,"AA",H164&gt;=$AC$11,"BA",H164&gt;=$AB$11,"BB",H164&gt;=$AA$11,"CB",H164&gt;=$Z$11,"CC",H164&gt;=$Y$11,"DC",H164&gt;=50,"DD"),IF(H164&gt;=$W$9,"FD","FF")),P164),"")</f>
        <v>CC</v>
      </c>
      <c r="R164" s="9">
        <f t="shared" si="25"/>
        <v>0</v>
      </c>
    </row>
    <row r="165" spans="1:18" x14ac:dyDescent="0.2">
      <c r="A165" s="3">
        <v>164</v>
      </c>
      <c r="B165" s="3">
        <v>23</v>
      </c>
      <c r="C165" s="3">
        <v>53</v>
      </c>
      <c r="D165" s="3" t="s">
        <v>34</v>
      </c>
      <c r="E165" s="16">
        <f t="shared" si="24"/>
        <v>23</v>
      </c>
      <c r="F165" s="16">
        <f t="shared" si="24"/>
        <v>53</v>
      </c>
      <c r="G165" s="9">
        <f t="shared" si="26"/>
        <v>41</v>
      </c>
      <c r="H165" s="9">
        <f t="shared" si="27"/>
        <v>41</v>
      </c>
      <c r="I165" s="9">
        <f t="shared" si="28"/>
        <v>41</v>
      </c>
      <c r="J165" s="9">
        <f t="shared" si="29"/>
        <v>41</v>
      </c>
      <c r="K165" s="9">
        <f t="shared" si="30"/>
        <v>41</v>
      </c>
      <c r="L165" s="9">
        <f t="shared" si="31"/>
        <v>41</v>
      </c>
      <c r="M165" s="9">
        <f t="shared" si="32"/>
        <v>41</v>
      </c>
      <c r="N165" s="9" t="str">
        <f t="shared" si="33"/>
        <v/>
      </c>
      <c r="O165" s="9" t="str">
        <f t="shared" si="34"/>
        <v/>
      </c>
      <c r="P165" s="9" t="str">
        <f t="shared" si="35"/>
        <v>CC</v>
      </c>
      <c r="Q165" s="9" t="str" cm="1">
        <f t="array" ref="Q165">IF(D165&lt;&gt;"",IF(D165&lt;&gt;"GR",IF(AND(D165&gt;=40,H165&gt;=30),_xlfn.IFS(H165&gt;=$AD$11,"AA",H165&gt;=$AC$11,"BA",H165&gt;=$AB$11,"BB",H165&gt;=$AA$11,"CB",H165&gt;=$Z$11,"CC",H165&gt;=$Y$11,"DC",H165&gt;=50,"DD"),IF(H165&gt;=$W$9,"FD","FF")),P165),"")</f>
        <v>CC</v>
      </c>
      <c r="R165" s="9">
        <f t="shared" si="25"/>
        <v>0</v>
      </c>
    </row>
    <row r="166" spans="1:18" x14ac:dyDescent="0.2">
      <c r="A166" s="3">
        <v>165</v>
      </c>
      <c r="B166" s="3">
        <v>27</v>
      </c>
      <c r="C166" s="3">
        <v>27</v>
      </c>
      <c r="D166" s="3">
        <v>50</v>
      </c>
      <c r="E166" s="16">
        <f t="shared" si="24"/>
        <v>27</v>
      </c>
      <c r="F166" s="16">
        <f t="shared" si="24"/>
        <v>27</v>
      </c>
      <c r="G166" s="9">
        <f t="shared" si="26"/>
        <v>27</v>
      </c>
      <c r="H166" s="9">
        <f t="shared" si="27"/>
        <v>40.799999999999997</v>
      </c>
      <c r="I166" s="9" t="str">
        <f t="shared" si="28"/>
        <v/>
      </c>
      <c r="J166" s="9" t="str">
        <f t="shared" si="29"/>
        <v/>
      </c>
      <c r="K166" s="9" t="str">
        <f t="shared" si="30"/>
        <v/>
      </c>
      <c r="L166" s="9" t="str">
        <f t="shared" si="31"/>
        <v/>
      </c>
      <c r="M166" s="9" t="str">
        <f t="shared" si="32"/>
        <v/>
      </c>
      <c r="N166" s="9" t="str">
        <f t="shared" si="33"/>
        <v/>
      </c>
      <c r="O166" s="9" t="str">
        <f t="shared" si="34"/>
        <v/>
      </c>
      <c r="P166" s="9" t="str">
        <f t="shared" si="35"/>
        <v>FD</v>
      </c>
      <c r="Q166" s="9" t="str" cm="1">
        <f t="array" ref="Q166">IF(D166&lt;&gt;"",IF(D166&lt;&gt;"GR",IF(AND(D166&gt;=40,H166&gt;=30),_xlfn.IFS(H166&gt;=$AD$11,"AA",H166&gt;=$AC$11,"BA",H166&gt;=$AB$11,"BB",H166&gt;=$AA$11,"CB",H166&gt;=$Z$11,"CC",H166&gt;=$Y$11,"DC",H166&gt;=50,"DD"),IF(H166&gt;=$W$9,"FD","FF")),P166),"")</f>
        <v>CC</v>
      </c>
      <c r="R166" s="9">
        <f t="shared" si="25"/>
        <v>0</v>
      </c>
    </row>
    <row r="167" spans="1:18" x14ac:dyDescent="0.2">
      <c r="A167" s="3">
        <v>166</v>
      </c>
      <c r="B167" s="3">
        <v>33</v>
      </c>
      <c r="C167" s="3">
        <v>45</v>
      </c>
      <c r="D167" s="3" t="s">
        <v>34</v>
      </c>
      <c r="E167" s="16">
        <f t="shared" si="24"/>
        <v>33</v>
      </c>
      <c r="F167" s="16">
        <f t="shared" si="24"/>
        <v>45</v>
      </c>
      <c r="G167" s="9">
        <f t="shared" si="26"/>
        <v>40.200000000000003</v>
      </c>
      <c r="H167" s="9">
        <f t="shared" si="27"/>
        <v>40.200000000000003</v>
      </c>
      <c r="I167" s="9">
        <f t="shared" si="28"/>
        <v>40.200000000000003</v>
      </c>
      <c r="J167" s="9">
        <f t="shared" si="29"/>
        <v>40.200000000000003</v>
      </c>
      <c r="K167" s="9">
        <f t="shared" si="30"/>
        <v>40.200000000000003</v>
      </c>
      <c r="L167" s="9">
        <f t="shared" si="31"/>
        <v>40.200000000000003</v>
      </c>
      <c r="M167" s="9">
        <f t="shared" si="32"/>
        <v>40.200000000000003</v>
      </c>
      <c r="N167" s="9" t="str">
        <f t="shared" si="33"/>
        <v/>
      </c>
      <c r="O167" s="9" t="str">
        <f t="shared" si="34"/>
        <v/>
      </c>
      <c r="P167" s="9" t="str">
        <f t="shared" si="35"/>
        <v>CC</v>
      </c>
      <c r="Q167" s="9" t="str" cm="1">
        <f t="array" ref="Q167">IF(D167&lt;&gt;"",IF(D167&lt;&gt;"GR",IF(AND(D167&gt;=40,H167&gt;=30),_xlfn.IFS(H167&gt;=$AD$11,"AA",H167&gt;=$AC$11,"BA",H167&gt;=$AB$11,"BB",H167&gt;=$AA$11,"CB",H167&gt;=$Z$11,"CC",H167&gt;=$Y$11,"DC",H167&gt;=50,"DD"),IF(H167&gt;=$W$9,"FD","FF")),P167),"")</f>
        <v>CC</v>
      </c>
      <c r="R167" s="9">
        <f t="shared" si="25"/>
        <v>0</v>
      </c>
    </row>
    <row r="168" spans="1:18" x14ac:dyDescent="0.2">
      <c r="A168" s="3">
        <v>167</v>
      </c>
      <c r="B168" s="3">
        <v>18</v>
      </c>
      <c r="C168" s="3">
        <v>55</v>
      </c>
      <c r="D168" s="3" t="s">
        <v>34</v>
      </c>
      <c r="E168" s="16">
        <f t="shared" si="24"/>
        <v>18</v>
      </c>
      <c r="F168" s="16">
        <f t="shared" si="24"/>
        <v>55</v>
      </c>
      <c r="G168" s="9">
        <f t="shared" si="26"/>
        <v>40.200000000000003</v>
      </c>
      <c r="H168" s="9">
        <f t="shared" si="27"/>
        <v>40.200000000000003</v>
      </c>
      <c r="I168" s="9">
        <f t="shared" si="28"/>
        <v>40.200000000000003</v>
      </c>
      <c r="J168" s="9">
        <f t="shared" si="29"/>
        <v>40.200000000000003</v>
      </c>
      <c r="K168" s="9">
        <f t="shared" si="30"/>
        <v>40.200000000000003</v>
      </c>
      <c r="L168" s="9">
        <f t="shared" si="31"/>
        <v>40.200000000000003</v>
      </c>
      <c r="M168" s="9">
        <f t="shared" si="32"/>
        <v>40.200000000000003</v>
      </c>
      <c r="N168" s="9" t="str">
        <f t="shared" si="33"/>
        <v/>
      </c>
      <c r="O168" s="9" t="str">
        <f t="shared" si="34"/>
        <v/>
      </c>
      <c r="P168" s="9" t="str">
        <f t="shared" si="35"/>
        <v>CC</v>
      </c>
      <c r="Q168" s="9" t="str" cm="1">
        <f t="array" ref="Q168">IF(D168&lt;&gt;"",IF(D168&lt;&gt;"GR",IF(AND(D168&gt;=40,H168&gt;=30),_xlfn.IFS(H168&gt;=$AD$11,"AA",H168&gt;=$AC$11,"BA",H168&gt;=$AB$11,"BB",H168&gt;=$AA$11,"CB",H168&gt;=$Z$11,"CC",H168&gt;=$Y$11,"DC",H168&gt;=50,"DD"),IF(H168&gt;=$W$9,"FD","FF")),P168),"")</f>
        <v>CC</v>
      </c>
      <c r="R168" s="9">
        <f t="shared" si="25"/>
        <v>0</v>
      </c>
    </row>
    <row r="169" spans="1:18" x14ac:dyDescent="0.2">
      <c r="A169" s="3">
        <v>168</v>
      </c>
      <c r="B169" s="3">
        <v>18</v>
      </c>
      <c r="C169" s="3">
        <v>32</v>
      </c>
      <c r="D169" s="3">
        <v>55</v>
      </c>
      <c r="E169" s="16">
        <f t="shared" si="24"/>
        <v>18</v>
      </c>
      <c r="F169" s="16">
        <f t="shared" si="24"/>
        <v>32</v>
      </c>
      <c r="G169" s="9">
        <f t="shared" si="26"/>
        <v>26.4</v>
      </c>
      <c r="H169" s="9">
        <f t="shared" si="27"/>
        <v>40.200000000000003</v>
      </c>
      <c r="I169" s="9" t="str">
        <f t="shared" si="28"/>
        <v/>
      </c>
      <c r="J169" s="9" t="str">
        <f t="shared" si="29"/>
        <v/>
      </c>
      <c r="K169" s="9" t="str">
        <f t="shared" si="30"/>
        <v/>
      </c>
      <c r="L169" s="9" t="str">
        <f t="shared" si="31"/>
        <v/>
      </c>
      <c r="M169" s="9" t="str">
        <f t="shared" si="32"/>
        <v/>
      </c>
      <c r="N169" s="9" t="str">
        <f t="shared" si="33"/>
        <v/>
      </c>
      <c r="O169" s="9" t="str">
        <f t="shared" si="34"/>
        <v/>
      </c>
      <c r="P169" s="9" t="str">
        <f t="shared" si="35"/>
        <v>FD</v>
      </c>
      <c r="Q169" s="9" t="str" cm="1">
        <f t="array" ref="Q169">IF(D169&lt;&gt;"",IF(D169&lt;&gt;"GR",IF(AND(D169&gt;=40,H169&gt;=30),_xlfn.IFS(H169&gt;=$AD$11,"AA",H169&gt;=$AC$11,"BA",H169&gt;=$AB$11,"BB",H169&gt;=$AA$11,"CB",H169&gt;=$Z$11,"CC",H169&gt;=$Y$11,"DC",H169&gt;=50,"DD"),IF(H169&gt;=$W$9,"FD","FF")),P169),"")</f>
        <v>CC</v>
      </c>
      <c r="R169" s="9">
        <f t="shared" si="25"/>
        <v>0</v>
      </c>
    </row>
    <row r="170" spans="1:18" x14ac:dyDescent="0.2">
      <c r="A170" s="3">
        <v>169</v>
      </c>
      <c r="B170" s="3">
        <v>25</v>
      </c>
      <c r="C170" s="3">
        <v>30</v>
      </c>
      <c r="D170" s="3">
        <v>50</v>
      </c>
      <c r="E170" s="16">
        <f t="shared" si="24"/>
        <v>25</v>
      </c>
      <c r="F170" s="16">
        <f t="shared" si="24"/>
        <v>30</v>
      </c>
      <c r="G170" s="9">
        <f t="shared" si="26"/>
        <v>28</v>
      </c>
      <c r="H170" s="9">
        <f t="shared" si="27"/>
        <v>40</v>
      </c>
      <c r="I170" s="9" t="str">
        <f t="shared" si="28"/>
        <v/>
      </c>
      <c r="J170" s="9" t="str">
        <f t="shared" si="29"/>
        <v/>
      </c>
      <c r="K170" s="9" t="str">
        <f t="shared" si="30"/>
        <v/>
      </c>
      <c r="L170" s="9" t="str">
        <f t="shared" si="31"/>
        <v/>
      </c>
      <c r="M170" s="9" t="str">
        <f t="shared" si="32"/>
        <v/>
      </c>
      <c r="N170" s="9" t="str">
        <f t="shared" si="33"/>
        <v/>
      </c>
      <c r="O170" s="9" t="str">
        <f t="shared" si="34"/>
        <v/>
      </c>
      <c r="P170" s="9" t="str">
        <f t="shared" si="35"/>
        <v>FD</v>
      </c>
      <c r="Q170" s="9" t="str" cm="1">
        <f t="array" ref="Q170">IF(D170&lt;&gt;"",IF(D170&lt;&gt;"GR",IF(AND(D170&gt;=40,H170&gt;=30),_xlfn.IFS(H170&gt;=$AD$11,"AA",H170&gt;=$AC$11,"BA",H170&gt;=$AB$11,"BB",H170&gt;=$AA$11,"CB",H170&gt;=$Z$11,"CC",H170&gt;=$Y$11,"DC",H170&gt;=50,"DD"),IF(H170&gt;=$W$9,"FD","FF")),P170),"")</f>
        <v>DC</v>
      </c>
      <c r="R170" s="9">
        <f t="shared" si="25"/>
        <v>0</v>
      </c>
    </row>
    <row r="171" spans="1:18" x14ac:dyDescent="0.2">
      <c r="A171" s="3">
        <v>170</v>
      </c>
      <c r="B171" s="3">
        <v>13</v>
      </c>
      <c r="C171" s="3">
        <v>20</v>
      </c>
      <c r="D171" s="3">
        <v>58</v>
      </c>
      <c r="E171" s="16">
        <f t="shared" si="24"/>
        <v>13</v>
      </c>
      <c r="F171" s="16">
        <f t="shared" si="24"/>
        <v>20</v>
      </c>
      <c r="G171" s="9">
        <f t="shared" si="26"/>
        <v>17.2</v>
      </c>
      <c r="H171" s="9">
        <f t="shared" si="27"/>
        <v>40</v>
      </c>
      <c r="I171" s="9" t="str">
        <f t="shared" si="28"/>
        <v/>
      </c>
      <c r="J171" s="9" t="str">
        <f t="shared" si="29"/>
        <v/>
      </c>
      <c r="K171" s="9" t="str">
        <f t="shared" si="30"/>
        <v/>
      </c>
      <c r="L171" s="9" t="str">
        <f t="shared" si="31"/>
        <v/>
      </c>
      <c r="M171" s="9" t="str">
        <f t="shared" si="32"/>
        <v/>
      </c>
      <c r="N171" s="9" t="str">
        <f t="shared" si="33"/>
        <v/>
      </c>
      <c r="O171" s="9" t="str">
        <f t="shared" si="34"/>
        <v/>
      </c>
      <c r="P171" s="9" t="str">
        <f t="shared" si="35"/>
        <v>FF</v>
      </c>
      <c r="Q171" s="9" t="str" cm="1">
        <f t="array" ref="Q171">IF(D171&lt;&gt;"",IF(D171&lt;&gt;"GR",IF(AND(D171&gt;=40,H171&gt;=30),_xlfn.IFS(H171&gt;=$AD$11,"AA",H171&gt;=$AC$11,"BA",H171&gt;=$AB$11,"BB",H171&gt;=$AA$11,"CB",H171&gt;=$Z$11,"CC",H171&gt;=$Y$11,"DC",H171&gt;=50,"DD"),IF(H171&gt;=$W$9,"FD","FF")),P171),"")</f>
        <v>DC</v>
      </c>
      <c r="R171" s="9">
        <f t="shared" si="25"/>
        <v>0</v>
      </c>
    </row>
    <row r="172" spans="1:18" x14ac:dyDescent="0.2">
      <c r="A172" s="3">
        <v>171</v>
      </c>
      <c r="B172" s="3">
        <v>29</v>
      </c>
      <c r="C172" s="3">
        <v>47</v>
      </c>
      <c r="D172" s="3" t="s">
        <v>34</v>
      </c>
      <c r="E172" s="16">
        <f t="shared" si="24"/>
        <v>29</v>
      </c>
      <c r="F172" s="16">
        <f t="shared" si="24"/>
        <v>47</v>
      </c>
      <c r="G172" s="9">
        <f t="shared" si="26"/>
        <v>39.799999999999997</v>
      </c>
      <c r="H172" s="9">
        <f t="shared" si="27"/>
        <v>39.799999999999997</v>
      </c>
      <c r="I172" s="9">
        <f t="shared" si="28"/>
        <v>39.799999999999997</v>
      </c>
      <c r="J172" s="9">
        <f t="shared" si="29"/>
        <v>39.799999999999997</v>
      </c>
      <c r="K172" s="9">
        <f t="shared" si="30"/>
        <v>39.799999999999997</v>
      </c>
      <c r="L172" s="9">
        <f t="shared" si="31"/>
        <v>39.799999999999997</v>
      </c>
      <c r="M172" s="9">
        <f t="shared" si="32"/>
        <v>39.799999999999997</v>
      </c>
      <c r="N172" s="9">
        <f t="shared" si="33"/>
        <v>39.799999999999997</v>
      </c>
      <c r="O172" s="9" t="str">
        <f t="shared" si="34"/>
        <v/>
      </c>
      <c r="P172" s="9" t="str">
        <f t="shared" si="35"/>
        <v>DC</v>
      </c>
      <c r="Q172" s="9" t="str" cm="1">
        <f t="array" ref="Q172">IF(D172&lt;&gt;"",IF(D172&lt;&gt;"GR",IF(AND(D172&gt;=40,H172&gt;=30),_xlfn.IFS(H172&gt;=$AD$11,"AA",H172&gt;=$AC$11,"BA",H172&gt;=$AB$11,"BB",H172&gt;=$AA$11,"CB",H172&gt;=$Z$11,"CC",H172&gt;=$Y$11,"DC",H172&gt;=50,"DD"),IF(H172&gt;=$W$9,"FD","FF")),P172),"")</f>
        <v>DC</v>
      </c>
      <c r="R172" s="9">
        <f t="shared" si="25"/>
        <v>0</v>
      </c>
    </row>
    <row r="173" spans="1:18" x14ac:dyDescent="0.2">
      <c r="A173" s="3">
        <v>172</v>
      </c>
      <c r="B173" s="3">
        <v>17</v>
      </c>
      <c r="C173" s="3">
        <v>55</v>
      </c>
      <c r="D173" s="3" t="s">
        <v>34</v>
      </c>
      <c r="E173" s="16">
        <f t="shared" si="24"/>
        <v>17</v>
      </c>
      <c r="F173" s="16">
        <f t="shared" si="24"/>
        <v>55</v>
      </c>
      <c r="G173" s="9">
        <f t="shared" si="26"/>
        <v>39.799999999999997</v>
      </c>
      <c r="H173" s="9">
        <f t="shared" si="27"/>
        <v>39.799999999999997</v>
      </c>
      <c r="I173" s="9">
        <f t="shared" si="28"/>
        <v>39.799999999999997</v>
      </c>
      <c r="J173" s="9">
        <f t="shared" si="29"/>
        <v>39.799999999999997</v>
      </c>
      <c r="K173" s="9">
        <f t="shared" si="30"/>
        <v>39.799999999999997</v>
      </c>
      <c r="L173" s="9">
        <f t="shared" si="31"/>
        <v>39.799999999999997</v>
      </c>
      <c r="M173" s="9">
        <f t="shared" si="32"/>
        <v>39.799999999999997</v>
      </c>
      <c r="N173" s="9">
        <f t="shared" si="33"/>
        <v>39.799999999999997</v>
      </c>
      <c r="O173" s="9" t="str">
        <f t="shared" si="34"/>
        <v/>
      </c>
      <c r="P173" s="9" t="str">
        <f t="shared" si="35"/>
        <v>DC</v>
      </c>
      <c r="Q173" s="9" t="str" cm="1">
        <f t="array" ref="Q173">IF(D173&lt;&gt;"",IF(D173&lt;&gt;"GR",IF(AND(D173&gt;=40,H173&gt;=30),_xlfn.IFS(H173&gt;=$AD$11,"AA",H173&gt;=$AC$11,"BA",H173&gt;=$AB$11,"BB",H173&gt;=$AA$11,"CB",H173&gt;=$Z$11,"CC",H173&gt;=$Y$11,"DC",H173&gt;=50,"DD"),IF(H173&gt;=$W$9,"FD","FF")),P173),"")</f>
        <v>DC</v>
      </c>
      <c r="R173" s="9">
        <f t="shared" si="25"/>
        <v>0</v>
      </c>
    </row>
    <row r="174" spans="1:18" x14ac:dyDescent="0.2">
      <c r="A174" s="3">
        <v>173</v>
      </c>
      <c r="B174" s="3">
        <v>35</v>
      </c>
      <c r="C174" s="3">
        <v>28</v>
      </c>
      <c r="D174" s="3">
        <v>43</v>
      </c>
      <c r="E174" s="16">
        <f t="shared" si="24"/>
        <v>35</v>
      </c>
      <c r="F174" s="16">
        <f t="shared" si="24"/>
        <v>28</v>
      </c>
      <c r="G174" s="9">
        <f t="shared" si="26"/>
        <v>30.8</v>
      </c>
      <c r="H174" s="9">
        <f t="shared" si="27"/>
        <v>39.799999999999997</v>
      </c>
      <c r="I174" s="9" t="str">
        <f t="shared" si="28"/>
        <v/>
      </c>
      <c r="J174" s="9" t="str">
        <f t="shared" si="29"/>
        <v/>
      </c>
      <c r="K174" s="9" t="str">
        <f t="shared" si="30"/>
        <v/>
      </c>
      <c r="L174" s="9" t="str">
        <f t="shared" si="31"/>
        <v/>
      </c>
      <c r="M174" s="9" t="str">
        <f t="shared" si="32"/>
        <v/>
      </c>
      <c r="N174" s="9" t="str">
        <f t="shared" si="33"/>
        <v/>
      </c>
      <c r="O174" s="9" t="str">
        <f t="shared" si="34"/>
        <v/>
      </c>
      <c r="P174" s="9" t="str">
        <f t="shared" si="35"/>
        <v>FD</v>
      </c>
      <c r="Q174" s="9" t="str" cm="1">
        <f t="array" ref="Q174">IF(D174&lt;&gt;"",IF(D174&lt;&gt;"GR",IF(AND(D174&gt;=40,H174&gt;=30),_xlfn.IFS(H174&gt;=$AD$11,"AA",H174&gt;=$AC$11,"BA",H174&gt;=$AB$11,"BB",H174&gt;=$AA$11,"CB",H174&gt;=$Z$11,"CC",H174&gt;=$Y$11,"DC",H174&gt;=50,"DD"),IF(H174&gt;=$W$9,"FD","FF")),P174),"")</f>
        <v>DC</v>
      </c>
      <c r="R174" s="9">
        <f t="shared" si="25"/>
        <v>0</v>
      </c>
    </row>
    <row r="175" spans="1:18" x14ac:dyDescent="0.2">
      <c r="A175" s="3">
        <v>174</v>
      </c>
      <c r="B175" s="3">
        <v>9</v>
      </c>
      <c r="C175" s="3">
        <v>28</v>
      </c>
      <c r="D175" s="3">
        <v>60</v>
      </c>
      <c r="E175" s="16">
        <f t="shared" si="24"/>
        <v>9</v>
      </c>
      <c r="F175" s="16">
        <f t="shared" si="24"/>
        <v>28</v>
      </c>
      <c r="G175" s="9">
        <f t="shared" si="26"/>
        <v>20.400000000000002</v>
      </c>
      <c r="H175" s="9">
        <f t="shared" si="27"/>
        <v>39.6</v>
      </c>
      <c r="I175" s="9" t="str">
        <f t="shared" si="28"/>
        <v/>
      </c>
      <c r="J175" s="9" t="str">
        <f t="shared" si="29"/>
        <v/>
      </c>
      <c r="K175" s="9" t="str">
        <f t="shared" si="30"/>
        <v/>
      </c>
      <c r="L175" s="9" t="str">
        <f t="shared" si="31"/>
        <v/>
      </c>
      <c r="M175" s="9" t="str">
        <f t="shared" si="32"/>
        <v/>
      </c>
      <c r="N175" s="9" t="str">
        <f t="shared" si="33"/>
        <v/>
      </c>
      <c r="O175" s="9" t="str">
        <f t="shared" si="34"/>
        <v/>
      </c>
      <c r="P175" s="9" t="str">
        <f t="shared" si="35"/>
        <v>FD</v>
      </c>
      <c r="Q175" s="9" t="str" cm="1">
        <f t="array" ref="Q175">IF(D175&lt;&gt;"",IF(D175&lt;&gt;"GR",IF(AND(D175&gt;=40,H175&gt;=30),_xlfn.IFS(H175&gt;=$AD$11,"AA",H175&gt;=$AC$11,"BA",H175&gt;=$AB$11,"BB",H175&gt;=$AA$11,"CB",H175&gt;=$Z$11,"CC",H175&gt;=$Y$11,"DC",H175&gt;=50,"DD"),IF(H175&gt;=$W$9,"FD","FF")),P175),"")</f>
        <v>DC</v>
      </c>
      <c r="R175" s="9">
        <f t="shared" si="25"/>
        <v>0</v>
      </c>
    </row>
    <row r="176" spans="1:18" x14ac:dyDescent="0.2">
      <c r="A176" s="3">
        <v>175</v>
      </c>
      <c r="B176" s="3">
        <v>27</v>
      </c>
      <c r="C176" s="3">
        <v>48</v>
      </c>
      <c r="D176" s="3" t="s">
        <v>34</v>
      </c>
      <c r="E176" s="16">
        <f t="shared" si="24"/>
        <v>27</v>
      </c>
      <c r="F176" s="16">
        <f t="shared" si="24"/>
        <v>48</v>
      </c>
      <c r="G176" s="9">
        <f t="shared" si="26"/>
        <v>39.599999999999994</v>
      </c>
      <c r="H176" s="9">
        <f t="shared" si="27"/>
        <v>39.599999999999994</v>
      </c>
      <c r="I176" s="9">
        <f t="shared" si="28"/>
        <v>39.599999999999994</v>
      </c>
      <c r="J176" s="9">
        <f t="shared" si="29"/>
        <v>39.599999999999994</v>
      </c>
      <c r="K176" s="9">
        <f t="shared" si="30"/>
        <v>39.599999999999994</v>
      </c>
      <c r="L176" s="9">
        <f t="shared" si="31"/>
        <v>39.599999999999994</v>
      </c>
      <c r="M176" s="9">
        <f t="shared" si="32"/>
        <v>39.599999999999994</v>
      </c>
      <c r="N176" s="9">
        <f t="shared" si="33"/>
        <v>39.599999999999994</v>
      </c>
      <c r="O176" s="9" t="str">
        <f t="shared" si="34"/>
        <v/>
      </c>
      <c r="P176" s="9" t="str">
        <f t="shared" si="35"/>
        <v>DC</v>
      </c>
      <c r="Q176" s="9" t="str" cm="1">
        <f t="array" ref="Q176">IF(D176&lt;&gt;"",IF(D176&lt;&gt;"GR",IF(AND(D176&gt;=40,H176&gt;=30),_xlfn.IFS(H176&gt;=$AD$11,"AA",H176&gt;=$AC$11,"BA",H176&gt;=$AB$11,"BB",H176&gt;=$AA$11,"CB",H176&gt;=$Z$11,"CC",H176&gt;=$Y$11,"DC",H176&gt;=50,"DD"),IF(H176&gt;=$W$9,"FD","FF")),P176),"")</f>
        <v>DC</v>
      </c>
      <c r="R176" s="9">
        <f t="shared" si="25"/>
        <v>0</v>
      </c>
    </row>
    <row r="177" spans="1:18" x14ac:dyDescent="0.2">
      <c r="A177" s="3">
        <v>176</v>
      </c>
      <c r="B177" s="3">
        <v>31</v>
      </c>
      <c r="C177" s="3">
        <v>45</v>
      </c>
      <c r="D177" s="3" t="s">
        <v>34</v>
      </c>
      <c r="E177" s="16">
        <f t="shared" si="24"/>
        <v>31</v>
      </c>
      <c r="F177" s="16">
        <f t="shared" si="24"/>
        <v>45</v>
      </c>
      <c r="G177" s="9">
        <f t="shared" si="26"/>
        <v>39.4</v>
      </c>
      <c r="H177" s="9">
        <f t="shared" si="27"/>
        <v>39.4</v>
      </c>
      <c r="I177" s="9">
        <f t="shared" si="28"/>
        <v>39.4</v>
      </c>
      <c r="J177" s="9">
        <f t="shared" si="29"/>
        <v>39.4</v>
      </c>
      <c r="K177" s="9">
        <f t="shared" si="30"/>
        <v>39.4</v>
      </c>
      <c r="L177" s="9">
        <f t="shared" si="31"/>
        <v>39.4</v>
      </c>
      <c r="M177" s="9">
        <f t="shared" si="32"/>
        <v>39.4</v>
      </c>
      <c r="N177" s="9">
        <f t="shared" si="33"/>
        <v>39.4</v>
      </c>
      <c r="O177" s="9" t="str">
        <f t="shared" si="34"/>
        <v/>
      </c>
      <c r="P177" s="9" t="str">
        <f t="shared" si="35"/>
        <v>DC</v>
      </c>
      <c r="Q177" s="9" t="str" cm="1">
        <f t="array" ref="Q177">IF(D177&lt;&gt;"",IF(D177&lt;&gt;"GR",IF(AND(D177&gt;=40,H177&gt;=30),_xlfn.IFS(H177&gt;=$AD$11,"AA",H177&gt;=$AC$11,"BA",H177&gt;=$AB$11,"BB",H177&gt;=$AA$11,"CB",H177&gt;=$Z$11,"CC",H177&gt;=$Y$11,"DC",H177&gt;=50,"DD"),IF(H177&gt;=$W$9,"FD","FF")),P177),"")</f>
        <v>DC</v>
      </c>
      <c r="R177" s="9">
        <f t="shared" si="25"/>
        <v>0</v>
      </c>
    </row>
    <row r="178" spans="1:18" x14ac:dyDescent="0.2">
      <c r="A178" s="3">
        <v>177</v>
      </c>
      <c r="B178" s="3">
        <v>17</v>
      </c>
      <c r="C178" s="3">
        <v>54</v>
      </c>
      <c r="D178" s="3" t="s">
        <v>34</v>
      </c>
      <c r="E178" s="16">
        <f t="shared" si="24"/>
        <v>17</v>
      </c>
      <c r="F178" s="16">
        <f t="shared" si="24"/>
        <v>54</v>
      </c>
      <c r="G178" s="9">
        <f t="shared" si="26"/>
        <v>39.200000000000003</v>
      </c>
      <c r="H178" s="9">
        <f t="shared" si="27"/>
        <v>39.200000000000003</v>
      </c>
      <c r="I178" s="9">
        <f t="shared" si="28"/>
        <v>39.200000000000003</v>
      </c>
      <c r="J178" s="9">
        <f t="shared" si="29"/>
        <v>39.200000000000003</v>
      </c>
      <c r="K178" s="9">
        <f t="shared" si="30"/>
        <v>39.200000000000003</v>
      </c>
      <c r="L178" s="9">
        <f t="shared" si="31"/>
        <v>39.200000000000003</v>
      </c>
      <c r="M178" s="9">
        <f t="shared" si="32"/>
        <v>39.200000000000003</v>
      </c>
      <c r="N178" s="9">
        <f t="shared" si="33"/>
        <v>39.200000000000003</v>
      </c>
      <c r="O178" s="9" t="str">
        <f t="shared" si="34"/>
        <v/>
      </c>
      <c r="P178" s="9" t="str">
        <f t="shared" si="35"/>
        <v>DC</v>
      </c>
      <c r="Q178" s="9" t="str" cm="1">
        <f t="array" ref="Q178">IF(D178&lt;&gt;"",IF(D178&lt;&gt;"GR",IF(AND(D178&gt;=40,H178&gt;=30),_xlfn.IFS(H178&gt;=$AD$11,"AA",H178&gt;=$AC$11,"BA",H178&gt;=$AB$11,"BB",H178&gt;=$AA$11,"CB",H178&gt;=$Z$11,"CC",H178&gt;=$Y$11,"DC",H178&gt;=50,"DD"),IF(H178&gt;=$W$9,"FD","FF")),P178),"")</f>
        <v>DC</v>
      </c>
      <c r="R178" s="9">
        <f t="shared" si="25"/>
        <v>0</v>
      </c>
    </row>
    <row r="179" spans="1:18" x14ac:dyDescent="0.2">
      <c r="A179" s="3">
        <v>178</v>
      </c>
      <c r="B179" s="3">
        <v>30</v>
      </c>
      <c r="C179" s="3">
        <v>25</v>
      </c>
      <c r="D179" s="3">
        <v>45</v>
      </c>
      <c r="E179" s="16">
        <f t="shared" si="24"/>
        <v>30</v>
      </c>
      <c r="F179" s="16">
        <f t="shared" si="24"/>
        <v>25</v>
      </c>
      <c r="G179" s="9">
        <f t="shared" si="26"/>
        <v>27</v>
      </c>
      <c r="H179" s="9">
        <f t="shared" si="27"/>
        <v>39</v>
      </c>
      <c r="I179" s="9" t="str">
        <f t="shared" si="28"/>
        <v/>
      </c>
      <c r="J179" s="9" t="str">
        <f t="shared" si="29"/>
        <v/>
      </c>
      <c r="K179" s="9" t="str">
        <f t="shared" si="30"/>
        <v/>
      </c>
      <c r="L179" s="9" t="str">
        <f t="shared" si="31"/>
        <v/>
      </c>
      <c r="M179" s="9" t="str">
        <f t="shared" si="32"/>
        <v/>
      </c>
      <c r="N179" s="9" t="str">
        <f t="shared" si="33"/>
        <v/>
      </c>
      <c r="O179" s="9" t="str">
        <f t="shared" si="34"/>
        <v/>
      </c>
      <c r="P179" s="9" t="str">
        <f t="shared" si="35"/>
        <v>FD</v>
      </c>
      <c r="Q179" s="9" t="str" cm="1">
        <f t="array" ref="Q179">IF(D179&lt;&gt;"",IF(D179&lt;&gt;"GR",IF(AND(D179&gt;=40,H179&gt;=30),_xlfn.IFS(H179&gt;=$AD$11,"AA",H179&gt;=$AC$11,"BA",H179&gt;=$AB$11,"BB",H179&gt;=$AA$11,"CB",H179&gt;=$Z$11,"CC",H179&gt;=$Y$11,"DC",H179&gt;=50,"DD"),IF(H179&gt;=$W$9,"FD","FF")),P179),"")</f>
        <v>DC</v>
      </c>
      <c r="R179" s="9">
        <f t="shared" si="25"/>
        <v>0</v>
      </c>
    </row>
    <row r="180" spans="1:18" x14ac:dyDescent="0.2">
      <c r="A180" s="3">
        <v>179</v>
      </c>
      <c r="B180" s="3">
        <v>25</v>
      </c>
      <c r="C180" s="3">
        <v>48</v>
      </c>
      <c r="D180" s="3" t="s">
        <v>34</v>
      </c>
      <c r="E180" s="16">
        <f t="shared" si="24"/>
        <v>25</v>
      </c>
      <c r="F180" s="16">
        <f t="shared" si="24"/>
        <v>48</v>
      </c>
      <c r="G180" s="9">
        <f t="shared" si="26"/>
        <v>38.799999999999997</v>
      </c>
      <c r="H180" s="9">
        <f t="shared" si="27"/>
        <v>38.799999999999997</v>
      </c>
      <c r="I180" s="9">
        <f t="shared" si="28"/>
        <v>38.799999999999997</v>
      </c>
      <c r="J180" s="9">
        <f t="shared" si="29"/>
        <v>38.799999999999997</v>
      </c>
      <c r="K180" s="9">
        <f t="shared" si="30"/>
        <v>38.799999999999997</v>
      </c>
      <c r="L180" s="9">
        <f t="shared" si="31"/>
        <v>38.799999999999997</v>
      </c>
      <c r="M180" s="9">
        <f t="shared" si="32"/>
        <v>38.799999999999997</v>
      </c>
      <c r="N180" s="9">
        <f t="shared" si="33"/>
        <v>38.799999999999997</v>
      </c>
      <c r="O180" s="9" t="str">
        <f t="shared" si="34"/>
        <v/>
      </c>
      <c r="P180" s="9" t="str">
        <f t="shared" si="35"/>
        <v>DC</v>
      </c>
      <c r="Q180" s="9" t="str" cm="1">
        <f t="array" ref="Q180">IF(D180&lt;&gt;"",IF(D180&lt;&gt;"GR",IF(AND(D180&gt;=40,H180&gt;=30),_xlfn.IFS(H180&gt;=$AD$11,"AA",H180&gt;=$AC$11,"BA",H180&gt;=$AB$11,"BB",H180&gt;=$AA$11,"CB",H180&gt;=$Z$11,"CC",H180&gt;=$Y$11,"DC",H180&gt;=50,"DD"),IF(H180&gt;=$W$9,"FD","FF")),P180),"")</f>
        <v>DC</v>
      </c>
      <c r="R180" s="9">
        <f t="shared" si="25"/>
        <v>0</v>
      </c>
    </row>
    <row r="181" spans="1:18" x14ac:dyDescent="0.2">
      <c r="A181" s="3">
        <v>180</v>
      </c>
      <c r="B181" s="3">
        <v>19</v>
      </c>
      <c r="C181" s="3">
        <v>52</v>
      </c>
      <c r="D181" s="3" t="s">
        <v>34</v>
      </c>
      <c r="E181" s="16">
        <f t="shared" si="24"/>
        <v>19</v>
      </c>
      <c r="F181" s="16">
        <f t="shared" si="24"/>
        <v>52</v>
      </c>
      <c r="G181" s="9">
        <f t="shared" si="26"/>
        <v>38.799999999999997</v>
      </c>
      <c r="H181" s="9">
        <f t="shared" si="27"/>
        <v>38.799999999999997</v>
      </c>
      <c r="I181" s="9">
        <f t="shared" si="28"/>
        <v>38.799999999999997</v>
      </c>
      <c r="J181" s="9">
        <f t="shared" si="29"/>
        <v>38.799999999999997</v>
      </c>
      <c r="K181" s="9">
        <f t="shared" si="30"/>
        <v>38.799999999999997</v>
      </c>
      <c r="L181" s="9">
        <f t="shared" si="31"/>
        <v>38.799999999999997</v>
      </c>
      <c r="M181" s="9">
        <f t="shared" si="32"/>
        <v>38.799999999999997</v>
      </c>
      <c r="N181" s="9">
        <f t="shared" si="33"/>
        <v>38.799999999999997</v>
      </c>
      <c r="O181" s="9" t="str">
        <f t="shared" si="34"/>
        <v/>
      </c>
      <c r="P181" s="9" t="str">
        <f t="shared" si="35"/>
        <v>DC</v>
      </c>
      <c r="Q181" s="9" t="str" cm="1">
        <f t="array" ref="Q181">IF(D181&lt;&gt;"",IF(D181&lt;&gt;"GR",IF(AND(D181&gt;=40,H181&gt;=30),_xlfn.IFS(H181&gt;=$AD$11,"AA",H181&gt;=$AC$11,"BA",H181&gt;=$AB$11,"BB",H181&gt;=$AA$11,"CB",H181&gt;=$Z$11,"CC",H181&gt;=$Y$11,"DC",H181&gt;=50,"DD"),IF(H181&gt;=$W$9,"FD","FF")),P181),"")</f>
        <v>DC</v>
      </c>
      <c r="R181" s="9">
        <f t="shared" si="25"/>
        <v>0</v>
      </c>
    </row>
    <row r="182" spans="1:18" x14ac:dyDescent="0.2">
      <c r="A182" s="3">
        <v>181</v>
      </c>
      <c r="B182" s="3">
        <v>29</v>
      </c>
      <c r="C182" s="3">
        <v>45</v>
      </c>
      <c r="D182" s="3" t="s">
        <v>34</v>
      </c>
      <c r="E182" s="16">
        <f t="shared" si="24"/>
        <v>29</v>
      </c>
      <c r="F182" s="16">
        <f t="shared" si="24"/>
        <v>45</v>
      </c>
      <c r="G182" s="9">
        <f t="shared" si="26"/>
        <v>38.6</v>
      </c>
      <c r="H182" s="9">
        <f t="shared" si="27"/>
        <v>38.6</v>
      </c>
      <c r="I182" s="9">
        <f t="shared" si="28"/>
        <v>38.6</v>
      </c>
      <c r="J182" s="9">
        <f t="shared" si="29"/>
        <v>38.6</v>
      </c>
      <c r="K182" s="9">
        <f t="shared" si="30"/>
        <v>38.6</v>
      </c>
      <c r="L182" s="9">
        <f t="shared" si="31"/>
        <v>38.6</v>
      </c>
      <c r="M182" s="9">
        <f t="shared" si="32"/>
        <v>38.6</v>
      </c>
      <c r="N182" s="9">
        <f t="shared" si="33"/>
        <v>38.6</v>
      </c>
      <c r="O182" s="9" t="str">
        <f t="shared" si="34"/>
        <v/>
      </c>
      <c r="P182" s="9" t="str">
        <f t="shared" si="35"/>
        <v>DC</v>
      </c>
      <c r="Q182" s="9" t="str" cm="1">
        <f t="array" ref="Q182">IF(D182&lt;&gt;"",IF(D182&lt;&gt;"GR",IF(AND(D182&gt;=40,H182&gt;=30),_xlfn.IFS(H182&gt;=$AD$11,"AA",H182&gt;=$AC$11,"BA",H182&gt;=$AB$11,"BB",H182&gt;=$AA$11,"CB",H182&gt;=$Z$11,"CC",H182&gt;=$Y$11,"DC",H182&gt;=50,"DD"),IF(H182&gt;=$W$9,"FD","FF")),P182),"")</f>
        <v>DC</v>
      </c>
      <c r="R182" s="9">
        <f t="shared" si="25"/>
        <v>0</v>
      </c>
    </row>
    <row r="183" spans="1:18" x14ac:dyDescent="0.2">
      <c r="A183" s="3">
        <v>182</v>
      </c>
      <c r="B183" s="3">
        <v>9</v>
      </c>
      <c r="C183" s="3">
        <v>58</v>
      </c>
      <c r="D183" s="3" t="s">
        <v>34</v>
      </c>
      <c r="E183" s="16">
        <f t="shared" si="24"/>
        <v>9</v>
      </c>
      <c r="F183" s="16">
        <f t="shared" si="24"/>
        <v>58</v>
      </c>
      <c r="G183" s="9">
        <f t="shared" si="26"/>
        <v>38.4</v>
      </c>
      <c r="H183" s="9">
        <f t="shared" si="27"/>
        <v>38.4</v>
      </c>
      <c r="I183" s="9">
        <f t="shared" si="28"/>
        <v>38.4</v>
      </c>
      <c r="J183" s="9">
        <f t="shared" si="29"/>
        <v>38.4</v>
      </c>
      <c r="K183" s="9">
        <f t="shared" si="30"/>
        <v>38.4</v>
      </c>
      <c r="L183" s="9">
        <f t="shared" si="31"/>
        <v>38.4</v>
      </c>
      <c r="M183" s="9">
        <f t="shared" si="32"/>
        <v>38.4</v>
      </c>
      <c r="N183" s="9">
        <f t="shared" si="33"/>
        <v>38.4</v>
      </c>
      <c r="O183" s="9" t="str">
        <f t="shared" si="34"/>
        <v/>
      </c>
      <c r="P183" s="9" t="str">
        <f t="shared" si="35"/>
        <v>DC</v>
      </c>
      <c r="Q183" s="9" t="str" cm="1">
        <f t="array" ref="Q183">IF(D183&lt;&gt;"",IF(D183&lt;&gt;"GR",IF(AND(D183&gt;=40,H183&gt;=30),_xlfn.IFS(H183&gt;=$AD$11,"AA",H183&gt;=$AC$11,"BA",H183&gt;=$AB$11,"BB",H183&gt;=$AA$11,"CB",H183&gt;=$Z$11,"CC",H183&gt;=$Y$11,"DC",H183&gt;=50,"DD"),IF(H183&gt;=$W$9,"FD","FF")),P183),"")</f>
        <v>DC</v>
      </c>
      <c r="R183" s="9">
        <f t="shared" si="25"/>
        <v>0</v>
      </c>
    </row>
    <row r="184" spans="1:18" x14ac:dyDescent="0.2">
      <c r="A184" s="3">
        <v>183</v>
      </c>
      <c r="B184" s="3">
        <v>24</v>
      </c>
      <c r="C184" s="3">
        <v>48</v>
      </c>
      <c r="D184" s="3" t="s">
        <v>34</v>
      </c>
      <c r="E184" s="16">
        <f t="shared" si="24"/>
        <v>24</v>
      </c>
      <c r="F184" s="16">
        <f t="shared" si="24"/>
        <v>48</v>
      </c>
      <c r="G184" s="9">
        <f t="shared" si="26"/>
        <v>38.4</v>
      </c>
      <c r="H184" s="9">
        <f t="shared" si="27"/>
        <v>38.4</v>
      </c>
      <c r="I184" s="9">
        <f t="shared" si="28"/>
        <v>38.4</v>
      </c>
      <c r="J184" s="9">
        <f t="shared" si="29"/>
        <v>38.4</v>
      </c>
      <c r="K184" s="9">
        <f t="shared" si="30"/>
        <v>38.4</v>
      </c>
      <c r="L184" s="9">
        <f t="shared" si="31"/>
        <v>38.4</v>
      </c>
      <c r="M184" s="9">
        <f t="shared" si="32"/>
        <v>38.4</v>
      </c>
      <c r="N184" s="9">
        <f t="shared" si="33"/>
        <v>38.4</v>
      </c>
      <c r="O184" s="9" t="str">
        <f t="shared" si="34"/>
        <v/>
      </c>
      <c r="P184" s="9" t="str">
        <f t="shared" si="35"/>
        <v>DC</v>
      </c>
      <c r="Q184" s="9" t="str" cm="1">
        <f t="array" ref="Q184">IF(D184&lt;&gt;"",IF(D184&lt;&gt;"GR",IF(AND(D184&gt;=40,H184&gt;=30),_xlfn.IFS(H184&gt;=$AD$11,"AA",H184&gt;=$AC$11,"BA",H184&gt;=$AB$11,"BB",H184&gt;=$AA$11,"CB",H184&gt;=$Z$11,"CC",H184&gt;=$Y$11,"DC",H184&gt;=50,"DD"),IF(H184&gt;=$W$9,"FD","FF")),P184),"")</f>
        <v>DC</v>
      </c>
      <c r="R184" s="9">
        <f t="shared" si="25"/>
        <v>0</v>
      </c>
    </row>
    <row r="185" spans="1:18" x14ac:dyDescent="0.2">
      <c r="A185" s="3">
        <v>184</v>
      </c>
      <c r="B185" s="3">
        <v>15</v>
      </c>
      <c r="C185" s="3">
        <v>54</v>
      </c>
      <c r="D185" s="3" t="s">
        <v>34</v>
      </c>
      <c r="E185" s="16">
        <f t="shared" si="24"/>
        <v>15</v>
      </c>
      <c r="F185" s="16">
        <f t="shared" si="24"/>
        <v>54</v>
      </c>
      <c r="G185" s="9">
        <f t="shared" si="26"/>
        <v>38.4</v>
      </c>
      <c r="H185" s="9">
        <f t="shared" si="27"/>
        <v>38.4</v>
      </c>
      <c r="I185" s="9">
        <f t="shared" si="28"/>
        <v>38.4</v>
      </c>
      <c r="J185" s="9">
        <f t="shared" si="29"/>
        <v>38.4</v>
      </c>
      <c r="K185" s="9">
        <f t="shared" si="30"/>
        <v>38.4</v>
      </c>
      <c r="L185" s="9">
        <f t="shared" si="31"/>
        <v>38.4</v>
      </c>
      <c r="M185" s="9">
        <f t="shared" si="32"/>
        <v>38.4</v>
      </c>
      <c r="N185" s="9">
        <f t="shared" si="33"/>
        <v>38.4</v>
      </c>
      <c r="O185" s="9" t="str">
        <f t="shared" si="34"/>
        <v/>
      </c>
      <c r="P185" s="9" t="str">
        <f t="shared" si="35"/>
        <v>DC</v>
      </c>
      <c r="Q185" s="9" t="str" cm="1">
        <f t="array" ref="Q185">IF(D185&lt;&gt;"",IF(D185&lt;&gt;"GR",IF(AND(D185&gt;=40,H185&gt;=30),_xlfn.IFS(H185&gt;=$AD$11,"AA",H185&gt;=$AC$11,"BA",H185&gt;=$AB$11,"BB",H185&gt;=$AA$11,"CB",H185&gt;=$Z$11,"CC",H185&gt;=$Y$11,"DC",H185&gt;=50,"DD"),IF(H185&gt;=$W$9,"FD","FF")),P185),"")</f>
        <v>DC</v>
      </c>
      <c r="R185" s="9">
        <f t="shared" si="25"/>
        <v>0</v>
      </c>
    </row>
    <row r="186" spans="1:18" x14ac:dyDescent="0.2">
      <c r="A186" s="3">
        <v>185</v>
      </c>
      <c r="B186" s="3">
        <v>7</v>
      </c>
      <c r="C186" s="3">
        <v>58</v>
      </c>
      <c r="D186" s="3" t="s">
        <v>34</v>
      </c>
      <c r="E186" s="16">
        <f t="shared" si="24"/>
        <v>7</v>
      </c>
      <c r="F186" s="16">
        <f t="shared" si="24"/>
        <v>58</v>
      </c>
      <c r="G186" s="9">
        <f t="shared" si="26"/>
        <v>37.599999999999994</v>
      </c>
      <c r="H186" s="9">
        <f t="shared" si="27"/>
        <v>37.599999999999994</v>
      </c>
      <c r="I186" s="9">
        <f t="shared" si="28"/>
        <v>37.599999999999994</v>
      </c>
      <c r="J186" s="9">
        <f t="shared" si="29"/>
        <v>37.599999999999994</v>
      </c>
      <c r="K186" s="9">
        <f t="shared" si="30"/>
        <v>37.599999999999994</v>
      </c>
      <c r="L186" s="9">
        <f t="shared" si="31"/>
        <v>37.599999999999994</v>
      </c>
      <c r="M186" s="9">
        <f t="shared" si="32"/>
        <v>37.599999999999994</v>
      </c>
      <c r="N186" s="9">
        <f t="shared" si="33"/>
        <v>37.599999999999994</v>
      </c>
      <c r="O186" s="9" t="str">
        <f t="shared" si="34"/>
        <v/>
      </c>
      <c r="P186" s="9" t="str">
        <f t="shared" si="35"/>
        <v>DC</v>
      </c>
      <c r="Q186" s="9" t="str" cm="1">
        <f t="array" ref="Q186">IF(D186&lt;&gt;"",IF(D186&lt;&gt;"GR",IF(AND(D186&gt;=40,H186&gt;=30),_xlfn.IFS(H186&gt;=$AD$11,"AA",H186&gt;=$AC$11,"BA",H186&gt;=$AB$11,"BB",H186&gt;=$AA$11,"CB",H186&gt;=$Z$11,"CC",H186&gt;=$Y$11,"DC",H186&gt;=50,"DD"),IF(H186&gt;=$W$9,"FD","FF")),P186),"")</f>
        <v>DC</v>
      </c>
      <c r="R186" s="9">
        <f t="shared" si="25"/>
        <v>0</v>
      </c>
    </row>
    <row r="187" spans="1:18" x14ac:dyDescent="0.2">
      <c r="A187" s="3">
        <v>186</v>
      </c>
      <c r="B187" s="3">
        <v>26</v>
      </c>
      <c r="C187" s="3">
        <v>29</v>
      </c>
      <c r="D187" s="3">
        <v>45</v>
      </c>
      <c r="E187" s="16">
        <f t="shared" si="24"/>
        <v>26</v>
      </c>
      <c r="F187" s="16">
        <f t="shared" si="24"/>
        <v>29</v>
      </c>
      <c r="G187" s="9">
        <f t="shared" si="26"/>
        <v>27.799999999999997</v>
      </c>
      <c r="H187" s="9">
        <f t="shared" si="27"/>
        <v>37.4</v>
      </c>
      <c r="I187" s="9" t="str">
        <f t="shared" si="28"/>
        <v/>
      </c>
      <c r="J187" s="9" t="str">
        <f t="shared" si="29"/>
        <v/>
      </c>
      <c r="K187" s="9" t="str">
        <f t="shared" si="30"/>
        <v/>
      </c>
      <c r="L187" s="9" t="str">
        <f t="shared" si="31"/>
        <v/>
      </c>
      <c r="M187" s="9" t="str">
        <f t="shared" si="32"/>
        <v/>
      </c>
      <c r="N187" s="9" t="str">
        <f t="shared" si="33"/>
        <v/>
      </c>
      <c r="O187" s="9" t="str">
        <f t="shared" si="34"/>
        <v/>
      </c>
      <c r="P187" s="9" t="str">
        <f t="shared" si="35"/>
        <v>FD</v>
      </c>
      <c r="Q187" s="9" t="str" cm="1">
        <f t="array" ref="Q187">IF(D187&lt;&gt;"",IF(D187&lt;&gt;"GR",IF(AND(D187&gt;=40,H187&gt;=30),_xlfn.IFS(H187&gt;=$AD$11,"AA",H187&gt;=$AC$11,"BA",H187&gt;=$AB$11,"BB",H187&gt;=$AA$11,"CB",H187&gt;=$Z$11,"CC",H187&gt;=$Y$11,"DC",H187&gt;=50,"DD"),IF(H187&gt;=$W$9,"FD","FF")),P187),"")</f>
        <v>DC</v>
      </c>
      <c r="R187" s="9">
        <f t="shared" si="25"/>
        <v>0</v>
      </c>
    </row>
    <row r="188" spans="1:18" x14ac:dyDescent="0.2">
      <c r="A188" s="3">
        <v>187</v>
      </c>
      <c r="B188" s="3">
        <v>21</v>
      </c>
      <c r="C188" s="3">
        <v>48</v>
      </c>
      <c r="D188" s="3" t="s">
        <v>34</v>
      </c>
      <c r="E188" s="16">
        <f t="shared" si="24"/>
        <v>21</v>
      </c>
      <c r="F188" s="16">
        <f t="shared" si="24"/>
        <v>48</v>
      </c>
      <c r="G188" s="9">
        <f t="shared" si="26"/>
        <v>37.199999999999996</v>
      </c>
      <c r="H188" s="9">
        <f t="shared" si="27"/>
        <v>37.199999999999996</v>
      </c>
      <c r="I188" s="9">
        <f t="shared" si="28"/>
        <v>37.199999999999996</v>
      </c>
      <c r="J188" s="9">
        <f t="shared" si="29"/>
        <v>37.199999999999996</v>
      </c>
      <c r="K188" s="9">
        <f t="shared" si="30"/>
        <v>37.199999999999996</v>
      </c>
      <c r="L188" s="9">
        <f t="shared" si="31"/>
        <v>37.199999999999996</v>
      </c>
      <c r="M188" s="9">
        <f t="shared" si="32"/>
        <v>37.199999999999996</v>
      </c>
      <c r="N188" s="9">
        <f t="shared" si="33"/>
        <v>37.199999999999996</v>
      </c>
      <c r="O188" s="9" t="str">
        <f t="shared" si="34"/>
        <v/>
      </c>
      <c r="P188" s="9" t="str">
        <f t="shared" si="35"/>
        <v>DC</v>
      </c>
      <c r="Q188" s="9" t="str" cm="1">
        <f t="array" ref="Q188">IF(D188&lt;&gt;"",IF(D188&lt;&gt;"GR",IF(AND(D188&gt;=40,H188&gt;=30),_xlfn.IFS(H188&gt;=$AD$11,"AA",H188&gt;=$AC$11,"BA",H188&gt;=$AB$11,"BB",H188&gt;=$AA$11,"CB",H188&gt;=$Z$11,"CC",H188&gt;=$Y$11,"DC",H188&gt;=50,"DD"),IF(H188&gt;=$W$9,"FD","FF")),P188),"")</f>
        <v>DC</v>
      </c>
      <c r="R188" s="9">
        <f t="shared" si="25"/>
        <v>0</v>
      </c>
    </row>
    <row r="189" spans="1:18" x14ac:dyDescent="0.2">
      <c r="A189" s="3">
        <v>188</v>
      </c>
      <c r="B189" s="3">
        <v>25</v>
      </c>
      <c r="C189" s="3">
        <v>45</v>
      </c>
      <c r="D189" s="3" t="s">
        <v>34</v>
      </c>
      <c r="E189" s="16">
        <f t="shared" si="24"/>
        <v>25</v>
      </c>
      <c r="F189" s="16">
        <f t="shared" si="24"/>
        <v>45</v>
      </c>
      <c r="G189" s="9">
        <f t="shared" si="26"/>
        <v>37</v>
      </c>
      <c r="H189" s="9">
        <f t="shared" si="27"/>
        <v>37</v>
      </c>
      <c r="I189" s="9">
        <f t="shared" si="28"/>
        <v>37</v>
      </c>
      <c r="J189" s="9">
        <f t="shared" si="29"/>
        <v>37</v>
      </c>
      <c r="K189" s="9">
        <f t="shared" si="30"/>
        <v>37</v>
      </c>
      <c r="L189" s="9">
        <f t="shared" si="31"/>
        <v>37</v>
      </c>
      <c r="M189" s="9">
        <f t="shared" si="32"/>
        <v>37</v>
      </c>
      <c r="N189" s="9">
        <f t="shared" si="33"/>
        <v>37</v>
      </c>
      <c r="O189" s="9" t="str">
        <f t="shared" si="34"/>
        <v/>
      </c>
      <c r="P189" s="9" t="str">
        <f t="shared" si="35"/>
        <v>DC</v>
      </c>
      <c r="Q189" s="9" t="str" cm="1">
        <f t="array" ref="Q189">IF(D189&lt;&gt;"",IF(D189&lt;&gt;"GR",IF(AND(D189&gt;=40,H189&gt;=30),_xlfn.IFS(H189&gt;=$AD$11,"AA",H189&gt;=$AC$11,"BA",H189&gt;=$AB$11,"BB",H189&gt;=$AA$11,"CB",H189&gt;=$Z$11,"CC",H189&gt;=$Y$11,"DC",H189&gt;=50,"DD"),IF(H189&gt;=$W$9,"FD","FF")),P189),"")</f>
        <v>DC</v>
      </c>
      <c r="R189" s="9">
        <f t="shared" si="25"/>
        <v>0</v>
      </c>
    </row>
    <row r="190" spans="1:18" x14ac:dyDescent="0.2">
      <c r="A190" s="3">
        <v>189</v>
      </c>
      <c r="B190" s="3">
        <v>23</v>
      </c>
      <c r="C190" s="3">
        <v>46</v>
      </c>
      <c r="D190" s="3" t="s">
        <v>34</v>
      </c>
      <c r="E190" s="16">
        <f t="shared" si="24"/>
        <v>23</v>
      </c>
      <c r="F190" s="16">
        <f t="shared" si="24"/>
        <v>46</v>
      </c>
      <c r="G190" s="9">
        <f t="shared" si="26"/>
        <v>36.799999999999997</v>
      </c>
      <c r="H190" s="9">
        <f t="shared" si="27"/>
        <v>36.799999999999997</v>
      </c>
      <c r="I190" s="9">
        <f t="shared" si="28"/>
        <v>36.799999999999997</v>
      </c>
      <c r="J190" s="9">
        <f t="shared" si="29"/>
        <v>36.799999999999997</v>
      </c>
      <c r="K190" s="9">
        <f t="shared" si="30"/>
        <v>36.799999999999997</v>
      </c>
      <c r="L190" s="9">
        <f t="shared" si="31"/>
        <v>36.799999999999997</v>
      </c>
      <c r="M190" s="9">
        <f t="shared" si="32"/>
        <v>36.799999999999997</v>
      </c>
      <c r="N190" s="9">
        <f t="shared" si="33"/>
        <v>36.799999999999997</v>
      </c>
      <c r="O190" s="9" t="str">
        <f t="shared" si="34"/>
        <v/>
      </c>
      <c r="P190" s="9" t="str">
        <f t="shared" si="35"/>
        <v>DC</v>
      </c>
      <c r="Q190" s="9" t="str" cm="1">
        <f t="array" ref="Q190">IF(D190&lt;&gt;"",IF(D190&lt;&gt;"GR",IF(AND(D190&gt;=40,H190&gt;=30),_xlfn.IFS(H190&gt;=$AD$11,"AA",H190&gt;=$AC$11,"BA",H190&gt;=$AB$11,"BB",H190&gt;=$AA$11,"CB",H190&gt;=$Z$11,"CC",H190&gt;=$Y$11,"DC",H190&gt;=50,"DD"),IF(H190&gt;=$W$9,"FD","FF")),P190),"")</f>
        <v>DC</v>
      </c>
      <c r="R190" s="9">
        <f t="shared" si="25"/>
        <v>0</v>
      </c>
    </row>
    <row r="191" spans="1:18" x14ac:dyDescent="0.2">
      <c r="A191" s="3">
        <v>190</v>
      </c>
      <c r="B191" s="3">
        <v>21</v>
      </c>
      <c r="C191" s="3">
        <v>47</v>
      </c>
      <c r="D191" s="3" t="s">
        <v>34</v>
      </c>
      <c r="E191" s="16">
        <f t="shared" si="24"/>
        <v>21</v>
      </c>
      <c r="F191" s="16">
        <f t="shared" si="24"/>
        <v>47</v>
      </c>
      <c r="G191" s="9">
        <f t="shared" si="26"/>
        <v>36.6</v>
      </c>
      <c r="H191" s="9">
        <f t="shared" si="27"/>
        <v>36.6</v>
      </c>
      <c r="I191" s="9">
        <f t="shared" si="28"/>
        <v>36.6</v>
      </c>
      <c r="J191" s="9">
        <f t="shared" si="29"/>
        <v>36.6</v>
      </c>
      <c r="K191" s="9">
        <f t="shared" si="30"/>
        <v>36.6</v>
      </c>
      <c r="L191" s="9">
        <f t="shared" si="31"/>
        <v>36.6</v>
      </c>
      <c r="M191" s="9">
        <f t="shared" si="32"/>
        <v>36.6</v>
      </c>
      <c r="N191" s="9">
        <f t="shared" si="33"/>
        <v>36.6</v>
      </c>
      <c r="O191" s="9" t="str">
        <f t="shared" si="34"/>
        <v/>
      </c>
      <c r="P191" s="9" t="str">
        <f t="shared" si="35"/>
        <v>DC</v>
      </c>
      <c r="Q191" s="9" t="str" cm="1">
        <f t="array" ref="Q191">IF(D191&lt;&gt;"",IF(D191&lt;&gt;"GR",IF(AND(D191&gt;=40,H191&gt;=30),_xlfn.IFS(H191&gt;=$AD$11,"AA",H191&gt;=$AC$11,"BA",H191&gt;=$AB$11,"BB",H191&gt;=$AA$11,"CB",H191&gt;=$Z$11,"CC",H191&gt;=$Y$11,"DC",H191&gt;=50,"DD"),IF(H191&gt;=$W$9,"FD","FF")),P191),"")</f>
        <v>DC</v>
      </c>
      <c r="R191" s="9">
        <f t="shared" si="25"/>
        <v>0</v>
      </c>
    </row>
    <row r="192" spans="1:18" x14ac:dyDescent="0.2">
      <c r="A192" s="3">
        <v>191</v>
      </c>
      <c r="B192" s="3">
        <v>24</v>
      </c>
      <c r="C192" s="3">
        <v>45</v>
      </c>
      <c r="D192" s="3" t="s">
        <v>34</v>
      </c>
      <c r="E192" s="16">
        <f t="shared" si="24"/>
        <v>24</v>
      </c>
      <c r="F192" s="16">
        <f t="shared" si="24"/>
        <v>45</v>
      </c>
      <c r="G192" s="9">
        <f t="shared" si="26"/>
        <v>36.6</v>
      </c>
      <c r="H192" s="9">
        <f t="shared" si="27"/>
        <v>36.6</v>
      </c>
      <c r="I192" s="9">
        <f t="shared" si="28"/>
        <v>36.6</v>
      </c>
      <c r="J192" s="9">
        <f t="shared" si="29"/>
        <v>36.6</v>
      </c>
      <c r="K192" s="9">
        <f t="shared" si="30"/>
        <v>36.6</v>
      </c>
      <c r="L192" s="9">
        <f t="shared" si="31"/>
        <v>36.6</v>
      </c>
      <c r="M192" s="9">
        <f t="shared" si="32"/>
        <v>36.6</v>
      </c>
      <c r="N192" s="9">
        <f t="shared" si="33"/>
        <v>36.6</v>
      </c>
      <c r="O192" s="9" t="str">
        <f t="shared" si="34"/>
        <v/>
      </c>
      <c r="P192" s="9" t="str">
        <f t="shared" si="35"/>
        <v>DC</v>
      </c>
      <c r="Q192" s="9" t="str" cm="1">
        <f t="array" ref="Q192">IF(D192&lt;&gt;"",IF(D192&lt;&gt;"GR",IF(AND(D192&gt;=40,H192&gt;=30),_xlfn.IFS(H192&gt;=$AD$11,"AA",H192&gt;=$AC$11,"BA",H192&gt;=$AB$11,"BB",H192&gt;=$AA$11,"CB",H192&gt;=$Z$11,"CC",H192&gt;=$Y$11,"DC",H192&gt;=50,"DD"),IF(H192&gt;=$W$9,"FD","FF")),P192),"")</f>
        <v>DC</v>
      </c>
      <c r="R192" s="9">
        <f t="shared" si="25"/>
        <v>0</v>
      </c>
    </row>
    <row r="193" spans="1:18" x14ac:dyDescent="0.2">
      <c r="A193" s="3">
        <v>192</v>
      </c>
      <c r="B193" s="3">
        <v>10</v>
      </c>
      <c r="C193" s="3">
        <v>54</v>
      </c>
      <c r="D193" s="3" t="s">
        <v>34</v>
      </c>
      <c r="E193" s="16">
        <f t="shared" si="24"/>
        <v>10</v>
      </c>
      <c r="F193" s="16">
        <f t="shared" si="24"/>
        <v>54</v>
      </c>
      <c r="G193" s="9">
        <f t="shared" si="26"/>
        <v>36.4</v>
      </c>
      <c r="H193" s="9">
        <f t="shared" si="27"/>
        <v>36.4</v>
      </c>
      <c r="I193" s="9">
        <f t="shared" si="28"/>
        <v>36.4</v>
      </c>
      <c r="J193" s="9">
        <f t="shared" si="29"/>
        <v>36.4</v>
      </c>
      <c r="K193" s="9">
        <f t="shared" si="30"/>
        <v>36.4</v>
      </c>
      <c r="L193" s="9">
        <f t="shared" si="31"/>
        <v>36.4</v>
      </c>
      <c r="M193" s="9">
        <f t="shared" si="32"/>
        <v>36.4</v>
      </c>
      <c r="N193" s="9">
        <f t="shared" si="33"/>
        <v>36.4</v>
      </c>
      <c r="O193" s="9" t="str">
        <f t="shared" si="34"/>
        <v/>
      </c>
      <c r="P193" s="9" t="str">
        <f t="shared" si="35"/>
        <v>DC</v>
      </c>
      <c r="Q193" s="9" t="str" cm="1">
        <f t="array" ref="Q193">IF(D193&lt;&gt;"",IF(D193&lt;&gt;"GR",IF(AND(D193&gt;=40,H193&gt;=30),_xlfn.IFS(H193&gt;=$AD$11,"AA",H193&gt;=$AC$11,"BA",H193&gt;=$AB$11,"BB",H193&gt;=$AA$11,"CB",H193&gt;=$Z$11,"CC",H193&gt;=$Y$11,"DC",H193&gt;=50,"DD"),IF(H193&gt;=$W$9,"FD","FF")),P193),"")</f>
        <v>DC</v>
      </c>
      <c r="R193" s="9">
        <f t="shared" si="25"/>
        <v>0</v>
      </c>
    </row>
    <row r="194" spans="1:18" x14ac:dyDescent="0.2">
      <c r="A194" s="3">
        <v>193</v>
      </c>
      <c r="B194" s="3">
        <v>20</v>
      </c>
      <c r="C194" s="3">
        <v>47</v>
      </c>
      <c r="D194" s="3" t="s">
        <v>34</v>
      </c>
      <c r="E194" s="16">
        <f t="shared" ref="E194:F257" si="36">IF(B194="GR",0,B194)</f>
        <v>20</v>
      </c>
      <c r="F194" s="16">
        <f t="shared" si="36"/>
        <v>47</v>
      </c>
      <c r="G194" s="9">
        <f t="shared" si="26"/>
        <v>36.200000000000003</v>
      </c>
      <c r="H194" s="9">
        <f t="shared" si="27"/>
        <v>36.200000000000003</v>
      </c>
      <c r="I194" s="9">
        <f t="shared" si="28"/>
        <v>36.200000000000003</v>
      </c>
      <c r="J194" s="9">
        <f t="shared" si="29"/>
        <v>36.200000000000003</v>
      </c>
      <c r="K194" s="9">
        <f t="shared" si="30"/>
        <v>36.200000000000003</v>
      </c>
      <c r="L194" s="9">
        <f t="shared" si="31"/>
        <v>36.200000000000003</v>
      </c>
      <c r="M194" s="9">
        <f t="shared" si="32"/>
        <v>36.200000000000003</v>
      </c>
      <c r="N194" s="9">
        <f t="shared" si="33"/>
        <v>36.200000000000003</v>
      </c>
      <c r="O194" s="9" t="str">
        <f t="shared" si="34"/>
        <v/>
      </c>
      <c r="P194" s="9" t="str">
        <f t="shared" si="35"/>
        <v>DC</v>
      </c>
      <c r="Q194" s="9" t="str" cm="1">
        <f t="array" ref="Q194">IF(D194&lt;&gt;"",IF(D194&lt;&gt;"GR",IF(AND(D194&gt;=40,H194&gt;=30),_xlfn.IFS(H194&gt;=$AD$11,"AA",H194&gt;=$AC$11,"BA",H194&gt;=$AB$11,"BB",H194&gt;=$AA$11,"CB",H194&gt;=$Z$11,"CC",H194&gt;=$Y$11,"DC",H194&gt;=50,"DD"),IF(H194&gt;=$W$9,"FD","FF")),P194),"")</f>
        <v>DC</v>
      </c>
      <c r="R194" s="9">
        <f t="shared" ref="R194:R257" si="37">IF(AND(F194&gt;=55,G194&gt;=50),_xlfn.RANK.EQ(G194,$G$2:$G$326,0),0)</f>
        <v>0</v>
      </c>
    </row>
    <row r="195" spans="1:18" x14ac:dyDescent="0.2">
      <c r="A195" s="3">
        <v>194</v>
      </c>
      <c r="B195" s="3">
        <v>8</v>
      </c>
      <c r="C195" s="3">
        <v>28</v>
      </c>
      <c r="D195" s="3">
        <v>55</v>
      </c>
      <c r="E195" s="16">
        <f t="shared" si="36"/>
        <v>8</v>
      </c>
      <c r="F195" s="16">
        <f t="shared" si="36"/>
        <v>28</v>
      </c>
      <c r="G195" s="9">
        <f t="shared" ref="G195:G258" si="38">(E195*0.4)+(F195*0.6)</f>
        <v>20</v>
      </c>
      <c r="H195" s="9">
        <f t="shared" ref="H195:H258" si="39">IF(AND(D195&lt;&gt;"",D195&lt;&gt;"GR"),(B195*0.4)+(D195*0.6),G195)</f>
        <v>36.200000000000003</v>
      </c>
      <c r="I195" s="9" t="str">
        <f t="shared" ref="I195:I258" si="40">IF(AND(G195&gt;=30,F195&gt;=40),G195,"")</f>
        <v/>
      </c>
      <c r="J195" s="9" t="str">
        <f t="shared" ref="J195:J258" si="41">IF(I195&lt;&gt;"",IF(_xlfn.RANK.EQ(I195,$I$2:$I$326,0)&lt;=ROUND(COUNTIFS($G$2:$G$326,"&gt;=30",$F$2:$F$326,"&gt;=40")/100*$AD$9,0),"",G195),"")</f>
        <v/>
      </c>
      <c r="K195" s="9" t="str">
        <f t="shared" ref="K195:K258" si="42">IF(J195&lt;&gt;"",IF(_xlfn.RANK.EQ(J195,$J$2:$J$326,0)&lt;=ROUND(COUNTIFS($G$2:$G$326,"&gt;=30",$F$2:$F$326,"&gt;=40")/100*$AC$9,0),"",G195),"")</f>
        <v/>
      </c>
      <c r="L195" s="9" t="str">
        <f t="shared" ref="L195:L258" si="43">IF(K195&lt;&gt;"",IF(_xlfn.RANK.EQ(K195,$K$2:$K$326,0)&lt;=ROUND(COUNTIFS($G$2:$G$326,"&gt;=30",$F$2:$F$326,"&gt;=40")/100*$AB$9,0),"",G195),"")</f>
        <v/>
      </c>
      <c r="M195" s="9" t="str">
        <f t="shared" ref="M195:M258" si="44">IF(L195&lt;&gt;"",IF(_xlfn.RANK.EQ(L195,$L$2:$L$326,0)&lt;=ROUND(COUNTIFS($G$2:$G$326,"&gt;=30",$F$2:$F$326,"&gt;=40")/100*$AA$9,0),"",G195),"")</f>
        <v/>
      </c>
      <c r="N195" s="9" t="str">
        <f t="shared" ref="N195:N258" si="45">IF(M195&lt;&gt;"",IF(_xlfn.RANK.EQ(M195,$M$2:$M$326,0)&lt;=ROUND(COUNTIFS($G$2:$G$326,"&gt;=30",$F$2:$F$326,"&gt;=40")/100*$Z$9,0),"",G195),"")</f>
        <v/>
      </c>
      <c r="O195" s="9" t="str">
        <f t="shared" ref="O195:O258" si="46">IF(N195&lt;&gt;"",IF(_xlfn.RANK.EQ(N195,$N$2:$N$326,0)&lt;=ROUND(COUNTIFS($G$2:$G$326,"&gt;=30",$F$2:$F$326,"&gt;=40")/100*$Y$9,0),"",G195),"")</f>
        <v/>
      </c>
      <c r="P195" s="9" t="str">
        <f t="shared" ref="P195:P258" si="47">IF(C195&lt;&gt;"",IF(AND(F195&gt;=40,G195&gt;=30),IF(_xlfn.RANK.EQ(I195,$I$2:$I$326,0)&lt;=ROUND(COUNTIFS($G$2:$G$326,"&gt;=30",$F$2:$F$326,"&gt;=40")/100*$AD$9,0),$AD$8,IF(_xlfn.RANK.EQ(J195,$J$2:$J$326,0)&lt;=ROUND(COUNTIFS($G$2:$G$326,"&gt;=30",$F$2:$F$326,"&gt;=40")/100*$AC$9,0),$AC$8,IF(_xlfn.RANK.EQ(K195,$K$2:$K$326,0)&lt;=ROUND(COUNTIFS($G$2:$G$326,"&gt;=30",$F$2:$F$326,"&gt;=40")/100*$AB$9,0),$AB$8,IF(_xlfn.RANK.EQ(L195,$L$2:$L$326,0)&lt;=ROUND(COUNTIFS($G$2:$G$326,"&gt;=30",$F$2:$F$326,"&gt;=40")/100*$AA$9,0),$AA$8,IF(_xlfn.RANK.EQ(M195,$M$2:$M$326,0)&lt;=ROUND(COUNTIFS($G$2:$G$326,"&gt;=30",$F$2:$F$326,"&gt;=40")/100*$Z$9,0),$Z$8,IF(_xlfn.RANK.EQ(N195,$N$2:$N$326,0)&lt;=ROUND(COUNTIFS($G$2:$G$326,"&gt;=30",$F$2:$F$326,"&gt;=40")/100*$Y$9,0),$Y$8,$X$8)))))),IF(G195&gt;=$W$9,$W$8,$V$8)),"")</f>
        <v>FD</v>
      </c>
      <c r="Q195" s="9" t="str" cm="1">
        <f t="array" ref="Q195">IF(D195&lt;&gt;"",IF(D195&lt;&gt;"GR",IF(AND(D195&gt;=40,H195&gt;=30),_xlfn.IFS(H195&gt;=$AD$11,"AA",H195&gt;=$AC$11,"BA",H195&gt;=$AB$11,"BB",H195&gt;=$AA$11,"CB",H195&gt;=$Z$11,"CC",H195&gt;=$Y$11,"DC",H195&gt;=50,"DD"),IF(H195&gt;=$W$9,"FD","FF")),P195),"")</f>
        <v>DC</v>
      </c>
      <c r="R195" s="9">
        <f t="shared" si="37"/>
        <v>0</v>
      </c>
    </row>
    <row r="196" spans="1:18" x14ac:dyDescent="0.2">
      <c r="A196" s="3">
        <v>195</v>
      </c>
      <c r="B196" s="3">
        <v>15</v>
      </c>
      <c r="C196" s="3">
        <v>50</v>
      </c>
      <c r="D196" s="3" t="s">
        <v>34</v>
      </c>
      <c r="E196" s="16">
        <f t="shared" si="36"/>
        <v>15</v>
      </c>
      <c r="F196" s="16">
        <f t="shared" si="36"/>
        <v>50</v>
      </c>
      <c r="G196" s="9">
        <f t="shared" si="38"/>
        <v>36</v>
      </c>
      <c r="H196" s="9">
        <f t="shared" si="39"/>
        <v>36</v>
      </c>
      <c r="I196" s="9">
        <f t="shared" si="40"/>
        <v>36</v>
      </c>
      <c r="J196" s="9">
        <f t="shared" si="41"/>
        <v>36</v>
      </c>
      <c r="K196" s="9">
        <f t="shared" si="42"/>
        <v>36</v>
      </c>
      <c r="L196" s="9">
        <f t="shared" si="43"/>
        <v>36</v>
      </c>
      <c r="M196" s="9">
        <f t="shared" si="44"/>
        <v>36</v>
      </c>
      <c r="N196" s="9">
        <f t="shared" si="45"/>
        <v>36</v>
      </c>
      <c r="O196" s="9" t="str">
        <f t="shared" si="46"/>
        <v/>
      </c>
      <c r="P196" s="9" t="str">
        <f t="shared" si="47"/>
        <v>DC</v>
      </c>
      <c r="Q196" s="9" t="str" cm="1">
        <f t="array" ref="Q196">IF(D196&lt;&gt;"",IF(D196&lt;&gt;"GR",IF(AND(D196&gt;=40,H196&gt;=30),_xlfn.IFS(H196&gt;=$AD$11,"AA",H196&gt;=$AC$11,"BA",H196&gt;=$AB$11,"BB",H196&gt;=$AA$11,"CB",H196&gt;=$Z$11,"CC",H196&gt;=$Y$11,"DC",H196&gt;=50,"DD"),IF(H196&gt;=$W$9,"FD","FF")),P196),"")</f>
        <v>DC</v>
      </c>
      <c r="R196" s="9">
        <f t="shared" si="37"/>
        <v>0</v>
      </c>
    </row>
    <row r="197" spans="1:18" x14ac:dyDescent="0.2">
      <c r="A197" s="3">
        <v>196</v>
      </c>
      <c r="B197" s="3">
        <v>22</v>
      </c>
      <c r="C197" s="3">
        <v>45</v>
      </c>
      <c r="D197" s="3" t="s">
        <v>34</v>
      </c>
      <c r="E197" s="16">
        <f t="shared" si="36"/>
        <v>22</v>
      </c>
      <c r="F197" s="16">
        <f t="shared" si="36"/>
        <v>45</v>
      </c>
      <c r="G197" s="9">
        <f t="shared" si="38"/>
        <v>35.799999999999997</v>
      </c>
      <c r="H197" s="9">
        <f t="shared" si="39"/>
        <v>35.799999999999997</v>
      </c>
      <c r="I197" s="9">
        <f t="shared" si="40"/>
        <v>35.799999999999997</v>
      </c>
      <c r="J197" s="9">
        <f t="shared" si="41"/>
        <v>35.799999999999997</v>
      </c>
      <c r="K197" s="9">
        <f t="shared" si="42"/>
        <v>35.799999999999997</v>
      </c>
      <c r="L197" s="9">
        <f t="shared" si="43"/>
        <v>35.799999999999997</v>
      </c>
      <c r="M197" s="9">
        <f t="shared" si="44"/>
        <v>35.799999999999997</v>
      </c>
      <c r="N197" s="9">
        <f t="shared" si="45"/>
        <v>35.799999999999997</v>
      </c>
      <c r="O197" s="9" t="str">
        <f t="shared" si="46"/>
        <v/>
      </c>
      <c r="P197" s="9" t="str">
        <f t="shared" si="47"/>
        <v>DC</v>
      </c>
      <c r="Q197" s="9" t="str" cm="1">
        <f t="array" ref="Q197">IF(D197&lt;&gt;"",IF(D197&lt;&gt;"GR",IF(AND(D197&gt;=40,H197&gt;=30),_xlfn.IFS(H197&gt;=$AD$11,"AA",H197&gt;=$AC$11,"BA",H197&gt;=$AB$11,"BB",H197&gt;=$AA$11,"CB",H197&gt;=$Z$11,"CC",H197&gt;=$Y$11,"DC",H197&gt;=50,"DD"),IF(H197&gt;=$W$9,"FD","FF")),P197),"")</f>
        <v>DC</v>
      </c>
      <c r="R197" s="9">
        <f t="shared" si="37"/>
        <v>0</v>
      </c>
    </row>
    <row r="198" spans="1:18" x14ac:dyDescent="0.2">
      <c r="A198" s="3">
        <v>197</v>
      </c>
      <c r="B198" s="3">
        <v>16</v>
      </c>
      <c r="C198" s="3">
        <v>49</v>
      </c>
      <c r="D198" s="3" t="s">
        <v>34</v>
      </c>
      <c r="E198" s="16">
        <f t="shared" si="36"/>
        <v>16</v>
      </c>
      <c r="F198" s="16">
        <f t="shared" si="36"/>
        <v>49</v>
      </c>
      <c r="G198" s="9">
        <f t="shared" si="38"/>
        <v>35.799999999999997</v>
      </c>
      <c r="H198" s="9">
        <f t="shared" si="39"/>
        <v>35.799999999999997</v>
      </c>
      <c r="I198" s="9">
        <f t="shared" si="40"/>
        <v>35.799999999999997</v>
      </c>
      <c r="J198" s="9">
        <f t="shared" si="41"/>
        <v>35.799999999999997</v>
      </c>
      <c r="K198" s="9">
        <f t="shared" si="42"/>
        <v>35.799999999999997</v>
      </c>
      <c r="L198" s="9">
        <f t="shared" si="43"/>
        <v>35.799999999999997</v>
      </c>
      <c r="M198" s="9">
        <f t="shared" si="44"/>
        <v>35.799999999999997</v>
      </c>
      <c r="N198" s="9">
        <f t="shared" si="45"/>
        <v>35.799999999999997</v>
      </c>
      <c r="O198" s="9" t="str">
        <f t="shared" si="46"/>
        <v/>
      </c>
      <c r="P198" s="9" t="str">
        <f t="shared" si="47"/>
        <v>DC</v>
      </c>
      <c r="Q198" s="9" t="str" cm="1">
        <f t="array" ref="Q198">IF(D198&lt;&gt;"",IF(D198&lt;&gt;"GR",IF(AND(D198&gt;=40,H198&gt;=30),_xlfn.IFS(H198&gt;=$AD$11,"AA",H198&gt;=$AC$11,"BA",H198&gt;=$AB$11,"BB",H198&gt;=$AA$11,"CB",H198&gt;=$Z$11,"CC",H198&gt;=$Y$11,"DC",H198&gt;=50,"DD"),IF(H198&gt;=$W$9,"FD","FF")),P198),"")</f>
        <v>DC</v>
      </c>
      <c r="R198" s="9">
        <f t="shared" si="37"/>
        <v>0</v>
      </c>
    </row>
    <row r="199" spans="1:18" x14ac:dyDescent="0.2">
      <c r="A199" s="3">
        <v>198</v>
      </c>
      <c r="B199" s="3">
        <v>20</v>
      </c>
      <c r="C199" s="3">
        <v>46</v>
      </c>
      <c r="D199" s="3" t="s">
        <v>34</v>
      </c>
      <c r="E199" s="16">
        <f t="shared" si="36"/>
        <v>20</v>
      </c>
      <c r="F199" s="16">
        <f t="shared" si="36"/>
        <v>46</v>
      </c>
      <c r="G199" s="9">
        <f t="shared" si="38"/>
        <v>35.599999999999994</v>
      </c>
      <c r="H199" s="9">
        <f t="shared" si="39"/>
        <v>35.599999999999994</v>
      </c>
      <c r="I199" s="9">
        <f t="shared" si="40"/>
        <v>35.599999999999994</v>
      </c>
      <c r="J199" s="9">
        <f t="shared" si="41"/>
        <v>35.599999999999994</v>
      </c>
      <c r="K199" s="9">
        <f t="shared" si="42"/>
        <v>35.599999999999994</v>
      </c>
      <c r="L199" s="9">
        <f t="shared" si="43"/>
        <v>35.599999999999994</v>
      </c>
      <c r="M199" s="9">
        <f t="shared" si="44"/>
        <v>35.599999999999994</v>
      </c>
      <c r="N199" s="9">
        <f t="shared" si="45"/>
        <v>35.599999999999994</v>
      </c>
      <c r="O199" s="9" t="str">
        <f t="shared" si="46"/>
        <v/>
      </c>
      <c r="P199" s="9" t="str">
        <f t="shared" si="47"/>
        <v>DC</v>
      </c>
      <c r="Q199" s="9" t="str" cm="1">
        <f t="array" ref="Q199">IF(D199&lt;&gt;"",IF(D199&lt;&gt;"GR",IF(AND(D199&gt;=40,H199&gt;=30),_xlfn.IFS(H199&gt;=$AD$11,"AA",H199&gt;=$AC$11,"BA",H199&gt;=$AB$11,"BB",H199&gt;=$AA$11,"CB",H199&gt;=$Z$11,"CC",H199&gt;=$Y$11,"DC",H199&gt;=50,"DD"),IF(H199&gt;=$W$9,"FD","FF")),P199),"")</f>
        <v>DC</v>
      </c>
      <c r="R199" s="9">
        <f t="shared" si="37"/>
        <v>0</v>
      </c>
    </row>
    <row r="200" spans="1:18" x14ac:dyDescent="0.2">
      <c r="A200" s="3">
        <v>199</v>
      </c>
      <c r="B200" s="3">
        <v>21</v>
      </c>
      <c r="C200" s="3">
        <v>45</v>
      </c>
      <c r="D200" s="3" t="s">
        <v>34</v>
      </c>
      <c r="E200" s="16">
        <f t="shared" si="36"/>
        <v>21</v>
      </c>
      <c r="F200" s="16">
        <f t="shared" si="36"/>
        <v>45</v>
      </c>
      <c r="G200" s="9">
        <f t="shared" si="38"/>
        <v>35.4</v>
      </c>
      <c r="H200" s="9">
        <f t="shared" si="39"/>
        <v>35.4</v>
      </c>
      <c r="I200" s="9">
        <f t="shared" si="40"/>
        <v>35.4</v>
      </c>
      <c r="J200" s="9">
        <f t="shared" si="41"/>
        <v>35.4</v>
      </c>
      <c r="K200" s="9">
        <f t="shared" si="42"/>
        <v>35.4</v>
      </c>
      <c r="L200" s="9">
        <f t="shared" si="43"/>
        <v>35.4</v>
      </c>
      <c r="M200" s="9">
        <f t="shared" si="44"/>
        <v>35.4</v>
      </c>
      <c r="N200" s="9">
        <f t="shared" si="45"/>
        <v>35.4</v>
      </c>
      <c r="O200" s="9" t="str">
        <f t="shared" si="46"/>
        <v/>
      </c>
      <c r="P200" s="9" t="str">
        <f t="shared" si="47"/>
        <v>DC</v>
      </c>
      <c r="Q200" s="9" t="str" cm="1">
        <f t="array" ref="Q200">IF(D200&lt;&gt;"",IF(D200&lt;&gt;"GR",IF(AND(D200&gt;=40,H200&gt;=30),_xlfn.IFS(H200&gt;=$AD$11,"AA",H200&gt;=$AC$11,"BA",H200&gt;=$AB$11,"BB",H200&gt;=$AA$11,"CB",H200&gt;=$Z$11,"CC",H200&gt;=$Y$11,"DC",H200&gt;=50,"DD"),IF(H200&gt;=$W$9,"FD","FF")),P200),"")</f>
        <v>DC</v>
      </c>
      <c r="R200" s="9">
        <f t="shared" si="37"/>
        <v>0</v>
      </c>
    </row>
    <row r="201" spans="1:18" x14ac:dyDescent="0.2">
      <c r="A201" s="3">
        <v>200</v>
      </c>
      <c r="B201" s="3">
        <v>22</v>
      </c>
      <c r="C201" s="3">
        <v>44</v>
      </c>
      <c r="D201" s="3" t="s">
        <v>34</v>
      </c>
      <c r="E201" s="16">
        <f t="shared" si="36"/>
        <v>22</v>
      </c>
      <c r="F201" s="16">
        <f t="shared" si="36"/>
        <v>44</v>
      </c>
      <c r="G201" s="9">
        <f t="shared" si="38"/>
        <v>35.200000000000003</v>
      </c>
      <c r="H201" s="9">
        <f t="shared" si="39"/>
        <v>35.200000000000003</v>
      </c>
      <c r="I201" s="9">
        <f t="shared" si="40"/>
        <v>35.200000000000003</v>
      </c>
      <c r="J201" s="9">
        <f t="shared" si="41"/>
        <v>35.200000000000003</v>
      </c>
      <c r="K201" s="9">
        <f t="shared" si="42"/>
        <v>35.200000000000003</v>
      </c>
      <c r="L201" s="9">
        <f t="shared" si="43"/>
        <v>35.200000000000003</v>
      </c>
      <c r="M201" s="9">
        <f t="shared" si="44"/>
        <v>35.200000000000003</v>
      </c>
      <c r="N201" s="9">
        <f t="shared" si="45"/>
        <v>35.200000000000003</v>
      </c>
      <c r="O201" s="9">
        <f t="shared" si="46"/>
        <v>35.200000000000003</v>
      </c>
      <c r="P201" s="9" t="str">
        <f t="shared" si="47"/>
        <v>DD</v>
      </c>
      <c r="Q201" s="9" t="str" cm="1">
        <f t="array" ref="Q201">IF(D201&lt;&gt;"",IF(D201&lt;&gt;"GR",IF(AND(D201&gt;=40,H201&gt;=30),_xlfn.IFS(H201&gt;=$AD$11,"AA",H201&gt;=$AC$11,"BA",H201&gt;=$AB$11,"BB",H201&gt;=$AA$11,"CB",H201&gt;=$Z$11,"CC",H201&gt;=$Y$11,"DC",H201&gt;=50,"DD"),IF(H201&gt;=$W$9,"FD","FF")),P201),"")</f>
        <v>DD</v>
      </c>
      <c r="R201" s="9">
        <f t="shared" si="37"/>
        <v>0</v>
      </c>
    </row>
    <row r="202" spans="1:18" x14ac:dyDescent="0.2">
      <c r="A202" s="3">
        <v>201</v>
      </c>
      <c r="B202" s="3">
        <v>5</v>
      </c>
      <c r="C202" s="3">
        <v>54</v>
      </c>
      <c r="D202" s="3" t="s">
        <v>34</v>
      </c>
      <c r="E202" s="16">
        <f t="shared" si="36"/>
        <v>5</v>
      </c>
      <c r="F202" s="16">
        <f t="shared" si="36"/>
        <v>54</v>
      </c>
      <c r="G202" s="9">
        <f t="shared" si="38"/>
        <v>34.4</v>
      </c>
      <c r="H202" s="9">
        <f t="shared" si="39"/>
        <v>34.4</v>
      </c>
      <c r="I202" s="9">
        <f t="shared" si="40"/>
        <v>34.4</v>
      </c>
      <c r="J202" s="9">
        <f t="shared" si="41"/>
        <v>34.4</v>
      </c>
      <c r="K202" s="9">
        <f t="shared" si="42"/>
        <v>34.4</v>
      </c>
      <c r="L202" s="9">
        <f t="shared" si="43"/>
        <v>34.4</v>
      </c>
      <c r="M202" s="9">
        <f t="shared" si="44"/>
        <v>34.4</v>
      </c>
      <c r="N202" s="9">
        <f t="shared" si="45"/>
        <v>34.4</v>
      </c>
      <c r="O202" s="9">
        <f t="shared" si="46"/>
        <v>34.4</v>
      </c>
      <c r="P202" s="9" t="str">
        <f t="shared" si="47"/>
        <v>DD</v>
      </c>
      <c r="Q202" s="9" t="str" cm="1">
        <f t="array" ref="Q202">IF(D202&lt;&gt;"",IF(D202&lt;&gt;"GR",IF(AND(D202&gt;=40,H202&gt;=30),_xlfn.IFS(H202&gt;=$AD$11,"AA",H202&gt;=$AC$11,"BA",H202&gt;=$AB$11,"BB",H202&gt;=$AA$11,"CB",H202&gt;=$Z$11,"CC",H202&gt;=$Y$11,"DC",H202&gt;=50,"DD"),IF(H202&gt;=$W$9,"FD","FF")),P202),"")</f>
        <v>DD</v>
      </c>
      <c r="R202" s="9">
        <f t="shared" si="37"/>
        <v>0</v>
      </c>
    </row>
    <row r="203" spans="1:18" x14ac:dyDescent="0.2">
      <c r="A203" s="3">
        <v>202</v>
      </c>
      <c r="B203" s="3">
        <v>23</v>
      </c>
      <c r="C203" s="3">
        <v>42</v>
      </c>
      <c r="D203" s="3" t="s">
        <v>34</v>
      </c>
      <c r="E203" s="16">
        <f t="shared" si="36"/>
        <v>23</v>
      </c>
      <c r="F203" s="16">
        <f t="shared" si="36"/>
        <v>42</v>
      </c>
      <c r="G203" s="9">
        <f t="shared" si="38"/>
        <v>34.4</v>
      </c>
      <c r="H203" s="9">
        <f t="shared" si="39"/>
        <v>34.4</v>
      </c>
      <c r="I203" s="9">
        <f t="shared" si="40"/>
        <v>34.4</v>
      </c>
      <c r="J203" s="9">
        <f t="shared" si="41"/>
        <v>34.4</v>
      </c>
      <c r="K203" s="9">
        <f t="shared" si="42"/>
        <v>34.4</v>
      </c>
      <c r="L203" s="9">
        <f t="shared" si="43"/>
        <v>34.4</v>
      </c>
      <c r="M203" s="9">
        <f t="shared" si="44"/>
        <v>34.4</v>
      </c>
      <c r="N203" s="9">
        <f t="shared" si="45"/>
        <v>34.4</v>
      </c>
      <c r="O203" s="9">
        <f t="shared" si="46"/>
        <v>34.4</v>
      </c>
      <c r="P203" s="9" t="str">
        <f t="shared" si="47"/>
        <v>DD</v>
      </c>
      <c r="Q203" s="9" t="str" cm="1">
        <f t="array" ref="Q203">IF(D203&lt;&gt;"",IF(D203&lt;&gt;"GR",IF(AND(D203&gt;=40,H203&gt;=30),_xlfn.IFS(H203&gt;=$AD$11,"AA",H203&gt;=$AC$11,"BA",H203&gt;=$AB$11,"BB",H203&gt;=$AA$11,"CB",H203&gt;=$Z$11,"CC",H203&gt;=$Y$11,"DC",H203&gt;=50,"DD"),IF(H203&gt;=$W$9,"FD","FF")),P203),"")</f>
        <v>DD</v>
      </c>
      <c r="R203" s="9">
        <f t="shared" si="37"/>
        <v>0</v>
      </c>
    </row>
    <row r="204" spans="1:18" x14ac:dyDescent="0.2">
      <c r="A204" s="3">
        <v>203</v>
      </c>
      <c r="B204" s="3">
        <v>17</v>
      </c>
      <c r="C204" s="3">
        <v>33</v>
      </c>
      <c r="D204" s="3">
        <v>46</v>
      </c>
      <c r="E204" s="16">
        <f t="shared" si="36"/>
        <v>17</v>
      </c>
      <c r="F204" s="16">
        <f t="shared" si="36"/>
        <v>33</v>
      </c>
      <c r="G204" s="9">
        <f t="shared" si="38"/>
        <v>26.6</v>
      </c>
      <c r="H204" s="9">
        <f t="shared" si="39"/>
        <v>34.4</v>
      </c>
      <c r="I204" s="9" t="str">
        <f t="shared" si="40"/>
        <v/>
      </c>
      <c r="J204" s="9" t="str">
        <f t="shared" si="41"/>
        <v/>
      </c>
      <c r="K204" s="9" t="str">
        <f t="shared" si="42"/>
        <v/>
      </c>
      <c r="L204" s="9" t="str">
        <f t="shared" si="43"/>
        <v/>
      </c>
      <c r="M204" s="9" t="str">
        <f t="shared" si="44"/>
        <v/>
      </c>
      <c r="N204" s="9" t="str">
        <f t="shared" si="45"/>
        <v/>
      </c>
      <c r="O204" s="9" t="str">
        <f t="shared" si="46"/>
        <v/>
      </c>
      <c r="P204" s="9" t="str">
        <f t="shared" si="47"/>
        <v>FD</v>
      </c>
      <c r="Q204" s="9" t="e" cm="1">
        <f t="array" ref="Q204">IF(D204&lt;&gt;"",IF(D204&lt;&gt;"GR",IF(AND(D204&gt;=40,H204&gt;=30),_xlfn.IFS(H204&gt;=$AD$11,"AA",H204&gt;=$AC$11,"BA",H204&gt;=$AB$11,"BB",H204&gt;=$AA$11,"CB",H204&gt;=$Z$11,"CC",H204&gt;=$Y$11,"DC",H204&gt;=50,"DD"),IF(H204&gt;=$W$9,"FD","FF")),P204),"")</f>
        <v>#N/A</v>
      </c>
      <c r="R204" s="9">
        <f t="shared" si="37"/>
        <v>0</v>
      </c>
    </row>
    <row r="205" spans="1:18" x14ac:dyDescent="0.2">
      <c r="A205" s="3">
        <v>204</v>
      </c>
      <c r="B205" s="3">
        <v>18</v>
      </c>
      <c r="C205" s="3">
        <v>26</v>
      </c>
      <c r="D205" s="3">
        <v>45</v>
      </c>
      <c r="E205" s="16">
        <f t="shared" si="36"/>
        <v>18</v>
      </c>
      <c r="F205" s="16">
        <f t="shared" si="36"/>
        <v>26</v>
      </c>
      <c r="G205" s="9">
        <f t="shared" si="38"/>
        <v>22.8</v>
      </c>
      <c r="H205" s="9">
        <f t="shared" si="39"/>
        <v>34.200000000000003</v>
      </c>
      <c r="I205" s="9" t="str">
        <f t="shared" si="40"/>
        <v/>
      </c>
      <c r="J205" s="9" t="str">
        <f t="shared" si="41"/>
        <v/>
      </c>
      <c r="K205" s="9" t="str">
        <f t="shared" si="42"/>
        <v/>
      </c>
      <c r="L205" s="9" t="str">
        <f t="shared" si="43"/>
        <v/>
      </c>
      <c r="M205" s="9" t="str">
        <f t="shared" si="44"/>
        <v/>
      </c>
      <c r="N205" s="9" t="str">
        <f t="shared" si="45"/>
        <v/>
      </c>
      <c r="O205" s="9" t="str">
        <f t="shared" si="46"/>
        <v/>
      </c>
      <c r="P205" s="9" t="str">
        <f t="shared" si="47"/>
        <v>FD</v>
      </c>
      <c r="Q205" s="9" t="e" cm="1">
        <f t="array" ref="Q205">IF(D205&lt;&gt;"",IF(D205&lt;&gt;"GR",IF(AND(D205&gt;=40,H205&gt;=30),_xlfn.IFS(H205&gt;=$AD$11,"AA",H205&gt;=$AC$11,"BA",H205&gt;=$AB$11,"BB",H205&gt;=$AA$11,"CB",H205&gt;=$Z$11,"CC",H205&gt;=$Y$11,"DC",H205&gt;=50,"DD"),IF(H205&gt;=$W$9,"FD","FF")),P205),"")</f>
        <v>#N/A</v>
      </c>
      <c r="R205" s="9">
        <f t="shared" si="37"/>
        <v>0</v>
      </c>
    </row>
    <row r="206" spans="1:18" x14ac:dyDescent="0.2">
      <c r="A206" s="3">
        <v>205</v>
      </c>
      <c r="B206" s="3">
        <v>18</v>
      </c>
      <c r="C206" s="3">
        <v>45</v>
      </c>
      <c r="D206" s="3" t="s">
        <v>34</v>
      </c>
      <c r="E206" s="16">
        <f t="shared" si="36"/>
        <v>18</v>
      </c>
      <c r="F206" s="16">
        <f t="shared" si="36"/>
        <v>45</v>
      </c>
      <c r="G206" s="9">
        <f t="shared" si="38"/>
        <v>34.200000000000003</v>
      </c>
      <c r="H206" s="9">
        <f t="shared" si="39"/>
        <v>34.200000000000003</v>
      </c>
      <c r="I206" s="9">
        <f t="shared" si="40"/>
        <v>34.200000000000003</v>
      </c>
      <c r="J206" s="9">
        <f t="shared" si="41"/>
        <v>34.200000000000003</v>
      </c>
      <c r="K206" s="9">
        <f t="shared" si="42"/>
        <v>34.200000000000003</v>
      </c>
      <c r="L206" s="9">
        <f t="shared" si="43"/>
        <v>34.200000000000003</v>
      </c>
      <c r="M206" s="9">
        <f t="shared" si="44"/>
        <v>34.200000000000003</v>
      </c>
      <c r="N206" s="9">
        <f t="shared" si="45"/>
        <v>34.200000000000003</v>
      </c>
      <c r="O206" s="9">
        <f t="shared" si="46"/>
        <v>34.200000000000003</v>
      </c>
      <c r="P206" s="9" t="str">
        <f t="shared" si="47"/>
        <v>DD</v>
      </c>
      <c r="Q206" s="9" t="str" cm="1">
        <f t="array" ref="Q206">IF(D206&lt;&gt;"",IF(D206&lt;&gt;"GR",IF(AND(D206&gt;=40,H206&gt;=30),_xlfn.IFS(H206&gt;=$AD$11,"AA",H206&gt;=$AC$11,"BA",H206&gt;=$AB$11,"BB",H206&gt;=$AA$11,"CB",H206&gt;=$Z$11,"CC",H206&gt;=$Y$11,"DC",H206&gt;=50,"DD"),IF(H206&gt;=$W$9,"FD","FF")),P206),"")</f>
        <v>DD</v>
      </c>
      <c r="R206" s="9">
        <f t="shared" si="37"/>
        <v>0</v>
      </c>
    </row>
    <row r="207" spans="1:18" x14ac:dyDescent="0.2">
      <c r="A207" s="3">
        <v>206</v>
      </c>
      <c r="B207" s="3">
        <v>17</v>
      </c>
      <c r="C207" s="3">
        <v>45</v>
      </c>
      <c r="D207" s="3" t="s">
        <v>34</v>
      </c>
      <c r="E207" s="16">
        <f t="shared" si="36"/>
        <v>17</v>
      </c>
      <c r="F207" s="16">
        <f t="shared" si="36"/>
        <v>45</v>
      </c>
      <c r="G207" s="9">
        <f t="shared" si="38"/>
        <v>33.799999999999997</v>
      </c>
      <c r="H207" s="9">
        <f t="shared" si="39"/>
        <v>33.799999999999997</v>
      </c>
      <c r="I207" s="9">
        <f t="shared" si="40"/>
        <v>33.799999999999997</v>
      </c>
      <c r="J207" s="9">
        <f t="shared" si="41"/>
        <v>33.799999999999997</v>
      </c>
      <c r="K207" s="9">
        <f t="shared" si="42"/>
        <v>33.799999999999997</v>
      </c>
      <c r="L207" s="9">
        <f t="shared" si="43"/>
        <v>33.799999999999997</v>
      </c>
      <c r="M207" s="9">
        <f t="shared" si="44"/>
        <v>33.799999999999997</v>
      </c>
      <c r="N207" s="9">
        <f t="shared" si="45"/>
        <v>33.799999999999997</v>
      </c>
      <c r="O207" s="9">
        <f t="shared" si="46"/>
        <v>33.799999999999997</v>
      </c>
      <c r="P207" s="9" t="str">
        <f t="shared" si="47"/>
        <v>DD</v>
      </c>
      <c r="Q207" s="9" t="str" cm="1">
        <f t="array" ref="Q207">IF(D207&lt;&gt;"",IF(D207&lt;&gt;"GR",IF(AND(D207&gt;=40,H207&gt;=30),_xlfn.IFS(H207&gt;=$AD$11,"AA",H207&gt;=$AC$11,"BA",H207&gt;=$AB$11,"BB",H207&gt;=$AA$11,"CB",H207&gt;=$Z$11,"CC",H207&gt;=$Y$11,"DC",H207&gt;=50,"DD"),IF(H207&gt;=$W$9,"FD","FF")),P207),"")</f>
        <v>DD</v>
      </c>
      <c r="R207" s="9">
        <f t="shared" si="37"/>
        <v>0</v>
      </c>
    </row>
    <row r="208" spans="1:18" x14ac:dyDescent="0.2">
      <c r="A208" s="3">
        <v>207</v>
      </c>
      <c r="B208" s="3">
        <v>23</v>
      </c>
      <c r="C208" s="3">
        <v>40</v>
      </c>
      <c r="D208" s="3" t="s">
        <v>34</v>
      </c>
      <c r="E208" s="16">
        <f t="shared" si="36"/>
        <v>23</v>
      </c>
      <c r="F208" s="16">
        <f t="shared" si="36"/>
        <v>40</v>
      </c>
      <c r="G208" s="9">
        <f t="shared" si="38"/>
        <v>33.200000000000003</v>
      </c>
      <c r="H208" s="9">
        <f t="shared" si="39"/>
        <v>33.200000000000003</v>
      </c>
      <c r="I208" s="9">
        <f t="shared" si="40"/>
        <v>33.200000000000003</v>
      </c>
      <c r="J208" s="9">
        <f t="shared" si="41"/>
        <v>33.200000000000003</v>
      </c>
      <c r="K208" s="9">
        <f t="shared" si="42"/>
        <v>33.200000000000003</v>
      </c>
      <c r="L208" s="9">
        <f t="shared" si="43"/>
        <v>33.200000000000003</v>
      </c>
      <c r="M208" s="9">
        <f t="shared" si="44"/>
        <v>33.200000000000003</v>
      </c>
      <c r="N208" s="9">
        <f t="shared" si="45"/>
        <v>33.200000000000003</v>
      </c>
      <c r="O208" s="9">
        <f t="shared" si="46"/>
        <v>33.200000000000003</v>
      </c>
      <c r="P208" s="9" t="str">
        <f t="shared" si="47"/>
        <v>DD</v>
      </c>
      <c r="Q208" s="9" t="str" cm="1">
        <f t="array" ref="Q208">IF(D208&lt;&gt;"",IF(D208&lt;&gt;"GR",IF(AND(D208&gt;=40,H208&gt;=30),_xlfn.IFS(H208&gt;=$AD$11,"AA",H208&gt;=$AC$11,"BA",H208&gt;=$AB$11,"BB",H208&gt;=$AA$11,"CB",H208&gt;=$Z$11,"CC",H208&gt;=$Y$11,"DC",H208&gt;=50,"DD"),IF(H208&gt;=$W$9,"FD","FF")),P208),"")</f>
        <v>DD</v>
      </c>
      <c r="R208" s="9">
        <f t="shared" si="37"/>
        <v>0</v>
      </c>
    </row>
    <row r="209" spans="1:18" x14ac:dyDescent="0.2">
      <c r="A209" s="3">
        <v>208</v>
      </c>
      <c r="B209" s="3">
        <v>8</v>
      </c>
      <c r="C209" s="3">
        <v>22</v>
      </c>
      <c r="D209" s="3">
        <v>50</v>
      </c>
      <c r="E209" s="16">
        <f t="shared" si="36"/>
        <v>8</v>
      </c>
      <c r="F209" s="16">
        <f t="shared" si="36"/>
        <v>22</v>
      </c>
      <c r="G209" s="9">
        <f t="shared" si="38"/>
        <v>16.399999999999999</v>
      </c>
      <c r="H209" s="9">
        <f t="shared" si="39"/>
        <v>33.200000000000003</v>
      </c>
      <c r="I209" s="9" t="str">
        <f t="shared" si="40"/>
        <v/>
      </c>
      <c r="J209" s="9" t="str">
        <f t="shared" si="41"/>
        <v/>
      </c>
      <c r="K209" s="9" t="str">
        <f t="shared" si="42"/>
        <v/>
      </c>
      <c r="L209" s="9" t="str">
        <f t="shared" si="43"/>
        <v/>
      </c>
      <c r="M209" s="9" t="str">
        <f t="shared" si="44"/>
        <v/>
      </c>
      <c r="N209" s="9" t="str">
        <f t="shared" si="45"/>
        <v/>
      </c>
      <c r="O209" s="9" t="str">
        <f t="shared" si="46"/>
        <v/>
      </c>
      <c r="P209" s="9" t="str">
        <f t="shared" si="47"/>
        <v>FF</v>
      </c>
      <c r="Q209" s="9" t="e" cm="1">
        <f t="array" ref="Q209">IF(D209&lt;&gt;"",IF(D209&lt;&gt;"GR",IF(AND(D209&gt;=40,H209&gt;=30),_xlfn.IFS(H209&gt;=$AD$11,"AA",H209&gt;=$AC$11,"BA",H209&gt;=$AB$11,"BB",H209&gt;=$AA$11,"CB",H209&gt;=$Z$11,"CC",H209&gt;=$Y$11,"DC",H209&gt;=50,"DD"),IF(H209&gt;=$W$9,"FD","FF")),P209),"")</f>
        <v>#N/A</v>
      </c>
      <c r="R209" s="9">
        <f t="shared" si="37"/>
        <v>0</v>
      </c>
    </row>
    <row r="210" spans="1:18" x14ac:dyDescent="0.2">
      <c r="A210" s="3">
        <v>209</v>
      </c>
      <c r="B210" s="3">
        <v>8</v>
      </c>
      <c r="C210" s="3">
        <v>24</v>
      </c>
      <c r="D210" s="3">
        <v>50</v>
      </c>
      <c r="E210" s="16">
        <f t="shared" si="36"/>
        <v>8</v>
      </c>
      <c r="F210" s="16">
        <f t="shared" si="36"/>
        <v>24</v>
      </c>
      <c r="G210" s="9">
        <f t="shared" si="38"/>
        <v>17.599999999999998</v>
      </c>
      <c r="H210" s="9">
        <f t="shared" si="39"/>
        <v>33.200000000000003</v>
      </c>
      <c r="I210" s="9" t="str">
        <f t="shared" si="40"/>
        <v/>
      </c>
      <c r="J210" s="9" t="str">
        <f t="shared" si="41"/>
        <v/>
      </c>
      <c r="K210" s="9" t="str">
        <f t="shared" si="42"/>
        <v/>
      </c>
      <c r="L210" s="9" t="str">
        <f t="shared" si="43"/>
        <v/>
      </c>
      <c r="M210" s="9" t="str">
        <f t="shared" si="44"/>
        <v/>
      </c>
      <c r="N210" s="9" t="str">
        <f t="shared" si="45"/>
        <v/>
      </c>
      <c r="O210" s="9" t="str">
        <f t="shared" si="46"/>
        <v/>
      </c>
      <c r="P210" s="9" t="str">
        <f t="shared" si="47"/>
        <v>FF</v>
      </c>
      <c r="Q210" s="9" t="e" cm="1">
        <f t="array" ref="Q210">IF(D210&lt;&gt;"",IF(D210&lt;&gt;"GR",IF(AND(D210&gt;=40,H210&gt;=30),_xlfn.IFS(H210&gt;=$AD$11,"AA",H210&gt;=$AC$11,"BA",H210&gt;=$AB$11,"BB",H210&gt;=$AA$11,"CB",H210&gt;=$Z$11,"CC",H210&gt;=$Y$11,"DC",H210&gt;=50,"DD"),IF(H210&gt;=$W$9,"FD","FF")),P210),"")</f>
        <v>#N/A</v>
      </c>
      <c r="R210" s="9">
        <f t="shared" si="37"/>
        <v>0</v>
      </c>
    </row>
    <row r="211" spans="1:18" x14ac:dyDescent="0.2">
      <c r="A211" s="3">
        <v>210</v>
      </c>
      <c r="B211" s="3">
        <v>15</v>
      </c>
      <c r="C211" s="3">
        <v>19</v>
      </c>
      <c r="D211" s="3">
        <v>45</v>
      </c>
      <c r="E211" s="16">
        <f t="shared" si="36"/>
        <v>15</v>
      </c>
      <c r="F211" s="16">
        <f t="shared" si="36"/>
        <v>19</v>
      </c>
      <c r="G211" s="9">
        <f t="shared" si="38"/>
        <v>17.399999999999999</v>
      </c>
      <c r="H211" s="9">
        <f t="shared" si="39"/>
        <v>33</v>
      </c>
      <c r="I211" s="9" t="str">
        <f t="shared" si="40"/>
        <v/>
      </c>
      <c r="J211" s="9" t="str">
        <f t="shared" si="41"/>
        <v/>
      </c>
      <c r="K211" s="9" t="str">
        <f t="shared" si="42"/>
        <v/>
      </c>
      <c r="L211" s="9" t="str">
        <f t="shared" si="43"/>
        <v/>
      </c>
      <c r="M211" s="9" t="str">
        <f t="shared" si="44"/>
        <v/>
      </c>
      <c r="N211" s="9" t="str">
        <f t="shared" si="45"/>
        <v/>
      </c>
      <c r="O211" s="9" t="str">
        <f t="shared" si="46"/>
        <v/>
      </c>
      <c r="P211" s="9" t="str">
        <f t="shared" si="47"/>
        <v>FF</v>
      </c>
      <c r="Q211" s="9" t="e" cm="1">
        <f t="array" ref="Q211">IF(D211&lt;&gt;"",IF(D211&lt;&gt;"GR",IF(AND(D211&gt;=40,H211&gt;=30),_xlfn.IFS(H211&gt;=$AD$11,"AA",H211&gt;=$AC$11,"BA",H211&gt;=$AB$11,"BB",H211&gt;=$AA$11,"CB",H211&gt;=$Z$11,"CC",H211&gt;=$Y$11,"DC",H211&gt;=50,"DD"),IF(H211&gt;=$W$9,"FD","FF")),P211),"")</f>
        <v>#N/A</v>
      </c>
      <c r="R211" s="9">
        <f t="shared" si="37"/>
        <v>0</v>
      </c>
    </row>
    <row r="212" spans="1:18" x14ac:dyDescent="0.2">
      <c r="A212" s="3">
        <v>211</v>
      </c>
      <c r="B212" s="3">
        <v>15</v>
      </c>
      <c r="C212" s="3">
        <v>45</v>
      </c>
      <c r="D212" s="3" t="s">
        <v>34</v>
      </c>
      <c r="E212" s="16">
        <f t="shared" si="36"/>
        <v>15</v>
      </c>
      <c r="F212" s="16">
        <f t="shared" si="36"/>
        <v>45</v>
      </c>
      <c r="G212" s="9">
        <f t="shared" si="38"/>
        <v>33</v>
      </c>
      <c r="H212" s="9">
        <f t="shared" si="39"/>
        <v>33</v>
      </c>
      <c r="I212" s="9">
        <f t="shared" si="40"/>
        <v>33</v>
      </c>
      <c r="J212" s="9">
        <f t="shared" si="41"/>
        <v>33</v>
      </c>
      <c r="K212" s="9">
        <f t="shared" si="42"/>
        <v>33</v>
      </c>
      <c r="L212" s="9">
        <f t="shared" si="43"/>
        <v>33</v>
      </c>
      <c r="M212" s="9">
        <f t="shared" si="44"/>
        <v>33</v>
      </c>
      <c r="N212" s="9">
        <f t="shared" si="45"/>
        <v>33</v>
      </c>
      <c r="O212" s="9">
        <f t="shared" si="46"/>
        <v>33</v>
      </c>
      <c r="P212" s="9" t="str">
        <f t="shared" si="47"/>
        <v>DD</v>
      </c>
      <c r="Q212" s="9" t="str" cm="1">
        <f t="array" ref="Q212">IF(D212&lt;&gt;"",IF(D212&lt;&gt;"GR",IF(AND(D212&gt;=40,H212&gt;=30),_xlfn.IFS(H212&gt;=$AD$11,"AA",H212&gt;=$AC$11,"BA",H212&gt;=$AB$11,"BB",H212&gt;=$AA$11,"CB",H212&gt;=$Z$11,"CC",H212&gt;=$Y$11,"DC",H212&gt;=50,"DD"),IF(H212&gt;=$W$9,"FD","FF")),P212),"")</f>
        <v>DD</v>
      </c>
      <c r="R212" s="9">
        <f t="shared" si="37"/>
        <v>0</v>
      </c>
    </row>
    <row r="213" spans="1:18" x14ac:dyDescent="0.2">
      <c r="A213" s="3">
        <v>212</v>
      </c>
      <c r="B213" s="3">
        <v>7</v>
      </c>
      <c r="C213" s="3">
        <v>33</v>
      </c>
      <c r="D213" s="3">
        <v>50</v>
      </c>
      <c r="E213" s="16">
        <f t="shared" si="36"/>
        <v>7</v>
      </c>
      <c r="F213" s="16">
        <f t="shared" si="36"/>
        <v>33</v>
      </c>
      <c r="G213" s="9">
        <f t="shared" si="38"/>
        <v>22.6</v>
      </c>
      <c r="H213" s="9">
        <f t="shared" si="39"/>
        <v>32.799999999999997</v>
      </c>
      <c r="I213" s="9" t="str">
        <f t="shared" si="40"/>
        <v/>
      </c>
      <c r="J213" s="9" t="str">
        <f t="shared" si="41"/>
        <v/>
      </c>
      <c r="K213" s="9" t="str">
        <f t="shared" si="42"/>
        <v/>
      </c>
      <c r="L213" s="9" t="str">
        <f t="shared" si="43"/>
        <v/>
      </c>
      <c r="M213" s="9" t="str">
        <f t="shared" si="44"/>
        <v/>
      </c>
      <c r="N213" s="9" t="str">
        <f t="shared" si="45"/>
        <v/>
      </c>
      <c r="O213" s="9" t="str">
        <f t="shared" si="46"/>
        <v/>
      </c>
      <c r="P213" s="9" t="str">
        <f t="shared" si="47"/>
        <v>FD</v>
      </c>
      <c r="Q213" s="9" t="e" cm="1">
        <f t="array" ref="Q213">IF(D213&lt;&gt;"",IF(D213&lt;&gt;"GR",IF(AND(D213&gt;=40,H213&gt;=30),_xlfn.IFS(H213&gt;=$AD$11,"AA",H213&gt;=$AC$11,"BA",H213&gt;=$AB$11,"BB",H213&gt;=$AA$11,"CB",H213&gt;=$Z$11,"CC",H213&gt;=$Y$11,"DC",H213&gt;=50,"DD"),IF(H213&gt;=$W$9,"FD","FF")),P213),"")</f>
        <v>#N/A</v>
      </c>
      <c r="R213" s="9">
        <f t="shared" si="37"/>
        <v>0</v>
      </c>
    </row>
    <row r="214" spans="1:18" x14ac:dyDescent="0.2">
      <c r="A214" s="3">
        <v>213</v>
      </c>
      <c r="B214" s="3">
        <v>32</v>
      </c>
      <c r="C214" s="3">
        <v>29</v>
      </c>
      <c r="D214" s="3">
        <v>33</v>
      </c>
      <c r="E214" s="16">
        <f t="shared" si="36"/>
        <v>32</v>
      </c>
      <c r="F214" s="16">
        <f t="shared" si="36"/>
        <v>29</v>
      </c>
      <c r="G214" s="9">
        <f t="shared" si="38"/>
        <v>30.2</v>
      </c>
      <c r="H214" s="9">
        <f t="shared" si="39"/>
        <v>32.6</v>
      </c>
      <c r="I214" s="9" t="str">
        <f t="shared" si="40"/>
        <v/>
      </c>
      <c r="J214" s="9" t="str">
        <f t="shared" si="41"/>
        <v/>
      </c>
      <c r="K214" s="9" t="str">
        <f t="shared" si="42"/>
        <v/>
      </c>
      <c r="L214" s="9" t="str">
        <f t="shared" si="43"/>
        <v/>
      </c>
      <c r="M214" s="9" t="str">
        <f t="shared" si="44"/>
        <v/>
      </c>
      <c r="N214" s="9" t="str">
        <f t="shared" si="45"/>
        <v/>
      </c>
      <c r="O214" s="9" t="str">
        <f t="shared" si="46"/>
        <v/>
      </c>
      <c r="P214" s="9" t="str">
        <f t="shared" si="47"/>
        <v>FD</v>
      </c>
      <c r="Q214" s="9" t="str" cm="1">
        <f t="array" ref="Q214">IF(D214&lt;&gt;"",IF(D214&lt;&gt;"GR",IF(AND(D214&gt;=40,H214&gt;=30),_xlfn.IFS(H214&gt;=$AD$11,"AA",H214&gt;=$AC$11,"BA",H214&gt;=$AB$11,"BB",H214&gt;=$AA$11,"CB",H214&gt;=$Z$11,"CC",H214&gt;=$Y$11,"DC",H214&gt;=50,"DD"),IF(H214&gt;=$W$9,"FD","FF")),P214),"")</f>
        <v>FD</v>
      </c>
      <c r="R214" s="9">
        <f t="shared" si="37"/>
        <v>0</v>
      </c>
    </row>
    <row r="215" spans="1:18" x14ac:dyDescent="0.2">
      <c r="A215" s="3">
        <v>214</v>
      </c>
      <c r="B215" s="3">
        <v>5</v>
      </c>
      <c r="C215" s="3">
        <v>50</v>
      </c>
      <c r="D215" s="3" t="s">
        <v>34</v>
      </c>
      <c r="E215" s="16">
        <f t="shared" si="36"/>
        <v>5</v>
      </c>
      <c r="F215" s="16">
        <f t="shared" si="36"/>
        <v>50</v>
      </c>
      <c r="G215" s="9">
        <f t="shared" si="38"/>
        <v>32</v>
      </c>
      <c r="H215" s="9">
        <f t="shared" si="39"/>
        <v>32</v>
      </c>
      <c r="I215" s="9">
        <f t="shared" si="40"/>
        <v>32</v>
      </c>
      <c r="J215" s="9">
        <f t="shared" si="41"/>
        <v>32</v>
      </c>
      <c r="K215" s="9">
        <f t="shared" si="42"/>
        <v>32</v>
      </c>
      <c r="L215" s="9">
        <f t="shared" si="43"/>
        <v>32</v>
      </c>
      <c r="M215" s="9">
        <f t="shared" si="44"/>
        <v>32</v>
      </c>
      <c r="N215" s="9">
        <f t="shared" si="45"/>
        <v>32</v>
      </c>
      <c r="O215" s="9">
        <f t="shared" si="46"/>
        <v>32</v>
      </c>
      <c r="P215" s="9" t="str">
        <f t="shared" si="47"/>
        <v>DD</v>
      </c>
      <c r="Q215" s="9" t="str" cm="1">
        <f t="array" ref="Q215">IF(D215&lt;&gt;"",IF(D215&lt;&gt;"GR",IF(AND(D215&gt;=40,H215&gt;=30),_xlfn.IFS(H215&gt;=$AD$11,"AA",H215&gt;=$AC$11,"BA",H215&gt;=$AB$11,"BB",H215&gt;=$AA$11,"CB",H215&gt;=$Z$11,"CC",H215&gt;=$Y$11,"DC",H215&gt;=50,"DD"),IF(H215&gt;=$W$9,"FD","FF")),P215),"")</f>
        <v>DD</v>
      </c>
      <c r="R215" s="9">
        <f t="shared" si="37"/>
        <v>0</v>
      </c>
    </row>
    <row r="216" spans="1:18" x14ac:dyDescent="0.2">
      <c r="A216" s="3">
        <v>215</v>
      </c>
      <c r="B216" s="3">
        <v>12</v>
      </c>
      <c r="C216" s="3">
        <v>23</v>
      </c>
      <c r="D216" s="3">
        <v>45</v>
      </c>
      <c r="E216" s="16">
        <f t="shared" si="36"/>
        <v>12</v>
      </c>
      <c r="F216" s="16">
        <f t="shared" si="36"/>
        <v>23</v>
      </c>
      <c r="G216" s="9">
        <f t="shared" si="38"/>
        <v>18.600000000000001</v>
      </c>
      <c r="H216" s="9">
        <f t="shared" si="39"/>
        <v>31.8</v>
      </c>
      <c r="I216" s="9" t="str">
        <f t="shared" si="40"/>
        <v/>
      </c>
      <c r="J216" s="9" t="str">
        <f t="shared" si="41"/>
        <v/>
      </c>
      <c r="K216" s="9" t="str">
        <f t="shared" si="42"/>
        <v/>
      </c>
      <c r="L216" s="9" t="str">
        <f t="shared" si="43"/>
        <v/>
      </c>
      <c r="M216" s="9" t="str">
        <f t="shared" si="44"/>
        <v/>
      </c>
      <c r="N216" s="9" t="str">
        <f t="shared" si="45"/>
        <v/>
      </c>
      <c r="O216" s="9" t="str">
        <f t="shared" si="46"/>
        <v/>
      </c>
      <c r="P216" s="9" t="str">
        <f t="shared" si="47"/>
        <v>FF</v>
      </c>
      <c r="Q216" s="9" t="e" cm="1">
        <f t="array" ref="Q216">IF(D216&lt;&gt;"",IF(D216&lt;&gt;"GR",IF(AND(D216&gt;=40,H216&gt;=30),_xlfn.IFS(H216&gt;=$AD$11,"AA",H216&gt;=$AC$11,"BA",H216&gt;=$AB$11,"BB",H216&gt;=$AA$11,"CB",H216&gt;=$Z$11,"CC",H216&gt;=$Y$11,"DC",H216&gt;=50,"DD"),IF(H216&gt;=$W$9,"FD","FF")),P216),"")</f>
        <v>#N/A</v>
      </c>
      <c r="R216" s="9">
        <f t="shared" si="37"/>
        <v>0</v>
      </c>
    </row>
    <row r="217" spans="1:18" x14ac:dyDescent="0.2">
      <c r="A217" s="3">
        <v>216</v>
      </c>
      <c r="B217" s="3">
        <v>12</v>
      </c>
      <c r="C217" s="3">
        <v>45</v>
      </c>
      <c r="D217" s="3" t="s">
        <v>34</v>
      </c>
      <c r="E217" s="16">
        <f t="shared" si="36"/>
        <v>12</v>
      </c>
      <c r="F217" s="16">
        <f t="shared" si="36"/>
        <v>45</v>
      </c>
      <c r="G217" s="9">
        <f t="shared" si="38"/>
        <v>31.8</v>
      </c>
      <c r="H217" s="9">
        <f t="shared" si="39"/>
        <v>31.8</v>
      </c>
      <c r="I217" s="9">
        <f t="shared" si="40"/>
        <v>31.8</v>
      </c>
      <c r="J217" s="9">
        <f t="shared" si="41"/>
        <v>31.8</v>
      </c>
      <c r="K217" s="9">
        <f t="shared" si="42"/>
        <v>31.8</v>
      </c>
      <c r="L217" s="9">
        <f t="shared" si="43"/>
        <v>31.8</v>
      </c>
      <c r="M217" s="9">
        <f t="shared" si="44"/>
        <v>31.8</v>
      </c>
      <c r="N217" s="9">
        <f t="shared" si="45"/>
        <v>31.8</v>
      </c>
      <c r="O217" s="9">
        <f t="shared" si="46"/>
        <v>31.8</v>
      </c>
      <c r="P217" s="9" t="str">
        <f t="shared" si="47"/>
        <v>DD</v>
      </c>
      <c r="Q217" s="9" t="str" cm="1">
        <f t="array" ref="Q217">IF(D217&lt;&gt;"",IF(D217&lt;&gt;"GR",IF(AND(D217&gt;=40,H217&gt;=30),_xlfn.IFS(H217&gt;=$AD$11,"AA",H217&gt;=$AC$11,"BA",H217&gt;=$AB$11,"BB",H217&gt;=$AA$11,"CB",H217&gt;=$Z$11,"CC",H217&gt;=$Y$11,"DC",H217&gt;=50,"DD"),IF(H217&gt;=$W$9,"FD","FF")),P217),"")</f>
        <v>DD</v>
      </c>
      <c r="R217" s="9">
        <f t="shared" si="37"/>
        <v>0</v>
      </c>
    </row>
    <row r="218" spans="1:18" x14ac:dyDescent="0.2">
      <c r="A218" s="3">
        <v>217</v>
      </c>
      <c r="B218" s="3">
        <v>7</v>
      </c>
      <c r="C218" s="3">
        <v>48</v>
      </c>
      <c r="D218" s="3" t="s">
        <v>34</v>
      </c>
      <c r="E218" s="16">
        <f t="shared" si="36"/>
        <v>7</v>
      </c>
      <c r="F218" s="16">
        <f t="shared" si="36"/>
        <v>48</v>
      </c>
      <c r="G218" s="9">
        <f t="shared" si="38"/>
        <v>31.599999999999998</v>
      </c>
      <c r="H218" s="9">
        <f t="shared" si="39"/>
        <v>31.599999999999998</v>
      </c>
      <c r="I218" s="9">
        <f t="shared" si="40"/>
        <v>31.599999999999998</v>
      </c>
      <c r="J218" s="9">
        <f t="shared" si="41"/>
        <v>31.599999999999998</v>
      </c>
      <c r="K218" s="9">
        <f t="shared" si="42"/>
        <v>31.599999999999998</v>
      </c>
      <c r="L218" s="9">
        <f t="shared" si="43"/>
        <v>31.599999999999998</v>
      </c>
      <c r="M218" s="9">
        <f t="shared" si="44"/>
        <v>31.599999999999998</v>
      </c>
      <c r="N218" s="9">
        <f t="shared" si="45"/>
        <v>31.599999999999998</v>
      </c>
      <c r="O218" s="9">
        <f t="shared" si="46"/>
        <v>31.599999999999998</v>
      </c>
      <c r="P218" s="9" t="str">
        <f t="shared" si="47"/>
        <v>DD</v>
      </c>
      <c r="Q218" s="9" t="str" cm="1">
        <f t="array" ref="Q218">IF(D218&lt;&gt;"",IF(D218&lt;&gt;"GR",IF(AND(D218&gt;=40,H218&gt;=30),_xlfn.IFS(H218&gt;=$AD$11,"AA",H218&gt;=$AC$11,"BA",H218&gt;=$AB$11,"BB",H218&gt;=$AA$11,"CB",H218&gt;=$Z$11,"CC",H218&gt;=$Y$11,"DC",H218&gt;=50,"DD"),IF(H218&gt;=$W$9,"FD","FF")),P218),"")</f>
        <v>DD</v>
      </c>
      <c r="R218" s="9">
        <f t="shared" si="37"/>
        <v>0</v>
      </c>
    </row>
    <row r="219" spans="1:18" x14ac:dyDescent="0.2">
      <c r="A219" s="3">
        <v>218</v>
      </c>
      <c r="B219" s="3">
        <v>11</v>
      </c>
      <c r="C219" s="3">
        <v>45</v>
      </c>
      <c r="D219" s="3" t="s">
        <v>34</v>
      </c>
      <c r="E219" s="16">
        <f t="shared" si="36"/>
        <v>11</v>
      </c>
      <c r="F219" s="16">
        <f t="shared" si="36"/>
        <v>45</v>
      </c>
      <c r="G219" s="9">
        <f t="shared" si="38"/>
        <v>31.4</v>
      </c>
      <c r="H219" s="9">
        <f t="shared" si="39"/>
        <v>31.4</v>
      </c>
      <c r="I219" s="9">
        <f t="shared" si="40"/>
        <v>31.4</v>
      </c>
      <c r="J219" s="9">
        <f t="shared" si="41"/>
        <v>31.4</v>
      </c>
      <c r="K219" s="9">
        <f t="shared" si="42"/>
        <v>31.4</v>
      </c>
      <c r="L219" s="9">
        <f t="shared" si="43"/>
        <v>31.4</v>
      </c>
      <c r="M219" s="9">
        <f t="shared" si="44"/>
        <v>31.4</v>
      </c>
      <c r="N219" s="9">
        <f t="shared" si="45"/>
        <v>31.4</v>
      </c>
      <c r="O219" s="9">
        <f t="shared" si="46"/>
        <v>31.4</v>
      </c>
      <c r="P219" s="9" t="str">
        <f t="shared" si="47"/>
        <v>DD</v>
      </c>
      <c r="Q219" s="9" t="str" cm="1">
        <f t="array" ref="Q219">IF(D219&lt;&gt;"",IF(D219&lt;&gt;"GR",IF(AND(D219&gt;=40,H219&gt;=30),_xlfn.IFS(H219&gt;=$AD$11,"AA",H219&gt;=$AC$11,"BA",H219&gt;=$AB$11,"BB",H219&gt;=$AA$11,"CB",H219&gt;=$Z$11,"CC",H219&gt;=$Y$11,"DC",H219&gt;=50,"DD"),IF(H219&gt;=$W$9,"FD","FF")),P219),"")</f>
        <v>DD</v>
      </c>
      <c r="R219" s="9">
        <f t="shared" si="37"/>
        <v>0</v>
      </c>
    </row>
    <row r="220" spans="1:18" x14ac:dyDescent="0.2">
      <c r="A220" s="3">
        <v>219</v>
      </c>
      <c r="B220" s="3">
        <v>10</v>
      </c>
      <c r="C220" s="3">
        <v>45</v>
      </c>
      <c r="D220" s="3" t="s">
        <v>34</v>
      </c>
      <c r="E220" s="16">
        <f t="shared" si="36"/>
        <v>10</v>
      </c>
      <c r="F220" s="16">
        <f t="shared" si="36"/>
        <v>45</v>
      </c>
      <c r="G220" s="9">
        <f t="shared" si="38"/>
        <v>31</v>
      </c>
      <c r="H220" s="9">
        <f t="shared" si="39"/>
        <v>31</v>
      </c>
      <c r="I220" s="9">
        <f t="shared" si="40"/>
        <v>31</v>
      </c>
      <c r="J220" s="9">
        <f t="shared" si="41"/>
        <v>31</v>
      </c>
      <c r="K220" s="9">
        <f t="shared" si="42"/>
        <v>31</v>
      </c>
      <c r="L220" s="9">
        <f t="shared" si="43"/>
        <v>31</v>
      </c>
      <c r="M220" s="9">
        <f t="shared" si="44"/>
        <v>31</v>
      </c>
      <c r="N220" s="9">
        <f t="shared" si="45"/>
        <v>31</v>
      </c>
      <c r="O220" s="9">
        <f t="shared" si="46"/>
        <v>31</v>
      </c>
      <c r="P220" s="9" t="str">
        <f t="shared" si="47"/>
        <v>DD</v>
      </c>
      <c r="Q220" s="9" t="str" cm="1">
        <f t="array" ref="Q220">IF(D220&lt;&gt;"",IF(D220&lt;&gt;"GR",IF(AND(D220&gt;=40,H220&gt;=30),_xlfn.IFS(H220&gt;=$AD$11,"AA",H220&gt;=$AC$11,"BA",H220&gt;=$AB$11,"BB",H220&gt;=$AA$11,"CB",H220&gt;=$Z$11,"CC",H220&gt;=$Y$11,"DC",H220&gt;=50,"DD"),IF(H220&gt;=$W$9,"FD","FF")),P220),"")</f>
        <v>DD</v>
      </c>
      <c r="R220" s="9">
        <f t="shared" si="37"/>
        <v>0</v>
      </c>
    </row>
    <row r="221" spans="1:18" x14ac:dyDescent="0.2">
      <c r="A221" s="3">
        <v>220</v>
      </c>
      <c r="B221" s="3">
        <v>9</v>
      </c>
      <c r="C221" s="3">
        <v>45</v>
      </c>
      <c r="D221" s="3" t="s">
        <v>34</v>
      </c>
      <c r="E221" s="16">
        <f t="shared" si="36"/>
        <v>9</v>
      </c>
      <c r="F221" s="16">
        <f t="shared" si="36"/>
        <v>45</v>
      </c>
      <c r="G221" s="9">
        <f t="shared" si="38"/>
        <v>30.6</v>
      </c>
      <c r="H221" s="9">
        <f t="shared" si="39"/>
        <v>30.6</v>
      </c>
      <c r="I221" s="9">
        <f t="shared" si="40"/>
        <v>30.6</v>
      </c>
      <c r="J221" s="9">
        <f t="shared" si="41"/>
        <v>30.6</v>
      </c>
      <c r="K221" s="9">
        <f t="shared" si="42"/>
        <v>30.6</v>
      </c>
      <c r="L221" s="9">
        <f t="shared" si="43"/>
        <v>30.6</v>
      </c>
      <c r="M221" s="9">
        <f t="shared" si="44"/>
        <v>30.6</v>
      </c>
      <c r="N221" s="9">
        <f t="shared" si="45"/>
        <v>30.6</v>
      </c>
      <c r="O221" s="9">
        <f t="shared" si="46"/>
        <v>30.6</v>
      </c>
      <c r="P221" s="9" t="str">
        <f t="shared" si="47"/>
        <v>DD</v>
      </c>
      <c r="Q221" s="9" t="str" cm="1">
        <f t="array" ref="Q221">IF(D221&lt;&gt;"",IF(D221&lt;&gt;"GR",IF(AND(D221&gt;=40,H221&gt;=30),_xlfn.IFS(H221&gt;=$AD$11,"AA",H221&gt;=$AC$11,"BA",H221&gt;=$AB$11,"BB",H221&gt;=$AA$11,"CB",H221&gt;=$Z$11,"CC",H221&gt;=$Y$11,"DC",H221&gt;=50,"DD"),IF(H221&gt;=$W$9,"FD","FF")),P221),"")</f>
        <v>DD</v>
      </c>
      <c r="R221" s="9">
        <f t="shared" si="37"/>
        <v>0</v>
      </c>
    </row>
    <row r="222" spans="1:18" x14ac:dyDescent="0.2">
      <c r="A222" s="3">
        <v>221</v>
      </c>
      <c r="B222" s="3">
        <v>12</v>
      </c>
      <c r="C222" s="3">
        <v>31</v>
      </c>
      <c r="D222" s="3">
        <v>40</v>
      </c>
      <c r="E222" s="16">
        <f t="shared" si="36"/>
        <v>12</v>
      </c>
      <c r="F222" s="16">
        <f t="shared" si="36"/>
        <v>31</v>
      </c>
      <c r="G222" s="9">
        <f t="shared" si="38"/>
        <v>23.4</v>
      </c>
      <c r="H222" s="9">
        <f t="shared" si="39"/>
        <v>28.8</v>
      </c>
      <c r="I222" s="9" t="str">
        <f t="shared" si="40"/>
        <v/>
      </c>
      <c r="J222" s="9" t="str">
        <f t="shared" si="41"/>
        <v/>
      </c>
      <c r="K222" s="9" t="str">
        <f t="shared" si="42"/>
        <v/>
      </c>
      <c r="L222" s="9" t="str">
        <f t="shared" si="43"/>
        <v/>
      </c>
      <c r="M222" s="9" t="str">
        <f t="shared" si="44"/>
        <v/>
      </c>
      <c r="N222" s="9" t="str">
        <f t="shared" si="45"/>
        <v/>
      </c>
      <c r="O222" s="9" t="str">
        <f t="shared" si="46"/>
        <v/>
      </c>
      <c r="P222" s="9" t="str">
        <f t="shared" si="47"/>
        <v>FD</v>
      </c>
      <c r="Q222" s="9" t="str" cm="1">
        <f t="array" ref="Q222">IF(D222&lt;&gt;"",IF(D222&lt;&gt;"GR",IF(AND(D222&gt;=40,H222&gt;=30),_xlfn.IFS(H222&gt;=$AD$11,"AA",H222&gt;=$AC$11,"BA",H222&gt;=$AB$11,"BB",H222&gt;=$AA$11,"CB",H222&gt;=$Z$11,"CC",H222&gt;=$Y$11,"DC",H222&gt;=50,"DD"),IF(H222&gt;=$W$9,"FD","FF")),P222),"")</f>
        <v>FD</v>
      </c>
      <c r="R222" s="9">
        <f t="shared" si="37"/>
        <v>0</v>
      </c>
    </row>
    <row r="223" spans="1:18" x14ac:dyDescent="0.2">
      <c r="A223" s="3">
        <v>222</v>
      </c>
      <c r="B223" s="3">
        <v>7</v>
      </c>
      <c r="C223" s="3">
        <v>46</v>
      </c>
      <c r="D223" s="3" t="s">
        <v>34</v>
      </c>
      <c r="E223" s="16">
        <f t="shared" si="36"/>
        <v>7</v>
      </c>
      <c r="F223" s="16">
        <f t="shared" si="36"/>
        <v>46</v>
      </c>
      <c r="G223" s="9">
        <f t="shared" si="38"/>
        <v>30.4</v>
      </c>
      <c r="H223" s="9">
        <f t="shared" si="39"/>
        <v>30.4</v>
      </c>
      <c r="I223" s="9">
        <f t="shared" si="40"/>
        <v>30.4</v>
      </c>
      <c r="J223" s="9">
        <f t="shared" si="41"/>
        <v>30.4</v>
      </c>
      <c r="K223" s="9">
        <f t="shared" si="42"/>
        <v>30.4</v>
      </c>
      <c r="L223" s="9">
        <f t="shared" si="43"/>
        <v>30.4</v>
      </c>
      <c r="M223" s="9">
        <f t="shared" si="44"/>
        <v>30.4</v>
      </c>
      <c r="N223" s="9">
        <f t="shared" si="45"/>
        <v>30.4</v>
      </c>
      <c r="O223" s="9">
        <f t="shared" si="46"/>
        <v>30.4</v>
      </c>
      <c r="P223" s="9" t="str">
        <f t="shared" si="47"/>
        <v>DD</v>
      </c>
      <c r="Q223" s="9" t="str" cm="1">
        <f t="array" ref="Q223">IF(D223&lt;&gt;"",IF(D223&lt;&gt;"GR",IF(AND(D223&gt;=40,H223&gt;=30),_xlfn.IFS(H223&gt;=$AD$11,"AA",H223&gt;=$AC$11,"BA",H223&gt;=$AB$11,"BB",H223&gt;=$AA$11,"CB",H223&gt;=$Z$11,"CC",H223&gt;=$Y$11,"DC",H223&gt;=50,"DD"),IF(H223&gt;=$W$9,"FD","FF")),P223),"")</f>
        <v>DD</v>
      </c>
      <c r="R223" s="9">
        <f t="shared" si="37"/>
        <v>0</v>
      </c>
    </row>
    <row r="224" spans="1:18" x14ac:dyDescent="0.2">
      <c r="A224" s="3">
        <v>223</v>
      </c>
      <c r="B224" s="3">
        <v>11</v>
      </c>
      <c r="C224" s="3">
        <v>21</v>
      </c>
      <c r="D224" s="3">
        <v>43</v>
      </c>
      <c r="E224" s="16">
        <f t="shared" si="36"/>
        <v>11</v>
      </c>
      <c r="F224" s="16">
        <f t="shared" si="36"/>
        <v>21</v>
      </c>
      <c r="G224" s="9">
        <f t="shared" si="38"/>
        <v>17</v>
      </c>
      <c r="H224" s="9">
        <f t="shared" si="39"/>
        <v>30.200000000000003</v>
      </c>
      <c r="I224" s="9" t="str">
        <f t="shared" si="40"/>
        <v/>
      </c>
      <c r="J224" s="9" t="str">
        <f t="shared" si="41"/>
        <v/>
      </c>
      <c r="K224" s="9" t="str">
        <f t="shared" si="42"/>
        <v/>
      </c>
      <c r="L224" s="9" t="str">
        <f t="shared" si="43"/>
        <v/>
      </c>
      <c r="M224" s="9" t="str">
        <f t="shared" si="44"/>
        <v/>
      </c>
      <c r="N224" s="9" t="str">
        <f t="shared" si="45"/>
        <v/>
      </c>
      <c r="O224" s="9" t="str">
        <f t="shared" si="46"/>
        <v/>
      </c>
      <c r="P224" s="9" t="str">
        <f t="shared" si="47"/>
        <v>FF</v>
      </c>
      <c r="Q224" s="9" t="e" cm="1">
        <f t="array" ref="Q224">IF(D224&lt;&gt;"",IF(D224&lt;&gt;"GR",IF(AND(D224&gt;=40,H224&gt;=30),_xlfn.IFS(H224&gt;=$AD$11,"AA",H224&gt;=$AC$11,"BA",H224&gt;=$AB$11,"BB",H224&gt;=$AA$11,"CB",H224&gt;=$Z$11,"CC",H224&gt;=$Y$11,"DC",H224&gt;=50,"DD"),IF(H224&gt;=$W$9,"FD","FF")),P224),"")</f>
        <v>#N/A</v>
      </c>
      <c r="R224" s="9">
        <f t="shared" si="37"/>
        <v>0</v>
      </c>
    </row>
    <row r="225" spans="1:18" x14ac:dyDescent="0.2">
      <c r="A225" s="3">
        <v>224</v>
      </c>
      <c r="B225" s="3">
        <v>8</v>
      </c>
      <c r="C225" s="3">
        <v>45</v>
      </c>
      <c r="D225" s="3" t="s">
        <v>34</v>
      </c>
      <c r="E225" s="16">
        <f t="shared" si="36"/>
        <v>8</v>
      </c>
      <c r="F225" s="16">
        <f t="shared" si="36"/>
        <v>45</v>
      </c>
      <c r="G225" s="9">
        <f t="shared" si="38"/>
        <v>30.2</v>
      </c>
      <c r="H225" s="9">
        <f t="shared" si="39"/>
        <v>30.2</v>
      </c>
      <c r="I225" s="9">
        <f t="shared" si="40"/>
        <v>30.2</v>
      </c>
      <c r="J225" s="9">
        <f t="shared" si="41"/>
        <v>30.2</v>
      </c>
      <c r="K225" s="9">
        <f t="shared" si="42"/>
        <v>30.2</v>
      </c>
      <c r="L225" s="9">
        <f t="shared" si="43"/>
        <v>30.2</v>
      </c>
      <c r="M225" s="9">
        <f t="shared" si="44"/>
        <v>30.2</v>
      </c>
      <c r="N225" s="9">
        <f t="shared" si="45"/>
        <v>30.2</v>
      </c>
      <c r="O225" s="9">
        <f t="shared" si="46"/>
        <v>30.2</v>
      </c>
      <c r="P225" s="9" t="str">
        <f t="shared" si="47"/>
        <v>DD</v>
      </c>
      <c r="Q225" s="9" t="str" cm="1">
        <f t="array" ref="Q225">IF(D225&lt;&gt;"",IF(D225&lt;&gt;"GR",IF(AND(D225&gt;=40,H225&gt;=30),_xlfn.IFS(H225&gt;=$AD$11,"AA",H225&gt;=$AC$11,"BA",H225&gt;=$AB$11,"BB",H225&gt;=$AA$11,"CB",H225&gt;=$Z$11,"CC",H225&gt;=$Y$11,"DC",H225&gt;=50,"DD"),IF(H225&gt;=$W$9,"FD","FF")),P225),"")</f>
        <v>DD</v>
      </c>
      <c r="R225" s="9">
        <f t="shared" si="37"/>
        <v>0</v>
      </c>
    </row>
    <row r="226" spans="1:18" x14ac:dyDescent="0.2">
      <c r="A226" s="3">
        <v>225</v>
      </c>
      <c r="B226" s="3">
        <v>6</v>
      </c>
      <c r="C226" s="3">
        <v>16</v>
      </c>
      <c r="D226" s="3">
        <v>45</v>
      </c>
      <c r="E226" s="16">
        <f t="shared" si="36"/>
        <v>6</v>
      </c>
      <c r="F226" s="16">
        <f t="shared" si="36"/>
        <v>16</v>
      </c>
      <c r="G226" s="9">
        <f t="shared" si="38"/>
        <v>12</v>
      </c>
      <c r="H226" s="9">
        <f t="shared" si="39"/>
        <v>29.4</v>
      </c>
      <c r="I226" s="9" t="str">
        <f t="shared" si="40"/>
        <v/>
      </c>
      <c r="J226" s="9" t="str">
        <f t="shared" si="41"/>
        <v/>
      </c>
      <c r="K226" s="9" t="str">
        <f t="shared" si="42"/>
        <v/>
      </c>
      <c r="L226" s="9" t="str">
        <f t="shared" si="43"/>
        <v/>
      </c>
      <c r="M226" s="9" t="str">
        <f t="shared" si="44"/>
        <v/>
      </c>
      <c r="N226" s="9" t="str">
        <f t="shared" si="45"/>
        <v/>
      </c>
      <c r="O226" s="9" t="str">
        <f t="shared" si="46"/>
        <v/>
      </c>
      <c r="P226" s="9" t="str">
        <f t="shared" si="47"/>
        <v>FF</v>
      </c>
      <c r="Q226" s="9" t="str" cm="1">
        <f t="array" ref="Q226">IF(D226&lt;&gt;"",IF(D226&lt;&gt;"GR",IF(AND(D226&gt;=40,H226&gt;=30),_xlfn.IFS(H226&gt;=$AD$11,"AA",H226&gt;=$AC$11,"BA",H226&gt;=$AB$11,"BB",H226&gt;=$AA$11,"CB",H226&gt;=$Z$11,"CC",H226&gt;=$Y$11,"DC",H226&gt;=50,"DD"),IF(H226&gt;=$W$9,"FD","FF")),P226),"")</f>
        <v>FD</v>
      </c>
      <c r="R226" s="9">
        <f t="shared" si="37"/>
        <v>0</v>
      </c>
    </row>
    <row r="227" spans="1:18" x14ac:dyDescent="0.2">
      <c r="A227" s="3">
        <v>226</v>
      </c>
      <c r="B227" s="3">
        <v>32</v>
      </c>
      <c r="C227" s="3">
        <v>26</v>
      </c>
      <c r="D227" s="3">
        <v>27</v>
      </c>
      <c r="E227" s="16">
        <f t="shared" si="36"/>
        <v>32</v>
      </c>
      <c r="F227" s="16">
        <f t="shared" si="36"/>
        <v>26</v>
      </c>
      <c r="G227" s="9">
        <f t="shared" si="38"/>
        <v>28.4</v>
      </c>
      <c r="H227" s="9">
        <f t="shared" si="39"/>
        <v>29</v>
      </c>
      <c r="I227" s="9" t="str">
        <f t="shared" si="40"/>
        <v/>
      </c>
      <c r="J227" s="9" t="str">
        <f t="shared" si="41"/>
        <v/>
      </c>
      <c r="K227" s="9" t="str">
        <f t="shared" si="42"/>
        <v/>
      </c>
      <c r="L227" s="9" t="str">
        <f t="shared" si="43"/>
        <v/>
      </c>
      <c r="M227" s="9" t="str">
        <f t="shared" si="44"/>
        <v/>
      </c>
      <c r="N227" s="9" t="str">
        <f t="shared" si="45"/>
        <v/>
      </c>
      <c r="O227" s="9" t="str">
        <f t="shared" si="46"/>
        <v/>
      </c>
      <c r="P227" s="9" t="str">
        <f t="shared" si="47"/>
        <v>FD</v>
      </c>
      <c r="Q227" s="9" t="str" cm="1">
        <f t="array" ref="Q227">IF(D227&lt;&gt;"",IF(D227&lt;&gt;"GR",IF(AND(D227&gt;=40,H227&gt;=30),_xlfn.IFS(H227&gt;=$AD$11,"AA",H227&gt;=$AC$11,"BA",H227&gt;=$AB$11,"BB",H227&gt;=$AA$11,"CB",H227&gt;=$Z$11,"CC",H227&gt;=$Y$11,"DC",H227&gt;=50,"DD"),IF(H227&gt;=$W$9,"FD","FF")),P227),"")</f>
        <v>FD</v>
      </c>
      <c r="R227" s="9">
        <f t="shared" si="37"/>
        <v>0</v>
      </c>
    </row>
    <row r="228" spans="1:18" x14ac:dyDescent="0.2">
      <c r="A228" s="3">
        <v>227</v>
      </c>
      <c r="B228" s="3">
        <v>18</v>
      </c>
      <c r="C228" s="3">
        <v>10</v>
      </c>
      <c r="D228" s="3">
        <v>36</v>
      </c>
      <c r="E228" s="16">
        <f t="shared" si="36"/>
        <v>18</v>
      </c>
      <c r="F228" s="16">
        <f t="shared" si="36"/>
        <v>10</v>
      </c>
      <c r="G228" s="9">
        <f t="shared" si="38"/>
        <v>13.2</v>
      </c>
      <c r="H228" s="9">
        <f t="shared" si="39"/>
        <v>28.799999999999997</v>
      </c>
      <c r="I228" s="9" t="str">
        <f t="shared" si="40"/>
        <v/>
      </c>
      <c r="J228" s="9" t="str">
        <f t="shared" si="41"/>
        <v/>
      </c>
      <c r="K228" s="9" t="str">
        <f t="shared" si="42"/>
        <v/>
      </c>
      <c r="L228" s="9" t="str">
        <f t="shared" si="43"/>
        <v/>
      </c>
      <c r="M228" s="9" t="str">
        <f t="shared" si="44"/>
        <v/>
      </c>
      <c r="N228" s="9" t="str">
        <f t="shared" si="45"/>
        <v/>
      </c>
      <c r="O228" s="9" t="str">
        <f t="shared" si="46"/>
        <v/>
      </c>
      <c r="P228" s="9" t="str">
        <f t="shared" si="47"/>
        <v>FF</v>
      </c>
      <c r="Q228" s="9" t="str" cm="1">
        <f t="array" ref="Q228">IF(D228&lt;&gt;"",IF(D228&lt;&gt;"GR",IF(AND(D228&gt;=40,H228&gt;=30),_xlfn.IFS(H228&gt;=$AD$11,"AA",H228&gt;=$AC$11,"BA",H228&gt;=$AB$11,"BB",H228&gt;=$AA$11,"CB",H228&gt;=$Z$11,"CC",H228&gt;=$Y$11,"DC",H228&gt;=50,"DD"),IF(H228&gt;=$W$9,"FD","FF")),P228),"")</f>
        <v>FD</v>
      </c>
      <c r="R228" s="9">
        <f t="shared" si="37"/>
        <v>0</v>
      </c>
    </row>
    <row r="229" spans="1:18" x14ac:dyDescent="0.2">
      <c r="A229" s="3">
        <v>228</v>
      </c>
      <c r="B229" s="3">
        <v>28</v>
      </c>
      <c r="C229" s="3">
        <v>8</v>
      </c>
      <c r="D229" s="3">
        <v>28</v>
      </c>
      <c r="E229" s="16">
        <f t="shared" si="36"/>
        <v>28</v>
      </c>
      <c r="F229" s="16">
        <f t="shared" si="36"/>
        <v>8</v>
      </c>
      <c r="G229" s="9">
        <f t="shared" si="38"/>
        <v>16</v>
      </c>
      <c r="H229" s="9">
        <f t="shared" si="39"/>
        <v>28</v>
      </c>
      <c r="I229" s="9" t="str">
        <f t="shared" si="40"/>
        <v/>
      </c>
      <c r="J229" s="9" t="str">
        <f t="shared" si="41"/>
        <v/>
      </c>
      <c r="K229" s="9" t="str">
        <f t="shared" si="42"/>
        <v/>
      </c>
      <c r="L229" s="9" t="str">
        <f t="shared" si="43"/>
        <v/>
      </c>
      <c r="M229" s="9" t="str">
        <f t="shared" si="44"/>
        <v/>
      </c>
      <c r="N229" s="9" t="str">
        <f t="shared" si="45"/>
        <v/>
      </c>
      <c r="O229" s="9" t="str">
        <f t="shared" si="46"/>
        <v/>
      </c>
      <c r="P229" s="9" t="str">
        <f t="shared" si="47"/>
        <v>FF</v>
      </c>
      <c r="Q229" s="9" t="str" cm="1">
        <f t="array" ref="Q229">IF(D229&lt;&gt;"",IF(D229&lt;&gt;"GR",IF(AND(D229&gt;=40,H229&gt;=30),_xlfn.IFS(H229&gt;=$AD$11,"AA",H229&gt;=$AC$11,"BA",H229&gt;=$AB$11,"BB",H229&gt;=$AA$11,"CB",H229&gt;=$Z$11,"CC",H229&gt;=$Y$11,"DC",H229&gt;=50,"DD"),IF(H229&gt;=$W$9,"FD","FF")),P229),"")</f>
        <v>FD</v>
      </c>
      <c r="R229" s="9">
        <f t="shared" si="37"/>
        <v>0</v>
      </c>
    </row>
    <row r="230" spans="1:18" x14ac:dyDescent="0.2">
      <c r="A230" s="3">
        <v>229</v>
      </c>
      <c r="B230" s="3">
        <v>1</v>
      </c>
      <c r="C230" s="3">
        <v>10</v>
      </c>
      <c r="D230" s="3">
        <v>46</v>
      </c>
      <c r="E230" s="16">
        <f t="shared" si="36"/>
        <v>1</v>
      </c>
      <c r="F230" s="16">
        <f t="shared" si="36"/>
        <v>10</v>
      </c>
      <c r="G230" s="9">
        <f t="shared" si="38"/>
        <v>6.4</v>
      </c>
      <c r="H230" s="9">
        <f t="shared" si="39"/>
        <v>27.999999999999996</v>
      </c>
      <c r="I230" s="9" t="str">
        <f t="shared" si="40"/>
        <v/>
      </c>
      <c r="J230" s="9" t="str">
        <f t="shared" si="41"/>
        <v/>
      </c>
      <c r="K230" s="9" t="str">
        <f t="shared" si="42"/>
        <v/>
      </c>
      <c r="L230" s="9" t="str">
        <f t="shared" si="43"/>
        <v/>
      </c>
      <c r="M230" s="9" t="str">
        <f t="shared" si="44"/>
        <v/>
      </c>
      <c r="N230" s="9" t="str">
        <f t="shared" si="45"/>
        <v/>
      </c>
      <c r="O230" s="9" t="str">
        <f t="shared" si="46"/>
        <v/>
      </c>
      <c r="P230" s="9" t="str">
        <f t="shared" si="47"/>
        <v>FF</v>
      </c>
      <c r="Q230" s="9" t="str" cm="1">
        <f t="array" ref="Q230">IF(D230&lt;&gt;"",IF(D230&lt;&gt;"GR",IF(AND(D230&gt;=40,H230&gt;=30),_xlfn.IFS(H230&gt;=$AD$11,"AA",H230&gt;=$AC$11,"BA",H230&gt;=$AB$11,"BB",H230&gt;=$AA$11,"CB",H230&gt;=$Z$11,"CC",H230&gt;=$Y$11,"DC",H230&gt;=50,"DD"),IF(H230&gt;=$W$9,"FD","FF")),P230),"")</f>
        <v>FD</v>
      </c>
      <c r="R230" s="9">
        <f t="shared" si="37"/>
        <v>0</v>
      </c>
    </row>
    <row r="231" spans="1:18" x14ac:dyDescent="0.2">
      <c r="A231" s="3">
        <v>230</v>
      </c>
      <c r="B231" s="3">
        <v>27</v>
      </c>
      <c r="C231" s="3">
        <v>16</v>
      </c>
      <c r="D231" s="3">
        <v>28</v>
      </c>
      <c r="E231" s="16">
        <f t="shared" si="36"/>
        <v>27</v>
      </c>
      <c r="F231" s="16">
        <f t="shared" si="36"/>
        <v>16</v>
      </c>
      <c r="G231" s="9">
        <f t="shared" si="38"/>
        <v>20.399999999999999</v>
      </c>
      <c r="H231" s="9">
        <f t="shared" si="39"/>
        <v>27.6</v>
      </c>
      <c r="I231" s="9" t="str">
        <f t="shared" si="40"/>
        <v/>
      </c>
      <c r="J231" s="9" t="str">
        <f t="shared" si="41"/>
        <v/>
      </c>
      <c r="K231" s="9" t="str">
        <f t="shared" si="42"/>
        <v/>
      </c>
      <c r="L231" s="9" t="str">
        <f t="shared" si="43"/>
        <v/>
      </c>
      <c r="M231" s="9" t="str">
        <f t="shared" si="44"/>
        <v/>
      </c>
      <c r="N231" s="9" t="str">
        <f t="shared" si="45"/>
        <v/>
      </c>
      <c r="O231" s="9" t="str">
        <f t="shared" si="46"/>
        <v/>
      </c>
      <c r="P231" s="9" t="str">
        <f t="shared" si="47"/>
        <v>FD</v>
      </c>
      <c r="Q231" s="9" t="str" cm="1">
        <f t="array" ref="Q231">IF(D231&lt;&gt;"",IF(D231&lt;&gt;"GR",IF(AND(D231&gt;=40,H231&gt;=30),_xlfn.IFS(H231&gt;=$AD$11,"AA",H231&gt;=$AC$11,"BA",H231&gt;=$AB$11,"BB",H231&gt;=$AA$11,"CB",H231&gt;=$Z$11,"CC",H231&gt;=$Y$11,"DC",H231&gt;=50,"DD"),IF(H231&gt;=$W$9,"FD","FF")),P231),"")</f>
        <v>FD</v>
      </c>
      <c r="R231" s="9">
        <f t="shared" si="37"/>
        <v>0</v>
      </c>
    </row>
    <row r="232" spans="1:18" x14ac:dyDescent="0.2">
      <c r="A232" s="3">
        <v>231</v>
      </c>
      <c r="B232" s="3">
        <v>17</v>
      </c>
      <c r="C232" s="3">
        <v>21</v>
      </c>
      <c r="D232" s="3">
        <v>34</v>
      </c>
      <c r="E232" s="16">
        <f t="shared" si="36"/>
        <v>17</v>
      </c>
      <c r="F232" s="16">
        <f t="shared" si="36"/>
        <v>21</v>
      </c>
      <c r="G232" s="9">
        <f t="shared" si="38"/>
        <v>19.399999999999999</v>
      </c>
      <c r="H232" s="9">
        <f t="shared" si="39"/>
        <v>27.2</v>
      </c>
      <c r="I232" s="9" t="str">
        <f t="shared" si="40"/>
        <v/>
      </c>
      <c r="J232" s="9" t="str">
        <f t="shared" si="41"/>
        <v/>
      </c>
      <c r="K232" s="9" t="str">
        <f t="shared" si="42"/>
        <v/>
      </c>
      <c r="L232" s="9" t="str">
        <f t="shared" si="43"/>
        <v/>
      </c>
      <c r="M232" s="9" t="str">
        <f t="shared" si="44"/>
        <v/>
      </c>
      <c r="N232" s="9" t="str">
        <f t="shared" si="45"/>
        <v/>
      </c>
      <c r="O232" s="9" t="str">
        <f t="shared" si="46"/>
        <v/>
      </c>
      <c r="P232" s="9" t="str">
        <f t="shared" si="47"/>
        <v>FF</v>
      </c>
      <c r="Q232" s="9" t="str" cm="1">
        <f t="array" ref="Q232">IF(D232&lt;&gt;"",IF(D232&lt;&gt;"GR",IF(AND(D232&gt;=40,H232&gt;=30),_xlfn.IFS(H232&gt;=$AD$11,"AA",H232&gt;=$AC$11,"BA",H232&gt;=$AB$11,"BB",H232&gt;=$AA$11,"CB",H232&gt;=$Z$11,"CC",H232&gt;=$Y$11,"DC",H232&gt;=50,"DD"),IF(H232&gt;=$W$9,"FD","FF")),P232),"")</f>
        <v>FD</v>
      </c>
      <c r="R232" s="9">
        <f t="shared" si="37"/>
        <v>0</v>
      </c>
    </row>
    <row r="233" spans="1:18" x14ac:dyDescent="0.2">
      <c r="A233" s="3">
        <v>232</v>
      </c>
      <c r="B233" s="3">
        <v>17</v>
      </c>
      <c r="C233" s="3">
        <v>5</v>
      </c>
      <c r="D233" s="3">
        <v>34</v>
      </c>
      <c r="E233" s="16">
        <f t="shared" si="36"/>
        <v>17</v>
      </c>
      <c r="F233" s="16">
        <f t="shared" si="36"/>
        <v>5</v>
      </c>
      <c r="G233" s="9">
        <f t="shared" si="38"/>
        <v>9.8000000000000007</v>
      </c>
      <c r="H233" s="9">
        <f t="shared" si="39"/>
        <v>27.2</v>
      </c>
      <c r="I233" s="9" t="str">
        <f t="shared" si="40"/>
        <v/>
      </c>
      <c r="J233" s="9" t="str">
        <f t="shared" si="41"/>
        <v/>
      </c>
      <c r="K233" s="9" t="str">
        <f t="shared" si="42"/>
        <v/>
      </c>
      <c r="L233" s="9" t="str">
        <f t="shared" si="43"/>
        <v/>
      </c>
      <c r="M233" s="9" t="str">
        <f t="shared" si="44"/>
        <v/>
      </c>
      <c r="N233" s="9" t="str">
        <f t="shared" si="45"/>
        <v/>
      </c>
      <c r="O233" s="9" t="str">
        <f t="shared" si="46"/>
        <v/>
      </c>
      <c r="P233" s="9" t="str">
        <f t="shared" si="47"/>
        <v>FF</v>
      </c>
      <c r="Q233" s="9" t="str" cm="1">
        <f t="array" ref="Q233">IF(D233&lt;&gt;"",IF(D233&lt;&gt;"GR",IF(AND(D233&gt;=40,H233&gt;=30),_xlfn.IFS(H233&gt;=$AD$11,"AA",H233&gt;=$AC$11,"BA",H233&gt;=$AB$11,"BB",H233&gt;=$AA$11,"CB",H233&gt;=$Z$11,"CC",H233&gt;=$Y$11,"DC",H233&gt;=50,"DD"),IF(H233&gt;=$W$9,"FD","FF")),P233),"")</f>
        <v>FD</v>
      </c>
      <c r="R233" s="9">
        <f t="shared" si="37"/>
        <v>0</v>
      </c>
    </row>
    <row r="234" spans="1:18" x14ac:dyDescent="0.2">
      <c r="A234" s="3">
        <v>233</v>
      </c>
      <c r="B234" s="3">
        <v>27</v>
      </c>
      <c r="C234" s="3" t="s">
        <v>34</v>
      </c>
      <c r="D234" s="3">
        <v>27</v>
      </c>
      <c r="E234" s="16">
        <f t="shared" si="36"/>
        <v>27</v>
      </c>
      <c r="F234" s="16">
        <f t="shared" si="36"/>
        <v>0</v>
      </c>
      <c r="G234" s="9">
        <f t="shared" si="38"/>
        <v>10.8</v>
      </c>
      <c r="H234" s="9">
        <f t="shared" si="39"/>
        <v>27</v>
      </c>
      <c r="I234" s="9" t="str">
        <f t="shared" si="40"/>
        <v/>
      </c>
      <c r="J234" s="9" t="str">
        <f t="shared" si="41"/>
        <v/>
      </c>
      <c r="K234" s="9" t="str">
        <f t="shared" si="42"/>
        <v/>
      </c>
      <c r="L234" s="9" t="str">
        <f t="shared" si="43"/>
        <v/>
      </c>
      <c r="M234" s="9" t="str">
        <f t="shared" si="44"/>
        <v/>
      </c>
      <c r="N234" s="9" t="str">
        <f t="shared" si="45"/>
        <v/>
      </c>
      <c r="O234" s="9" t="str">
        <f t="shared" si="46"/>
        <v/>
      </c>
      <c r="P234" s="9" t="str">
        <f t="shared" si="47"/>
        <v>FF</v>
      </c>
      <c r="Q234" s="9" t="str" cm="1">
        <f t="array" ref="Q234">IF(D234&lt;&gt;"",IF(D234&lt;&gt;"GR",IF(AND(D234&gt;=40,H234&gt;=30),_xlfn.IFS(H234&gt;=$AD$11,"AA",H234&gt;=$AC$11,"BA",H234&gt;=$AB$11,"BB",H234&gt;=$AA$11,"CB",H234&gt;=$Z$11,"CC",H234&gt;=$Y$11,"DC",H234&gt;=50,"DD"),IF(H234&gt;=$W$9,"FD","FF")),P234),"")</f>
        <v>FD</v>
      </c>
      <c r="R234" s="9">
        <f t="shared" si="37"/>
        <v>0</v>
      </c>
    </row>
    <row r="235" spans="1:18" x14ac:dyDescent="0.2">
      <c r="A235" s="3">
        <v>234</v>
      </c>
      <c r="B235" s="3">
        <v>26</v>
      </c>
      <c r="C235" s="3">
        <v>25</v>
      </c>
      <c r="D235" s="3">
        <v>27</v>
      </c>
      <c r="E235" s="16">
        <f t="shared" si="36"/>
        <v>26</v>
      </c>
      <c r="F235" s="16">
        <f t="shared" si="36"/>
        <v>25</v>
      </c>
      <c r="G235" s="9">
        <f t="shared" si="38"/>
        <v>25.4</v>
      </c>
      <c r="H235" s="9">
        <f t="shared" si="39"/>
        <v>26.6</v>
      </c>
      <c r="I235" s="9" t="str">
        <f t="shared" si="40"/>
        <v/>
      </c>
      <c r="J235" s="9" t="str">
        <f t="shared" si="41"/>
        <v/>
      </c>
      <c r="K235" s="9" t="str">
        <f t="shared" si="42"/>
        <v/>
      </c>
      <c r="L235" s="9" t="str">
        <f t="shared" si="43"/>
        <v/>
      </c>
      <c r="M235" s="9" t="str">
        <f t="shared" si="44"/>
        <v/>
      </c>
      <c r="N235" s="9" t="str">
        <f t="shared" si="45"/>
        <v/>
      </c>
      <c r="O235" s="9" t="str">
        <f t="shared" si="46"/>
        <v/>
      </c>
      <c r="P235" s="9" t="str">
        <f t="shared" si="47"/>
        <v>FD</v>
      </c>
      <c r="Q235" s="9" t="str" cm="1">
        <f t="array" ref="Q235">IF(D235&lt;&gt;"",IF(D235&lt;&gt;"GR",IF(AND(D235&gt;=40,H235&gt;=30),_xlfn.IFS(H235&gt;=$AD$11,"AA",H235&gt;=$AC$11,"BA",H235&gt;=$AB$11,"BB",H235&gt;=$AA$11,"CB",H235&gt;=$Z$11,"CC",H235&gt;=$Y$11,"DC",H235&gt;=50,"DD"),IF(H235&gt;=$W$9,"FD","FF")),P235),"")</f>
        <v>FD</v>
      </c>
      <c r="R235" s="9">
        <f t="shared" si="37"/>
        <v>0</v>
      </c>
    </row>
    <row r="236" spans="1:18" x14ac:dyDescent="0.2">
      <c r="A236" s="3">
        <v>235</v>
      </c>
      <c r="B236" s="3">
        <v>23</v>
      </c>
      <c r="C236" s="3">
        <v>12</v>
      </c>
      <c r="D236" s="3">
        <v>29</v>
      </c>
      <c r="E236" s="16">
        <f t="shared" si="36"/>
        <v>23</v>
      </c>
      <c r="F236" s="16">
        <f t="shared" si="36"/>
        <v>12</v>
      </c>
      <c r="G236" s="9">
        <f t="shared" si="38"/>
        <v>16.399999999999999</v>
      </c>
      <c r="H236" s="9">
        <f t="shared" si="39"/>
        <v>26.6</v>
      </c>
      <c r="I236" s="9" t="str">
        <f t="shared" si="40"/>
        <v/>
      </c>
      <c r="J236" s="9" t="str">
        <f t="shared" si="41"/>
        <v/>
      </c>
      <c r="K236" s="9" t="str">
        <f t="shared" si="42"/>
        <v/>
      </c>
      <c r="L236" s="9" t="str">
        <f t="shared" si="43"/>
        <v/>
      </c>
      <c r="M236" s="9" t="str">
        <f t="shared" si="44"/>
        <v/>
      </c>
      <c r="N236" s="9" t="str">
        <f t="shared" si="45"/>
        <v/>
      </c>
      <c r="O236" s="9" t="str">
        <f t="shared" si="46"/>
        <v/>
      </c>
      <c r="P236" s="9" t="str">
        <f t="shared" si="47"/>
        <v>FF</v>
      </c>
      <c r="Q236" s="9" t="str" cm="1">
        <f t="array" ref="Q236">IF(D236&lt;&gt;"",IF(D236&lt;&gt;"GR",IF(AND(D236&gt;=40,H236&gt;=30),_xlfn.IFS(H236&gt;=$AD$11,"AA",H236&gt;=$AC$11,"BA",H236&gt;=$AB$11,"BB",H236&gt;=$AA$11,"CB",H236&gt;=$Z$11,"CC",H236&gt;=$Y$11,"DC",H236&gt;=50,"DD"),IF(H236&gt;=$W$9,"FD","FF")),P236),"")</f>
        <v>FD</v>
      </c>
      <c r="R236" s="9">
        <f t="shared" si="37"/>
        <v>0</v>
      </c>
    </row>
    <row r="237" spans="1:18" x14ac:dyDescent="0.2">
      <c r="A237" s="3">
        <v>236</v>
      </c>
      <c r="B237" s="3">
        <v>24</v>
      </c>
      <c r="C237" s="3">
        <v>21</v>
      </c>
      <c r="D237" s="3">
        <v>28</v>
      </c>
      <c r="E237" s="16">
        <f t="shared" si="36"/>
        <v>24</v>
      </c>
      <c r="F237" s="16">
        <f t="shared" si="36"/>
        <v>21</v>
      </c>
      <c r="G237" s="9">
        <f t="shared" si="38"/>
        <v>22.200000000000003</v>
      </c>
      <c r="H237" s="9">
        <f t="shared" si="39"/>
        <v>26.400000000000002</v>
      </c>
      <c r="I237" s="9" t="str">
        <f t="shared" si="40"/>
        <v/>
      </c>
      <c r="J237" s="9" t="str">
        <f t="shared" si="41"/>
        <v/>
      </c>
      <c r="K237" s="9" t="str">
        <f t="shared" si="42"/>
        <v/>
      </c>
      <c r="L237" s="9" t="str">
        <f t="shared" si="43"/>
        <v/>
      </c>
      <c r="M237" s="9" t="str">
        <f t="shared" si="44"/>
        <v/>
      </c>
      <c r="N237" s="9" t="str">
        <f t="shared" si="45"/>
        <v/>
      </c>
      <c r="O237" s="9" t="str">
        <f t="shared" si="46"/>
        <v/>
      </c>
      <c r="P237" s="9" t="str">
        <f t="shared" si="47"/>
        <v>FD</v>
      </c>
      <c r="Q237" s="9" t="str" cm="1">
        <f t="array" ref="Q237">IF(D237&lt;&gt;"",IF(D237&lt;&gt;"GR",IF(AND(D237&gt;=40,H237&gt;=30),_xlfn.IFS(H237&gt;=$AD$11,"AA",H237&gt;=$AC$11,"BA",H237&gt;=$AB$11,"BB",H237&gt;=$AA$11,"CB",H237&gt;=$Z$11,"CC",H237&gt;=$Y$11,"DC",H237&gt;=50,"DD"),IF(H237&gt;=$W$9,"FD","FF")),P237),"")</f>
        <v>FD</v>
      </c>
      <c r="R237" s="9">
        <f t="shared" si="37"/>
        <v>0</v>
      </c>
    </row>
    <row r="238" spans="1:18" x14ac:dyDescent="0.2">
      <c r="A238" s="3">
        <v>237</v>
      </c>
      <c r="B238" s="3">
        <v>16</v>
      </c>
      <c r="C238" s="3">
        <v>15</v>
      </c>
      <c r="D238" s="3">
        <v>32</v>
      </c>
      <c r="E238" s="16">
        <f t="shared" si="36"/>
        <v>16</v>
      </c>
      <c r="F238" s="16">
        <f t="shared" si="36"/>
        <v>15</v>
      </c>
      <c r="G238" s="9">
        <f t="shared" si="38"/>
        <v>15.4</v>
      </c>
      <c r="H238" s="9">
        <f t="shared" si="39"/>
        <v>25.6</v>
      </c>
      <c r="I238" s="9" t="str">
        <f t="shared" si="40"/>
        <v/>
      </c>
      <c r="J238" s="9" t="str">
        <f t="shared" si="41"/>
        <v/>
      </c>
      <c r="K238" s="9" t="str">
        <f t="shared" si="42"/>
        <v/>
      </c>
      <c r="L238" s="9" t="str">
        <f t="shared" si="43"/>
        <v/>
      </c>
      <c r="M238" s="9" t="str">
        <f t="shared" si="44"/>
        <v/>
      </c>
      <c r="N238" s="9" t="str">
        <f t="shared" si="45"/>
        <v/>
      </c>
      <c r="O238" s="9" t="str">
        <f t="shared" si="46"/>
        <v/>
      </c>
      <c r="P238" s="9" t="str">
        <f t="shared" si="47"/>
        <v>FF</v>
      </c>
      <c r="Q238" s="9" t="str" cm="1">
        <f t="array" ref="Q238">IF(D238&lt;&gt;"",IF(D238&lt;&gt;"GR",IF(AND(D238&gt;=40,H238&gt;=30),_xlfn.IFS(H238&gt;=$AD$11,"AA",H238&gt;=$AC$11,"BA",H238&gt;=$AB$11,"BB",H238&gt;=$AA$11,"CB",H238&gt;=$Z$11,"CC",H238&gt;=$Y$11,"DC",H238&gt;=50,"DD"),IF(H238&gt;=$W$9,"FD","FF")),P238),"")</f>
        <v>FD</v>
      </c>
      <c r="R238" s="9">
        <f t="shared" si="37"/>
        <v>0</v>
      </c>
    </row>
    <row r="239" spans="1:18" x14ac:dyDescent="0.2">
      <c r="A239" s="3">
        <v>238</v>
      </c>
      <c r="B239" s="3">
        <v>26</v>
      </c>
      <c r="C239" s="3">
        <v>22</v>
      </c>
      <c r="D239" s="3">
        <v>25</v>
      </c>
      <c r="E239" s="16">
        <f t="shared" si="36"/>
        <v>26</v>
      </c>
      <c r="F239" s="16">
        <f t="shared" si="36"/>
        <v>22</v>
      </c>
      <c r="G239" s="9">
        <f t="shared" si="38"/>
        <v>23.6</v>
      </c>
      <c r="H239" s="9">
        <f t="shared" si="39"/>
        <v>25.4</v>
      </c>
      <c r="I239" s="9" t="str">
        <f t="shared" si="40"/>
        <v/>
      </c>
      <c r="J239" s="9" t="str">
        <f t="shared" si="41"/>
        <v/>
      </c>
      <c r="K239" s="9" t="str">
        <f t="shared" si="42"/>
        <v/>
      </c>
      <c r="L239" s="9" t="str">
        <f t="shared" si="43"/>
        <v/>
      </c>
      <c r="M239" s="9" t="str">
        <f t="shared" si="44"/>
        <v/>
      </c>
      <c r="N239" s="9" t="str">
        <f t="shared" si="45"/>
        <v/>
      </c>
      <c r="O239" s="9" t="str">
        <f t="shared" si="46"/>
        <v/>
      </c>
      <c r="P239" s="9" t="str">
        <f t="shared" si="47"/>
        <v>FD</v>
      </c>
      <c r="Q239" s="9" t="str" cm="1">
        <f t="array" ref="Q239">IF(D239&lt;&gt;"",IF(D239&lt;&gt;"GR",IF(AND(D239&gt;=40,H239&gt;=30),_xlfn.IFS(H239&gt;=$AD$11,"AA",H239&gt;=$AC$11,"BA",H239&gt;=$AB$11,"BB",H239&gt;=$AA$11,"CB",H239&gt;=$Z$11,"CC",H239&gt;=$Y$11,"DC",H239&gt;=50,"DD"),IF(H239&gt;=$W$9,"FD","FF")),P239),"")</f>
        <v>FD</v>
      </c>
      <c r="R239" s="9">
        <f t="shared" si="37"/>
        <v>0</v>
      </c>
    </row>
    <row r="240" spans="1:18" x14ac:dyDescent="0.2">
      <c r="A240" s="3">
        <v>239</v>
      </c>
      <c r="B240" s="3">
        <v>26</v>
      </c>
      <c r="C240" s="3">
        <v>30</v>
      </c>
      <c r="D240" s="3">
        <v>24</v>
      </c>
      <c r="E240" s="16">
        <f t="shared" si="36"/>
        <v>26</v>
      </c>
      <c r="F240" s="16">
        <f t="shared" si="36"/>
        <v>30</v>
      </c>
      <c r="G240" s="9">
        <f t="shared" si="38"/>
        <v>28.4</v>
      </c>
      <c r="H240" s="9">
        <f t="shared" si="39"/>
        <v>24.799999999999997</v>
      </c>
      <c r="I240" s="9" t="str">
        <f t="shared" si="40"/>
        <v/>
      </c>
      <c r="J240" s="9" t="str">
        <f t="shared" si="41"/>
        <v/>
      </c>
      <c r="K240" s="9" t="str">
        <f t="shared" si="42"/>
        <v/>
      </c>
      <c r="L240" s="9" t="str">
        <f t="shared" si="43"/>
        <v/>
      </c>
      <c r="M240" s="9" t="str">
        <f t="shared" si="44"/>
        <v/>
      </c>
      <c r="N240" s="9" t="str">
        <f t="shared" si="45"/>
        <v/>
      </c>
      <c r="O240" s="9" t="str">
        <f t="shared" si="46"/>
        <v/>
      </c>
      <c r="P240" s="9" t="str">
        <f t="shared" si="47"/>
        <v>FD</v>
      </c>
      <c r="Q240" s="9" t="str" cm="1">
        <f t="array" ref="Q240">IF(D240&lt;&gt;"",IF(D240&lt;&gt;"GR",IF(AND(D240&gt;=40,H240&gt;=30),_xlfn.IFS(H240&gt;=$AD$11,"AA",H240&gt;=$AC$11,"BA",H240&gt;=$AB$11,"BB",H240&gt;=$AA$11,"CB",H240&gt;=$Z$11,"CC",H240&gt;=$Y$11,"DC",H240&gt;=50,"DD"),IF(H240&gt;=$W$9,"FD","FF")),P240),"")</f>
        <v>FD</v>
      </c>
      <c r="R240" s="9">
        <f t="shared" si="37"/>
        <v>0</v>
      </c>
    </row>
    <row r="241" spans="1:18" x14ac:dyDescent="0.2">
      <c r="A241" s="3">
        <v>240</v>
      </c>
      <c r="B241" s="3">
        <v>7</v>
      </c>
      <c r="C241" s="3">
        <v>21</v>
      </c>
      <c r="D241" s="3">
        <v>36</v>
      </c>
      <c r="E241" s="16">
        <f t="shared" si="36"/>
        <v>7</v>
      </c>
      <c r="F241" s="16">
        <f t="shared" si="36"/>
        <v>21</v>
      </c>
      <c r="G241" s="9">
        <f t="shared" si="38"/>
        <v>15.4</v>
      </c>
      <c r="H241" s="9">
        <f t="shared" si="39"/>
        <v>24.4</v>
      </c>
      <c r="I241" s="9" t="str">
        <f t="shared" si="40"/>
        <v/>
      </c>
      <c r="J241" s="9" t="str">
        <f t="shared" si="41"/>
        <v/>
      </c>
      <c r="K241" s="9" t="str">
        <f t="shared" si="42"/>
        <v/>
      </c>
      <c r="L241" s="9" t="str">
        <f t="shared" si="43"/>
        <v/>
      </c>
      <c r="M241" s="9" t="str">
        <f t="shared" si="44"/>
        <v/>
      </c>
      <c r="N241" s="9" t="str">
        <f t="shared" si="45"/>
        <v/>
      </c>
      <c r="O241" s="9" t="str">
        <f t="shared" si="46"/>
        <v/>
      </c>
      <c r="P241" s="9" t="str">
        <f t="shared" si="47"/>
        <v>FF</v>
      </c>
      <c r="Q241" s="9" t="str" cm="1">
        <f t="array" ref="Q241">IF(D241&lt;&gt;"",IF(D241&lt;&gt;"GR",IF(AND(D241&gt;=40,H241&gt;=30),_xlfn.IFS(H241&gt;=$AD$11,"AA",H241&gt;=$AC$11,"BA",H241&gt;=$AB$11,"BB",H241&gt;=$AA$11,"CB",H241&gt;=$Z$11,"CC",H241&gt;=$Y$11,"DC",H241&gt;=50,"DD"),IF(H241&gt;=$W$9,"FD","FF")),P241),"")</f>
        <v>FD</v>
      </c>
      <c r="R241" s="9">
        <f t="shared" si="37"/>
        <v>0</v>
      </c>
    </row>
    <row r="242" spans="1:18" x14ac:dyDescent="0.2">
      <c r="A242" s="3">
        <v>241</v>
      </c>
      <c r="B242" s="3">
        <v>31</v>
      </c>
      <c r="C242" s="3">
        <v>29</v>
      </c>
      <c r="D242" s="3">
        <v>20</v>
      </c>
      <c r="E242" s="16">
        <f t="shared" si="36"/>
        <v>31</v>
      </c>
      <c r="F242" s="16">
        <f t="shared" si="36"/>
        <v>29</v>
      </c>
      <c r="G242" s="9">
        <f t="shared" si="38"/>
        <v>29.799999999999997</v>
      </c>
      <c r="H242" s="9">
        <f t="shared" si="39"/>
        <v>24.4</v>
      </c>
      <c r="I242" s="9" t="str">
        <f t="shared" si="40"/>
        <v/>
      </c>
      <c r="J242" s="9" t="str">
        <f t="shared" si="41"/>
        <v/>
      </c>
      <c r="K242" s="9" t="str">
        <f t="shared" si="42"/>
        <v/>
      </c>
      <c r="L242" s="9" t="str">
        <f t="shared" si="43"/>
        <v/>
      </c>
      <c r="M242" s="9" t="str">
        <f t="shared" si="44"/>
        <v/>
      </c>
      <c r="N242" s="9" t="str">
        <f t="shared" si="45"/>
        <v/>
      </c>
      <c r="O242" s="9" t="str">
        <f t="shared" si="46"/>
        <v/>
      </c>
      <c r="P242" s="9" t="str">
        <f t="shared" si="47"/>
        <v>FD</v>
      </c>
      <c r="Q242" s="9" t="str" cm="1">
        <f t="array" ref="Q242">IF(D242&lt;&gt;"",IF(D242&lt;&gt;"GR",IF(AND(D242&gt;=40,H242&gt;=30),_xlfn.IFS(H242&gt;=$AD$11,"AA",H242&gt;=$AC$11,"BA",H242&gt;=$AB$11,"BB",H242&gt;=$AA$11,"CB",H242&gt;=$Z$11,"CC",H242&gt;=$Y$11,"DC",H242&gt;=50,"DD"),IF(H242&gt;=$W$9,"FD","FF")),P242),"")</f>
        <v>FD</v>
      </c>
      <c r="R242" s="9">
        <f t="shared" si="37"/>
        <v>0</v>
      </c>
    </row>
    <row r="243" spans="1:18" x14ac:dyDescent="0.2">
      <c r="A243" s="3">
        <v>242</v>
      </c>
      <c r="B243" s="3">
        <v>14</v>
      </c>
      <c r="C243" s="3">
        <v>20</v>
      </c>
      <c r="D243" s="3">
        <v>31</v>
      </c>
      <c r="E243" s="16">
        <f t="shared" si="36"/>
        <v>14</v>
      </c>
      <c r="F243" s="16">
        <f t="shared" si="36"/>
        <v>20</v>
      </c>
      <c r="G243" s="9">
        <f t="shared" si="38"/>
        <v>17.600000000000001</v>
      </c>
      <c r="H243" s="9">
        <f t="shared" si="39"/>
        <v>24.2</v>
      </c>
      <c r="I243" s="9" t="str">
        <f t="shared" si="40"/>
        <v/>
      </c>
      <c r="J243" s="9" t="str">
        <f t="shared" si="41"/>
        <v/>
      </c>
      <c r="K243" s="9" t="str">
        <f t="shared" si="42"/>
        <v/>
      </c>
      <c r="L243" s="9" t="str">
        <f t="shared" si="43"/>
        <v/>
      </c>
      <c r="M243" s="9" t="str">
        <f t="shared" si="44"/>
        <v/>
      </c>
      <c r="N243" s="9" t="str">
        <f t="shared" si="45"/>
        <v/>
      </c>
      <c r="O243" s="9" t="str">
        <f t="shared" si="46"/>
        <v/>
      </c>
      <c r="P243" s="9" t="str">
        <f t="shared" si="47"/>
        <v>FF</v>
      </c>
      <c r="Q243" s="9" t="str" cm="1">
        <f t="array" ref="Q243">IF(D243&lt;&gt;"",IF(D243&lt;&gt;"GR",IF(AND(D243&gt;=40,H243&gt;=30),_xlfn.IFS(H243&gt;=$AD$11,"AA",H243&gt;=$AC$11,"BA",H243&gt;=$AB$11,"BB",H243&gt;=$AA$11,"CB",H243&gt;=$Z$11,"CC",H243&gt;=$Y$11,"DC",H243&gt;=50,"DD"),IF(H243&gt;=$W$9,"FD","FF")),P243),"")</f>
        <v>FD</v>
      </c>
      <c r="R243" s="9">
        <f t="shared" si="37"/>
        <v>0</v>
      </c>
    </row>
    <row r="244" spans="1:18" x14ac:dyDescent="0.2">
      <c r="A244" s="3">
        <v>243</v>
      </c>
      <c r="B244" s="3">
        <v>14</v>
      </c>
      <c r="C244" s="3">
        <v>34</v>
      </c>
      <c r="D244" s="3">
        <v>27</v>
      </c>
      <c r="E244" s="16">
        <f t="shared" si="36"/>
        <v>14</v>
      </c>
      <c r="F244" s="16">
        <f t="shared" si="36"/>
        <v>34</v>
      </c>
      <c r="G244" s="9">
        <f t="shared" si="38"/>
        <v>26</v>
      </c>
      <c r="H244" s="9">
        <f t="shared" si="39"/>
        <v>21.8</v>
      </c>
      <c r="I244" s="9" t="str">
        <f t="shared" si="40"/>
        <v/>
      </c>
      <c r="J244" s="9" t="str">
        <f t="shared" si="41"/>
        <v/>
      </c>
      <c r="K244" s="9" t="str">
        <f t="shared" si="42"/>
        <v/>
      </c>
      <c r="L244" s="9" t="str">
        <f t="shared" si="43"/>
        <v/>
      </c>
      <c r="M244" s="9" t="str">
        <f t="shared" si="44"/>
        <v/>
      </c>
      <c r="N244" s="9" t="str">
        <f t="shared" si="45"/>
        <v/>
      </c>
      <c r="O244" s="9" t="str">
        <f t="shared" si="46"/>
        <v/>
      </c>
      <c r="P244" s="9" t="str">
        <f t="shared" si="47"/>
        <v>FD</v>
      </c>
      <c r="Q244" s="9" t="str" cm="1">
        <f t="array" ref="Q244">IF(D244&lt;&gt;"",IF(D244&lt;&gt;"GR",IF(AND(D244&gt;=40,H244&gt;=30),_xlfn.IFS(H244&gt;=$AD$11,"AA",H244&gt;=$AC$11,"BA",H244&gt;=$AB$11,"BB",H244&gt;=$AA$11,"CB",H244&gt;=$Z$11,"CC",H244&gt;=$Y$11,"DC",H244&gt;=50,"DD"),IF(H244&gt;=$W$9,"FD","FF")),P244),"")</f>
        <v>FD</v>
      </c>
      <c r="R244" s="9">
        <f t="shared" si="37"/>
        <v>0</v>
      </c>
    </row>
    <row r="245" spans="1:18" x14ac:dyDescent="0.2">
      <c r="A245" s="3">
        <v>244</v>
      </c>
      <c r="B245" s="3">
        <v>8</v>
      </c>
      <c r="C245" s="3">
        <v>29</v>
      </c>
      <c r="D245" s="3">
        <v>31</v>
      </c>
      <c r="E245" s="16">
        <f t="shared" si="36"/>
        <v>8</v>
      </c>
      <c r="F245" s="16">
        <f t="shared" si="36"/>
        <v>29</v>
      </c>
      <c r="G245" s="9">
        <f t="shared" si="38"/>
        <v>20.599999999999998</v>
      </c>
      <c r="H245" s="9">
        <f t="shared" si="39"/>
        <v>21.799999999999997</v>
      </c>
      <c r="I245" s="9" t="str">
        <f t="shared" si="40"/>
        <v/>
      </c>
      <c r="J245" s="9" t="str">
        <f t="shared" si="41"/>
        <v/>
      </c>
      <c r="K245" s="9" t="str">
        <f t="shared" si="42"/>
        <v/>
      </c>
      <c r="L245" s="9" t="str">
        <f t="shared" si="43"/>
        <v/>
      </c>
      <c r="M245" s="9" t="str">
        <f t="shared" si="44"/>
        <v/>
      </c>
      <c r="N245" s="9" t="str">
        <f t="shared" si="45"/>
        <v/>
      </c>
      <c r="O245" s="9" t="str">
        <f t="shared" si="46"/>
        <v/>
      </c>
      <c r="P245" s="9" t="str">
        <f t="shared" si="47"/>
        <v>FD</v>
      </c>
      <c r="Q245" s="9" t="str" cm="1">
        <f t="array" ref="Q245">IF(D245&lt;&gt;"",IF(D245&lt;&gt;"GR",IF(AND(D245&gt;=40,H245&gt;=30),_xlfn.IFS(H245&gt;=$AD$11,"AA",H245&gt;=$AC$11,"BA",H245&gt;=$AB$11,"BB",H245&gt;=$AA$11,"CB",H245&gt;=$Z$11,"CC",H245&gt;=$Y$11,"DC",H245&gt;=50,"DD"),IF(H245&gt;=$W$9,"FD","FF")),P245),"")</f>
        <v>FD</v>
      </c>
      <c r="R245" s="9">
        <f t="shared" si="37"/>
        <v>0</v>
      </c>
    </row>
    <row r="246" spans="1:18" x14ac:dyDescent="0.2">
      <c r="A246" s="3">
        <v>245</v>
      </c>
      <c r="B246" s="3">
        <v>20</v>
      </c>
      <c r="C246" s="3">
        <v>21</v>
      </c>
      <c r="D246" s="3">
        <v>22</v>
      </c>
      <c r="E246" s="16">
        <f t="shared" si="36"/>
        <v>20</v>
      </c>
      <c r="F246" s="16">
        <f t="shared" si="36"/>
        <v>21</v>
      </c>
      <c r="G246" s="9">
        <f t="shared" si="38"/>
        <v>20.6</v>
      </c>
      <c r="H246" s="9">
        <f t="shared" si="39"/>
        <v>21.2</v>
      </c>
      <c r="I246" s="9" t="str">
        <f t="shared" si="40"/>
        <v/>
      </c>
      <c r="J246" s="9" t="str">
        <f t="shared" si="41"/>
        <v/>
      </c>
      <c r="K246" s="9" t="str">
        <f t="shared" si="42"/>
        <v/>
      </c>
      <c r="L246" s="9" t="str">
        <f t="shared" si="43"/>
        <v/>
      </c>
      <c r="M246" s="9" t="str">
        <f t="shared" si="44"/>
        <v/>
      </c>
      <c r="N246" s="9" t="str">
        <f t="shared" si="45"/>
        <v/>
      </c>
      <c r="O246" s="9" t="str">
        <f t="shared" si="46"/>
        <v/>
      </c>
      <c r="P246" s="9" t="str">
        <f t="shared" si="47"/>
        <v>FD</v>
      </c>
      <c r="Q246" s="9" t="str" cm="1">
        <f t="array" ref="Q246">IF(D246&lt;&gt;"",IF(D246&lt;&gt;"GR",IF(AND(D246&gt;=40,H246&gt;=30),_xlfn.IFS(H246&gt;=$AD$11,"AA",H246&gt;=$AC$11,"BA",H246&gt;=$AB$11,"BB",H246&gt;=$AA$11,"CB",H246&gt;=$Z$11,"CC",H246&gt;=$Y$11,"DC",H246&gt;=50,"DD"),IF(H246&gt;=$W$9,"FD","FF")),P246),"")</f>
        <v>FD</v>
      </c>
      <c r="R246" s="9">
        <f t="shared" si="37"/>
        <v>0</v>
      </c>
    </row>
    <row r="247" spans="1:18" x14ac:dyDescent="0.2">
      <c r="A247" s="3">
        <v>246</v>
      </c>
      <c r="B247" s="3">
        <v>21</v>
      </c>
      <c r="C247" s="3">
        <v>26</v>
      </c>
      <c r="D247" s="3">
        <v>21</v>
      </c>
      <c r="E247" s="16">
        <f t="shared" si="36"/>
        <v>21</v>
      </c>
      <c r="F247" s="16">
        <f t="shared" si="36"/>
        <v>26</v>
      </c>
      <c r="G247" s="9">
        <f t="shared" si="38"/>
        <v>24</v>
      </c>
      <c r="H247" s="9">
        <f t="shared" si="39"/>
        <v>21</v>
      </c>
      <c r="I247" s="9" t="str">
        <f t="shared" si="40"/>
        <v/>
      </c>
      <c r="J247" s="9" t="str">
        <f t="shared" si="41"/>
        <v/>
      </c>
      <c r="K247" s="9" t="str">
        <f t="shared" si="42"/>
        <v/>
      </c>
      <c r="L247" s="9" t="str">
        <f t="shared" si="43"/>
        <v/>
      </c>
      <c r="M247" s="9" t="str">
        <f t="shared" si="44"/>
        <v/>
      </c>
      <c r="N247" s="9" t="str">
        <f t="shared" si="45"/>
        <v/>
      </c>
      <c r="O247" s="9" t="str">
        <f t="shared" si="46"/>
        <v/>
      </c>
      <c r="P247" s="9" t="str">
        <f t="shared" si="47"/>
        <v>FD</v>
      </c>
      <c r="Q247" s="9" t="str" cm="1">
        <f t="array" ref="Q247">IF(D247&lt;&gt;"",IF(D247&lt;&gt;"GR",IF(AND(D247&gt;=40,H247&gt;=30),_xlfn.IFS(H247&gt;=$AD$11,"AA",H247&gt;=$AC$11,"BA",H247&gt;=$AB$11,"BB",H247&gt;=$AA$11,"CB",H247&gt;=$Z$11,"CC",H247&gt;=$Y$11,"DC",H247&gt;=50,"DD"),IF(H247&gt;=$W$9,"FD","FF")),P247),"")</f>
        <v>FD</v>
      </c>
      <c r="R247" s="9">
        <f t="shared" si="37"/>
        <v>0</v>
      </c>
    </row>
    <row r="248" spans="1:18" x14ac:dyDescent="0.2">
      <c r="A248" s="3">
        <v>247</v>
      </c>
      <c r="B248" s="3">
        <v>19</v>
      </c>
      <c r="C248" s="3">
        <v>22</v>
      </c>
      <c r="D248" s="3" t="s">
        <v>34</v>
      </c>
      <c r="E248" s="16">
        <f t="shared" si="36"/>
        <v>19</v>
      </c>
      <c r="F248" s="16">
        <f t="shared" si="36"/>
        <v>22</v>
      </c>
      <c r="G248" s="9">
        <f t="shared" si="38"/>
        <v>20.8</v>
      </c>
      <c r="H248" s="9">
        <f t="shared" si="39"/>
        <v>20.8</v>
      </c>
      <c r="I248" s="9" t="str">
        <f t="shared" si="40"/>
        <v/>
      </c>
      <c r="J248" s="9" t="str">
        <f t="shared" si="41"/>
        <v/>
      </c>
      <c r="K248" s="9" t="str">
        <f t="shared" si="42"/>
        <v/>
      </c>
      <c r="L248" s="9" t="str">
        <f t="shared" si="43"/>
        <v/>
      </c>
      <c r="M248" s="9" t="str">
        <f t="shared" si="44"/>
        <v/>
      </c>
      <c r="N248" s="9" t="str">
        <f t="shared" si="45"/>
        <v/>
      </c>
      <c r="O248" s="9" t="str">
        <f t="shared" si="46"/>
        <v/>
      </c>
      <c r="P248" s="9" t="str">
        <f t="shared" si="47"/>
        <v>FD</v>
      </c>
      <c r="Q248" s="9" t="str" cm="1">
        <f t="array" ref="Q248">IF(D248&lt;&gt;"",IF(D248&lt;&gt;"GR",IF(AND(D248&gt;=40,H248&gt;=30),_xlfn.IFS(H248&gt;=$AD$11,"AA",H248&gt;=$AC$11,"BA",H248&gt;=$AB$11,"BB",H248&gt;=$AA$11,"CB",H248&gt;=$Z$11,"CC",H248&gt;=$Y$11,"DC",H248&gt;=50,"DD"),IF(H248&gt;=$W$9,"FD","FF")),P248),"")</f>
        <v>FD</v>
      </c>
      <c r="R248" s="9">
        <f t="shared" si="37"/>
        <v>0</v>
      </c>
    </row>
    <row r="249" spans="1:18" x14ac:dyDescent="0.2">
      <c r="A249" s="3">
        <v>248</v>
      </c>
      <c r="B249" s="3">
        <v>3</v>
      </c>
      <c r="C249" s="3">
        <v>6</v>
      </c>
      <c r="D249" s="3">
        <v>32</v>
      </c>
      <c r="E249" s="16">
        <f t="shared" si="36"/>
        <v>3</v>
      </c>
      <c r="F249" s="16">
        <f t="shared" si="36"/>
        <v>6</v>
      </c>
      <c r="G249" s="9">
        <f t="shared" si="38"/>
        <v>4.8</v>
      </c>
      <c r="H249" s="9">
        <f t="shared" si="39"/>
        <v>20.399999999999999</v>
      </c>
      <c r="I249" s="9" t="str">
        <f t="shared" si="40"/>
        <v/>
      </c>
      <c r="J249" s="9" t="str">
        <f t="shared" si="41"/>
        <v/>
      </c>
      <c r="K249" s="9" t="str">
        <f t="shared" si="42"/>
        <v/>
      </c>
      <c r="L249" s="9" t="str">
        <f t="shared" si="43"/>
        <v/>
      </c>
      <c r="M249" s="9" t="str">
        <f t="shared" si="44"/>
        <v/>
      </c>
      <c r="N249" s="9" t="str">
        <f t="shared" si="45"/>
        <v/>
      </c>
      <c r="O249" s="9" t="str">
        <f t="shared" si="46"/>
        <v/>
      </c>
      <c r="P249" s="9" t="str">
        <f t="shared" si="47"/>
        <v>FF</v>
      </c>
      <c r="Q249" s="9" t="str" cm="1">
        <f t="array" ref="Q249">IF(D249&lt;&gt;"",IF(D249&lt;&gt;"GR",IF(AND(D249&gt;=40,H249&gt;=30),_xlfn.IFS(H249&gt;=$AD$11,"AA",H249&gt;=$AC$11,"BA",H249&gt;=$AB$11,"BB",H249&gt;=$AA$11,"CB",H249&gt;=$Z$11,"CC",H249&gt;=$Y$11,"DC",H249&gt;=50,"DD"),IF(H249&gt;=$W$9,"FD","FF")),P249),"")</f>
        <v>FD</v>
      </c>
      <c r="R249" s="9">
        <f t="shared" si="37"/>
        <v>0</v>
      </c>
    </row>
    <row r="250" spans="1:18" x14ac:dyDescent="0.2">
      <c r="A250" s="3">
        <v>249</v>
      </c>
      <c r="B250" s="3">
        <v>18</v>
      </c>
      <c r="C250" s="3">
        <v>22</v>
      </c>
      <c r="D250" s="3" t="s">
        <v>34</v>
      </c>
      <c r="E250" s="16">
        <f t="shared" si="36"/>
        <v>18</v>
      </c>
      <c r="F250" s="16">
        <f t="shared" si="36"/>
        <v>22</v>
      </c>
      <c r="G250" s="9">
        <f t="shared" si="38"/>
        <v>20.399999999999999</v>
      </c>
      <c r="H250" s="9">
        <f t="shared" si="39"/>
        <v>20.399999999999999</v>
      </c>
      <c r="I250" s="9" t="str">
        <f t="shared" si="40"/>
        <v/>
      </c>
      <c r="J250" s="9" t="str">
        <f t="shared" si="41"/>
        <v/>
      </c>
      <c r="K250" s="9" t="str">
        <f t="shared" si="42"/>
        <v/>
      </c>
      <c r="L250" s="9" t="str">
        <f t="shared" si="43"/>
        <v/>
      </c>
      <c r="M250" s="9" t="str">
        <f t="shared" si="44"/>
        <v/>
      </c>
      <c r="N250" s="9" t="str">
        <f t="shared" si="45"/>
        <v/>
      </c>
      <c r="O250" s="9" t="str">
        <f t="shared" si="46"/>
        <v/>
      </c>
      <c r="P250" s="9" t="str">
        <f t="shared" si="47"/>
        <v>FD</v>
      </c>
      <c r="Q250" s="9" t="str" cm="1">
        <f t="array" ref="Q250">IF(D250&lt;&gt;"",IF(D250&lt;&gt;"GR",IF(AND(D250&gt;=40,H250&gt;=30),_xlfn.IFS(H250&gt;=$AD$11,"AA",H250&gt;=$AC$11,"BA",H250&gt;=$AB$11,"BB",H250&gt;=$AA$11,"CB",H250&gt;=$Z$11,"CC",H250&gt;=$Y$11,"DC",H250&gt;=50,"DD"),IF(H250&gt;=$W$9,"FD","FF")),P250),"")</f>
        <v>FD</v>
      </c>
      <c r="R250" s="9">
        <f t="shared" si="37"/>
        <v>0</v>
      </c>
    </row>
    <row r="251" spans="1:18" x14ac:dyDescent="0.2">
      <c r="A251" s="3">
        <v>250</v>
      </c>
      <c r="B251" s="3">
        <v>13</v>
      </c>
      <c r="C251" s="3">
        <v>21</v>
      </c>
      <c r="D251" s="3">
        <v>25</v>
      </c>
      <c r="E251" s="16">
        <f t="shared" si="36"/>
        <v>13</v>
      </c>
      <c r="F251" s="16">
        <f t="shared" si="36"/>
        <v>21</v>
      </c>
      <c r="G251" s="9">
        <f t="shared" si="38"/>
        <v>17.8</v>
      </c>
      <c r="H251" s="9">
        <f t="shared" si="39"/>
        <v>20.2</v>
      </c>
      <c r="I251" s="9" t="str">
        <f t="shared" si="40"/>
        <v/>
      </c>
      <c r="J251" s="9" t="str">
        <f t="shared" si="41"/>
        <v/>
      </c>
      <c r="K251" s="9" t="str">
        <f t="shared" si="42"/>
        <v/>
      </c>
      <c r="L251" s="9" t="str">
        <f t="shared" si="43"/>
        <v/>
      </c>
      <c r="M251" s="9" t="str">
        <f t="shared" si="44"/>
        <v/>
      </c>
      <c r="N251" s="9" t="str">
        <f t="shared" si="45"/>
        <v/>
      </c>
      <c r="O251" s="9" t="str">
        <f t="shared" si="46"/>
        <v/>
      </c>
      <c r="P251" s="9" t="str">
        <f t="shared" si="47"/>
        <v>FF</v>
      </c>
      <c r="Q251" s="9" t="str" cm="1">
        <f t="array" ref="Q251">IF(D251&lt;&gt;"",IF(D251&lt;&gt;"GR",IF(AND(D251&gt;=40,H251&gt;=30),_xlfn.IFS(H251&gt;=$AD$11,"AA",H251&gt;=$AC$11,"BA",H251&gt;=$AB$11,"BB",H251&gt;=$AA$11,"CB",H251&gt;=$Z$11,"CC",H251&gt;=$Y$11,"DC",H251&gt;=50,"DD"),IF(H251&gt;=$W$9,"FD","FF")),P251),"")</f>
        <v>FD</v>
      </c>
      <c r="R251" s="9">
        <f t="shared" si="37"/>
        <v>0</v>
      </c>
    </row>
    <row r="252" spans="1:18" x14ac:dyDescent="0.2">
      <c r="A252" s="3">
        <v>251</v>
      </c>
      <c r="B252" s="3">
        <v>27</v>
      </c>
      <c r="C252" s="3">
        <v>32</v>
      </c>
      <c r="D252" s="3">
        <v>15</v>
      </c>
      <c r="E252" s="16">
        <f t="shared" si="36"/>
        <v>27</v>
      </c>
      <c r="F252" s="16">
        <f t="shared" si="36"/>
        <v>32</v>
      </c>
      <c r="G252" s="9">
        <f t="shared" si="38"/>
        <v>30</v>
      </c>
      <c r="H252" s="9">
        <f t="shared" si="39"/>
        <v>19.8</v>
      </c>
      <c r="I252" s="9" t="str">
        <f t="shared" si="40"/>
        <v/>
      </c>
      <c r="J252" s="9" t="str">
        <f t="shared" si="41"/>
        <v/>
      </c>
      <c r="K252" s="9" t="str">
        <f t="shared" si="42"/>
        <v/>
      </c>
      <c r="L252" s="9" t="str">
        <f t="shared" si="43"/>
        <v/>
      </c>
      <c r="M252" s="9" t="str">
        <f t="shared" si="44"/>
        <v/>
      </c>
      <c r="N252" s="9" t="str">
        <f t="shared" si="45"/>
        <v/>
      </c>
      <c r="O252" s="9" t="str">
        <f t="shared" si="46"/>
        <v/>
      </c>
      <c r="P252" s="9" t="str">
        <f t="shared" si="47"/>
        <v>FD</v>
      </c>
      <c r="Q252" s="9" t="str" cm="1">
        <f t="array" ref="Q252">IF(D252&lt;&gt;"",IF(D252&lt;&gt;"GR",IF(AND(D252&gt;=40,H252&gt;=30),_xlfn.IFS(H252&gt;=$AD$11,"AA",H252&gt;=$AC$11,"BA",H252&gt;=$AB$11,"BB",H252&gt;=$AA$11,"CB",H252&gt;=$Z$11,"CC",H252&gt;=$Y$11,"DC",H252&gt;=50,"DD"),IF(H252&gt;=$W$9,"FD","FF")),P252),"")</f>
        <v>FF</v>
      </c>
      <c r="R252" s="9">
        <f t="shared" si="37"/>
        <v>0</v>
      </c>
    </row>
    <row r="253" spans="1:18" x14ac:dyDescent="0.2">
      <c r="A253" s="3">
        <v>252</v>
      </c>
      <c r="B253" s="3">
        <v>15</v>
      </c>
      <c r="C253" s="3" t="s">
        <v>34</v>
      </c>
      <c r="D253" s="3">
        <v>23</v>
      </c>
      <c r="E253" s="16">
        <f t="shared" si="36"/>
        <v>15</v>
      </c>
      <c r="F253" s="16">
        <f t="shared" si="36"/>
        <v>0</v>
      </c>
      <c r="G253" s="9">
        <f t="shared" si="38"/>
        <v>6</v>
      </c>
      <c r="H253" s="9">
        <f t="shared" si="39"/>
        <v>19.799999999999997</v>
      </c>
      <c r="I253" s="9" t="str">
        <f t="shared" si="40"/>
        <v/>
      </c>
      <c r="J253" s="9" t="str">
        <f t="shared" si="41"/>
        <v/>
      </c>
      <c r="K253" s="9" t="str">
        <f t="shared" si="42"/>
        <v/>
      </c>
      <c r="L253" s="9" t="str">
        <f t="shared" si="43"/>
        <v/>
      </c>
      <c r="M253" s="9" t="str">
        <f t="shared" si="44"/>
        <v/>
      </c>
      <c r="N253" s="9" t="str">
        <f t="shared" si="45"/>
        <v/>
      </c>
      <c r="O253" s="9" t="str">
        <f t="shared" si="46"/>
        <v/>
      </c>
      <c r="P253" s="9" t="str">
        <f t="shared" si="47"/>
        <v>FF</v>
      </c>
      <c r="Q253" s="9" t="str" cm="1">
        <f t="array" ref="Q253">IF(D253&lt;&gt;"",IF(D253&lt;&gt;"GR",IF(AND(D253&gt;=40,H253&gt;=30),_xlfn.IFS(H253&gt;=$AD$11,"AA",H253&gt;=$AC$11,"BA",H253&gt;=$AB$11,"BB",H253&gt;=$AA$11,"CB",H253&gt;=$Z$11,"CC",H253&gt;=$Y$11,"DC",H253&gt;=50,"DD"),IF(H253&gt;=$W$9,"FD","FF")),P253),"")</f>
        <v>FF</v>
      </c>
      <c r="R253" s="9">
        <f t="shared" si="37"/>
        <v>0</v>
      </c>
    </row>
    <row r="254" spans="1:18" x14ac:dyDescent="0.2">
      <c r="A254" s="3">
        <v>253</v>
      </c>
      <c r="B254" s="3">
        <v>11</v>
      </c>
      <c r="C254" s="3">
        <v>25</v>
      </c>
      <c r="D254" s="3">
        <v>25</v>
      </c>
      <c r="E254" s="16">
        <f t="shared" si="36"/>
        <v>11</v>
      </c>
      <c r="F254" s="16">
        <f t="shared" si="36"/>
        <v>25</v>
      </c>
      <c r="G254" s="9">
        <f t="shared" si="38"/>
        <v>19.399999999999999</v>
      </c>
      <c r="H254" s="9">
        <f t="shared" si="39"/>
        <v>19.399999999999999</v>
      </c>
      <c r="I254" s="9" t="str">
        <f t="shared" si="40"/>
        <v/>
      </c>
      <c r="J254" s="9" t="str">
        <f t="shared" si="41"/>
        <v/>
      </c>
      <c r="K254" s="9" t="str">
        <f t="shared" si="42"/>
        <v/>
      </c>
      <c r="L254" s="9" t="str">
        <f t="shared" si="43"/>
        <v/>
      </c>
      <c r="M254" s="9" t="str">
        <f t="shared" si="44"/>
        <v/>
      </c>
      <c r="N254" s="9" t="str">
        <f t="shared" si="45"/>
        <v/>
      </c>
      <c r="O254" s="9" t="str">
        <f t="shared" si="46"/>
        <v/>
      </c>
      <c r="P254" s="9" t="str">
        <f t="shared" si="47"/>
        <v>FF</v>
      </c>
      <c r="Q254" s="9" t="str" cm="1">
        <f t="array" ref="Q254">IF(D254&lt;&gt;"",IF(D254&lt;&gt;"GR",IF(AND(D254&gt;=40,H254&gt;=30),_xlfn.IFS(H254&gt;=$AD$11,"AA",H254&gt;=$AC$11,"BA",H254&gt;=$AB$11,"BB",H254&gt;=$AA$11,"CB",H254&gt;=$Z$11,"CC",H254&gt;=$Y$11,"DC",H254&gt;=50,"DD"),IF(H254&gt;=$W$9,"FD","FF")),P254),"")</f>
        <v>FF</v>
      </c>
      <c r="R254" s="9">
        <f t="shared" si="37"/>
        <v>0</v>
      </c>
    </row>
    <row r="255" spans="1:18" x14ac:dyDescent="0.2">
      <c r="A255" s="3">
        <v>254</v>
      </c>
      <c r="B255" s="3">
        <v>6</v>
      </c>
      <c r="C255" s="3">
        <v>28</v>
      </c>
      <c r="D255" s="3" t="s">
        <v>34</v>
      </c>
      <c r="E255" s="16">
        <f t="shared" si="36"/>
        <v>6</v>
      </c>
      <c r="F255" s="16">
        <f t="shared" si="36"/>
        <v>28</v>
      </c>
      <c r="G255" s="9">
        <f t="shared" si="38"/>
        <v>19.200000000000003</v>
      </c>
      <c r="H255" s="9">
        <f t="shared" si="39"/>
        <v>19.200000000000003</v>
      </c>
      <c r="I255" s="9" t="str">
        <f t="shared" si="40"/>
        <v/>
      </c>
      <c r="J255" s="9" t="str">
        <f t="shared" si="41"/>
        <v/>
      </c>
      <c r="K255" s="9" t="str">
        <f t="shared" si="42"/>
        <v/>
      </c>
      <c r="L255" s="9" t="str">
        <f t="shared" si="43"/>
        <v/>
      </c>
      <c r="M255" s="9" t="str">
        <f t="shared" si="44"/>
        <v/>
      </c>
      <c r="N255" s="9" t="str">
        <f t="shared" si="45"/>
        <v/>
      </c>
      <c r="O255" s="9" t="str">
        <f t="shared" si="46"/>
        <v/>
      </c>
      <c r="P255" s="9" t="str">
        <f t="shared" si="47"/>
        <v>FF</v>
      </c>
      <c r="Q255" s="9" t="str" cm="1">
        <f t="array" ref="Q255">IF(D255&lt;&gt;"",IF(D255&lt;&gt;"GR",IF(AND(D255&gt;=40,H255&gt;=30),_xlfn.IFS(H255&gt;=$AD$11,"AA",H255&gt;=$AC$11,"BA",H255&gt;=$AB$11,"BB",H255&gt;=$AA$11,"CB",H255&gt;=$Z$11,"CC",H255&gt;=$Y$11,"DC",H255&gt;=50,"DD"),IF(H255&gt;=$W$9,"FD","FF")),P255),"")</f>
        <v>FF</v>
      </c>
      <c r="R255" s="9">
        <f t="shared" si="37"/>
        <v>0</v>
      </c>
    </row>
    <row r="256" spans="1:18" x14ac:dyDescent="0.2">
      <c r="A256" s="3">
        <v>255</v>
      </c>
      <c r="B256" s="3">
        <v>22</v>
      </c>
      <c r="C256" s="3">
        <v>27</v>
      </c>
      <c r="D256" s="3">
        <v>17</v>
      </c>
      <c r="E256" s="16">
        <f t="shared" si="36"/>
        <v>22</v>
      </c>
      <c r="F256" s="16">
        <f t="shared" si="36"/>
        <v>27</v>
      </c>
      <c r="G256" s="9">
        <f t="shared" si="38"/>
        <v>25</v>
      </c>
      <c r="H256" s="9">
        <f t="shared" si="39"/>
        <v>19</v>
      </c>
      <c r="I256" s="9" t="str">
        <f t="shared" si="40"/>
        <v/>
      </c>
      <c r="J256" s="9" t="str">
        <f t="shared" si="41"/>
        <v/>
      </c>
      <c r="K256" s="9" t="str">
        <f t="shared" si="42"/>
        <v/>
      </c>
      <c r="L256" s="9" t="str">
        <f t="shared" si="43"/>
        <v/>
      </c>
      <c r="M256" s="9" t="str">
        <f t="shared" si="44"/>
        <v/>
      </c>
      <c r="N256" s="9" t="str">
        <f t="shared" si="45"/>
        <v/>
      </c>
      <c r="O256" s="9" t="str">
        <f t="shared" si="46"/>
        <v/>
      </c>
      <c r="P256" s="9" t="str">
        <f t="shared" si="47"/>
        <v>FD</v>
      </c>
      <c r="Q256" s="9" t="str" cm="1">
        <f t="array" ref="Q256">IF(D256&lt;&gt;"",IF(D256&lt;&gt;"GR",IF(AND(D256&gt;=40,H256&gt;=30),_xlfn.IFS(H256&gt;=$AD$11,"AA",H256&gt;=$AC$11,"BA",H256&gt;=$AB$11,"BB",H256&gt;=$AA$11,"CB",H256&gt;=$Z$11,"CC",H256&gt;=$Y$11,"DC",H256&gt;=50,"DD"),IF(H256&gt;=$W$9,"FD","FF")),P256),"")</f>
        <v>FF</v>
      </c>
      <c r="R256" s="9">
        <f t="shared" si="37"/>
        <v>0</v>
      </c>
    </row>
    <row r="257" spans="1:18" x14ac:dyDescent="0.2">
      <c r="A257" s="3">
        <v>256</v>
      </c>
      <c r="B257" s="3">
        <v>14</v>
      </c>
      <c r="C257" s="3">
        <v>13</v>
      </c>
      <c r="D257" s="3">
        <v>21</v>
      </c>
      <c r="E257" s="16">
        <f t="shared" si="36"/>
        <v>14</v>
      </c>
      <c r="F257" s="16">
        <f t="shared" si="36"/>
        <v>13</v>
      </c>
      <c r="G257" s="9">
        <f t="shared" si="38"/>
        <v>13.4</v>
      </c>
      <c r="H257" s="9">
        <f t="shared" si="39"/>
        <v>18.2</v>
      </c>
      <c r="I257" s="9" t="str">
        <f t="shared" si="40"/>
        <v/>
      </c>
      <c r="J257" s="9" t="str">
        <f t="shared" si="41"/>
        <v/>
      </c>
      <c r="K257" s="9" t="str">
        <f t="shared" si="42"/>
        <v/>
      </c>
      <c r="L257" s="9" t="str">
        <f t="shared" si="43"/>
        <v/>
      </c>
      <c r="M257" s="9" t="str">
        <f t="shared" si="44"/>
        <v/>
      </c>
      <c r="N257" s="9" t="str">
        <f t="shared" si="45"/>
        <v/>
      </c>
      <c r="O257" s="9" t="str">
        <f t="shared" si="46"/>
        <v/>
      </c>
      <c r="P257" s="9" t="str">
        <f t="shared" si="47"/>
        <v>FF</v>
      </c>
      <c r="Q257" s="9" t="str" cm="1">
        <f t="array" ref="Q257">IF(D257&lt;&gt;"",IF(D257&lt;&gt;"GR",IF(AND(D257&gt;=40,H257&gt;=30),_xlfn.IFS(H257&gt;=$AD$11,"AA",H257&gt;=$AC$11,"BA",H257&gt;=$AB$11,"BB",H257&gt;=$AA$11,"CB",H257&gt;=$Z$11,"CC",H257&gt;=$Y$11,"DC",H257&gt;=50,"DD"),IF(H257&gt;=$W$9,"FD","FF")),P257),"")</f>
        <v>FF</v>
      </c>
      <c r="R257" s="9">
        <f t="shared" si="37"/>
        <v>0</v>
      </c>
    </row>
    <row r="258" spans="1:18" x14ac:dyDescent="0.2">
      <c r="A258" s="3">
        <v>257</v>
      </c>
      <c r="B258" s="3">
        <v>9</v>
      </c>
      <c r="C258" s="3">
        <v>34</v>
      </c>
      <c r="D258" s="3">
        <v>24</v>
      </c>
      <c r="E258" s="16">
        <f t="shared" ref="E258:F326" si="48">IF(B258="GR",0,B258)</f>
        <v>9</v>
      </c>
      <c r="F258" s="16">
        <f t="shared" si="48"/>
        <v>34</v>
      </c>
      <c r="G258" s="9">
        <f t="shared" si="38"/>
        <v>24</v>
      </c>
      <c r="H258" s="9">
        <f t="shared" si="39"/>
        <v>18</v>
      </c>
      <c r="I258" s="9" t="str">
        <f t="shared" si="40"/>
        <v/>
      </c>
      <c r="J258" s="9" t="str">
        <f t="shared" si="41"/>
        <v/>
      </c>
      <c r="K258" s="9" t="str">
        <f t="shared" si="42"/>
        <v/>
      </c>
      <c r="L258" s="9" t="str">
        <f t="shared" si="43"/>
        <v/>
      </c>
      <c r="M258" s="9" t="str">
        <f t="shared" si="44"/>
        <v/>
      </c>
      <c r="N258" s="9" t="str">
        <f t="shared" si="45"/>
        <v/>
      </c>
      <c r="O258" s="9" t="str">
        <f t="shared" si="46"/>
        <v/>
      </c>
      <c r="P258" s="9" t="str">
        <f t="shared" si="47"/>
        <v>FD</v>
      </c>
      <c r="Q258" s="9" t="str" cm="1">
        <f t="array" ref="Q258">IF(D258&lt;&gt;"",IF(D258&lt;&gt;"GR",IF(AND(D258&gt;=40,H258&gt;=30),_xlfn.IFS(H258&gt;=$AD$11,"AA",H258&gt;=$AC$11,"BA",H258&gt;=$AB$11,"BB",H258&gt;=$AA$11,"CB",H258&gt;=$Z$11,"CC",H258&gt;=$Y$11,"DC",H258&gt;=50,"DD"),IF(H258&gt;=$W$9,"FD","FF")),P258),"")</f>
        <v>FF</v>
      </c>
      <c r="R258" s="9">
        <f t="shared" ref="R258:R326" si="49">IF(AND(F258&gt;=55,G258&gt;=50),_xlfn.RANK.EQ(G258,$G$2:$G$326,0),0)</f>
        <v>0</v>
      </c>
    </row>
    <row r="259" spans="1:18" x14ac:dyDescent="0.2">
      <c r="A259" s="3">
        <v>258</v>
      </c>
      <c r="B259" s="3">
        <v>5</v>
      </c>
      <c r="C259" s="3" t="s">
        <v>34</v>
      </c>
      <c r="D259" s="3">
        <v>25</v>
      </c>
      <c r="E259" s="16">
        <f t="shared" si="48"/>
        <v>5</v>
      </c>
      <c r="F259" s="16">
        <f t="shared" si="48"/>
        <v>0</v>
      </c>
      <c r="G259" s="9">
        <f t="shared" ref="G259:G322" si="50">(E259*0.4)+(F259*0.6)</f>
        <v>2</v>
      </c>
      <c r="H259" s="9">
        <f t="shared" ref="H259:H322" si="51">IF(AND(D259&lt;&gt;"",D259&lt;&gt;"GR"),(B259*0.4)+(D259*0.6),G259)</f>
        <v>17</v>
      </c>
      <c r="I259" s="9" t="str">
        <f t="shared" ref="I259:I322" si="52">IF(AND(G259&gt;=30,F259&gt;=40),G259,"")</f>
        <v/>
      </c>
      <c r="J259" s="9" t="str">
        <f t="shared" ref="J259:J322" si="53">IF(I259&lt;&gt;"",IF(_xlfn.RANK.EQ(I259,$I$2:$I$326,0)&lt;=ROUND(COUNTIFS($G$2:$G$326,"&gt;=30",$F$2:$F$326,"&gt;=40")/100*$AD$9,0),"",G259),"")</f>
        <v/>
      </c>
      <c r="K259" s="9" t="str">
        <f t="shared" ref="K259:K322" si="54">IF(J259&lt;&gt;"",IF(_xlfn.RANK.EQ(J259,$J$2:$J$326,0)&lt;=ROUND(COUNTIFS($G$2:$G$326,"&gt;=30",$F$2:$F$326,"&gt;=40")/100*$AC$9,0),"",G259),"")</f>
        <v/>
      </c>
      <c r="L259" s="9" t="str">
        <f t="shared" ref="L259:L322" si="55">IF(K259&lt;&gt;"",IF(_xlfn.RANK.EQ(K259,$K$2:$K$326,0)&lt;=ROUND(COUNTIFS($G$2:$G$326,"&gt;=30",$F$2:$F$326,"&gt;=40")/100*$AB$9,0),"",G259),"")</f>
        <v/>
      </c>
      <c r="M259" s="9" t="str">
        <f t="shared" ref="M259:M322" si="56">IF(L259&lt;&gt;"",IF(_xlfn.RANK.EQ(L259,$L$2:$L$326,0)&lt;=ROUND(COUNTIFS($G$2:$G$326,"&gt;=30",$F$2:$F$326,"&gt;=40")/100*$AA$9,0),"",G259),"")</f>
        <v/>
      </c>
      <c r="N259" s="9" t="str">
        <f t="shared" ref="N259:N322" si="57">IF(M259&lt;&gt;"",IF(_xlfn.RANK.EQ(M259,$M$2:$M$326,0)&lt;=ROUND(COUNTIFS($G$2:$G$326,"&gt;=30",$F$2:$F$326,"&gt;=40")/100*$Z$9,0),"",G259),"")</f>
        <v/>
      </c>
      <c r="O259" s="9" t="str">
        <f t="shared" ref="O259:O322" si="58">IF(N259&lt;&gt;"",IF(_xlfn.RANK.EQ(N259,$N$2:$N$326,0)&lt;=ROUND(COUNTIFS($G$2:$G$326,"&gt;=30",$F$2:$F$326,"&gt;=40")/100*$Y$9,0),"",G259),"")</f>
        <v/>
      </c>
      <c r="P259" s="9" t="str">
        <f t="shared" ref="P259:P322" si="59">IF(C259&lt;&gt;"",IF(AND(F259&gt;=40,G259&gt;=30),IF(_xlfn.RANK.EQ(I259,$I$2:$I$326,0)&lt;=ROUND(COUNTIFS($G$2:$G$326,"&gt;=30",$F$2:$F$326,"&gt;=40")/100*$AD$9,0),$AD$8,IF(_xlfn.RANK.EQ(J259,$J$2:$J$326,0)&lt;=ROUND(COUNTIFS($G$2:$G$326,"&gt;=30",$F$2:$F$326,"&gt;=40")/100*$AC$9,0),$AC$8,IF(_xlfn.RANK.EQ(K259,$K$2:$K$326,0)&lt;=ROUND(COUNTIFS($G$2:$G$326,"&gt;=30",$F$2:$F$326,"&gt;=40")/100*$AB$9,0),$AB$8,IF(_xlfn.RANK.EQ(L259,$L$2:$L$326,0)&lt;=ROUND(COUNTIFS($G$2:$G$326,"&gt;=30",$F$2:$F$326,"&gt;=40")/100*$AA$9,0),$AA$8,IF(_xlfn.RANK.EQ(M259,$M$2:$M$326,0)&lt;=ROUND(COUNTIFS($G$2:$G$326,"&gt;=30",$F$2:$F$326,"&gt;=40")/100*$Z$9,0),$Z$8,IF(_xlfn.RANK.EQ(N259,$N$2:$N$326,0)&lt;=ROUND(COUNTIFS($G$2:$G$326,"&gt;=30",$F$2:$F$326,"&gt;=40")/100*$Y$9,0),$Y$8,$X$8)))))),IF(G259&gt;=$W$9,$W$8,$V$8)),"")</f>
        <v>FF</v>
      </c>
      <c r="Q259" s="9" t="str" cm="1">
        <f t="array" ref="Q259">IF(D259&lt;&gt;"",IF(D259&lt;&gt;"GR",IF(AND(D259&gt;=40,H259&gt;=30),_xlfn.IFS(H259&gt;=$AD$11,"AA",H259&gt;=$AC$11,"BA",H259&gt;=$AB$11,"BB",H259&gt;=$AA$11,"CB",H259&gt;=$Z$11,"CC",H259&gt;=$Y$11,"DC",H259&gt;=50,"DD"),IF(H259&gt;=$W$9,"FD","FF")),P259),"")</f>
        <v>FF</v>
      </c>
      <c r="R259" s="9">
        <f t="shared" si="49"/>
        <v>0</v>
      </c>
    </row>
    <row r="260" spans="1:18" x14ac:dyDescent="0.2">
      <c r="A260" s="3">
        <v>259</v>
      </c>
      <c r="B260" s="3">
        <v>9</v>
      </c>
      <c r="C260" s="3">
        <v>31</v>
      </c>
      <c r="D260" s="3">
        <v>20</v>
      </c>
      <c r="E260" s="16">
        <f t="shared" si="48"/>
        <v>9</v>
      </c>
      <c r="F260" s="16">
        <f t="shared" si="48"/>
        <v>31</v>
      </c>
      <c r="G260" s="9">
        <f t="shared" si="50"/>
        <v>22.2</v>
      </c>
      <c r="H260" s="9">
        <f t="shared" si="51"/>
        <v>15.6</v>
      </c>
      <c r="I260" s="9" t="str">
        <f t="shared" si="52"/>
        <v/>
      </c>
      <c r="J260" s="9" t="str">
        <f t="shared" si="53"/>
        <v/>
      </c>
      <c r="K260" s="9" t="str">
        <f t="shared" si="54"/>
        <v/>
      </c>
      <c r="L260" s="9" t="str">
        <f t="shared" si="55"/>
        <v/>
      </c>
      <c r="M260" s="9" t="str">
        <f t="shared" si="56"/>
        <v/>
      </c>
      <c r="N260" s="9" t="str">
        <f t="shared" si="57"/>
        <v/>
      </c>
      <c r="O260" s="9" t="str">
        <f t="shared" si="58"/>
        <v/>
      </c>
      <c r="P260" s="9" t="str">
        <f t="shared" si="59"/>
        <v>FD</v>
      </c>
      <c r="Q260" s="9" t="str" cm="1">
        <f t="array" ref="Q260">IF(D260&lt;&gt;"",IF(D260&lt;&gt;"GR",IF(AND(D260&gt;=40,H260&gt;=30),_xlfn.IFS(H260&gt;=$AD$11,"AA",H260&gt;=$AC$11,"BA",H260&gt;=$AB$11,"BB",H260&gt;=$AA$11,"CB",H260&gt;=$Z$11,"CC",H260&gt;=$Y$11,"DC",H260&gt;=50,"DD"),IF(H260&gt;=$W$9,"FD","FF")),P260),"")</f>
        <v>FF</v>
      </c>
      <c r="R260" s="9">
        <f t="shared" si="49"/>
        <v>0</v>
      </c>
    </row>
    <row r="261" spans="1:18" x14ac:dyDescent="0.2">
      <c r="A261" s="3">
        <v>260</v>
      </c>
      <c r="B261" s="3">
        <v>9</v>
      </c>
      <c r="C261" s="3">
        <v>9</v>
      </c>
      <c r="D261" s="3">
        <v>19</v>
      </c>
      <c r="E261" s="16">
        <f t="shared" si="48"/>
        <v>9</v>
      </c>
      <c r="F261" s="16">
        <f t="shared" si="48"/>
        <v>9</v>
      </c>
      <c r="G261" s="9">
        <f t="shared" si="50"/>
        <v>9</v>
      </c>
      <c r="H261" s="9">
        <f t="shared" si="51"/>
        <v>15</v>
      </c>
      <c r="I261" s="9" t="str">
        <f t="shared" si="52"/>
        <v/>
      </c>
      <c r="J261" s="9" t="str">
        <f t="shared" si="53"/>
        <v/>
      </c>
      <c r="K261" s="9" t="str">
        <f t="shared" si="54"/>
        <v/>
      </c>
      <c r="L261" s="9" t="str">
        <f t="shared" si="55"/>
        <v/>
      </c>
      <c r="M261" s="9" t="str">
        <f t="shared" si="56"/>
        <v/>
      </c>
      <c r="N261" s="9" t="str">
        <f t="shared" si="57"/>
        <v/>
      </c>
      <c r="O261" s="9" t="str">
        <f t="shared" si="58"/>
        <v/>
      </c>
      <c r="P261" s="9" t="str">
        <f t="shared" si="59"/>
        <v>FF</v>
      </c>
      <c r="Q261" s="9" t="str" cm="1">
        <f t="array" ref="Q261">IF(D261&lt;&gt;"",IF(D261&lt;&gt;"GR",IF(AND(D261&gt;=40,H261&gt;=30),_xlfn.IFS(H261&gt;=$AD$11,"AA",H261&gt;=$AC$11,"BA",H261&gt;=$AB$11,"BB",H261&gt;=$AA$11,"CB",H261&gt;=$Z$11,"CC",H261&gt;=$Y$11,"DC",H261&gt;=50,"DD"),IF(H261&gt;=$W$9,"FD","FF")),P261),"")</f>
        <v>FF</v>
      </c>
      <c r="R261" s="9">
        <f t="shared" si="49"/>
        <v>0</v>
      </c>
    </row>
    <row r="262" spans="1:18" x14ac:dyDescent="0.2">
      <c r="A262" s="3">
        <v>261</v>
      </c>
      <c r="B262" s="3">
        <v>0</v>
      </c>
      <c r="C262" s="3">
        <v>25</v>
      </c>
      <c r="D262" s="3">
        <v>25</v>
      </c>
      <c r="E262" s="16">
        <f t="shared" si="48"/>
        <v>0</v>
      </c>
      <c r="F262" s="16">
        <f t="shared" si="48"/>
        <v>25</v>
      </c>
      <c r="G262" s="9">
        <f t="shared" si="50"/>
        <v>15</v>
      </c>
      <c r="H262" s="9">
        <f t="shared" si="51"/>
        <v>15</v>
      </c>
      <c r="I262" s="9" t="str">
        <f t="shared" si="52"/>
        <v/>
      </c>
      <c r="J262" s="9" t="str">
        <f t="shared" si="53"/>
        <v/>
      </c>
      <c r="K262" s="9" t="str">
        <f t="shared" si="54"/>
        <v/>
      </c>
      <c r="L262" s="9" t="str">
        <f t="shared" si="55"/>
        <v/>
      </c>
      <c r="M262" s="9" t="str">
        <f t="shared" si="56"/>
        <v/>
      </c>
      <c r="N262" s="9" t="str">
        <f t="shared" si="57"/>
        <v/>
      </c>
      <c r="O262" s="9" t="str">
        <f t="shared" si="58"/>
        <v/>
      </c>
      <c r="P262" s="9" t="str">
        <f t="shared" si="59"/>
        <v>FF</v>
      </c>
      <c r="Q262" s="9" t="str" cm="1">
        <f t="array" ref="Q262">IF(D262&lt;&gt;"",IF(D262&lt;&gt;"GR",IF(AND(D262&gt;=40,H262&gt;=30),_xlfn.IFS(H262&gt;=$AD$11,"AA",H262&gt;=$AC$11,"BA",H262&gt;=$AB$11,"BB",H262&gt;=$AA$11,"CB",H262&gt;=$Z$11,"CC",H262&gt;=$Y$11,"DC",H262&gt;=50,"DD"),IF(H262&gt;=$W$9,"FD","FF")),P262),"")</f>
        <v>FF</v>
      </c>
      <c r="R262" s="9">
        <f t="shared" si="49"/>
        <v>0</v>
      </c>
    </row>
    <row r="263" spans="1:18" x14ac:dyDescent="0.2">
      <c r="A263" s="3">
        <v>262</v>
      </c>
      <c r="B263" s="3">
        <v>5</v>
      </c>
      <c r="C263" s="3">
        <v>20</v>
      </c>
      <c r="D263" s="3" t="s">
        <v>34</v>
      </c>
      <c r="E263" s="16">
        <f t="shared" si="48"/>
        <v>5</v>
      </c>
      <c r="F263" s="16">
        <f t="shared" si="48"/>
        <v>20</v>
      </c>
      <c r="G263" s="9">
        <f t="shared" si="50"/>
        <v>14</v>
      </c>
      <c r="H263" s="9">
        <f t="shared" si="51"/>
        <v>14</v>
      </c>
      <c r="I263" s="9" t="str">
        <f t="shared" si="52"/>
        <v/>
      </c>
      <c r="J263" s="9" t="str">
        <f t="shared" si="53"/>
        <v/>
      </c>
      <c r="K263" s="9" t="str">
        <f t="shared" si="54"/>
        <v/>
      </c>
      <c r="L263" s="9" t="str">
        <f t="shared" si="55"/>
        <v/>
      </c>
      <c r="M263" s="9" t="str">
        <f t="shared" si="56"/>
        <v/>
      </c>
      <c r="N263" s="9" t="str">
        <f t="shared" si="57"/>
        <v/>
      </c>
      <c r="O263" s="9" t="str">
        <f t="shared" si="58"/>
        <v/>
      </c>
      <c r="P263" s="9" t="str">
        <f t="shared" si="59"/>
        <v>FF</v>
      </c>
      <c r="Q263" s="9" t="str" cm="1">
        <f t="array" ref="Q263">IF(D263&lt;&gt;"",IF(D263&lt;&gt;"GR",IF(AND(D263&gt;=40,H263&gt;=30),_xlfn.IFS(H263&gt;=$AD$11,"AA",H263&gt;=$AC$11,"BA",H263&gt;=$AB$11,"BB",H263&gt;=$AA$11,"CB",H263&gt;=$Z$11,"CC",H263&gt;=$Y$11,"DC",H263&gt;=50,"DD"),IF(H263&gt;=$W$9,"FD","FF")),P263),"")</f>
        <v>FF</v>
      </c>
      <c r="R263" s="9">
        <f t="shared" si="49"/>
        <v>0</v>
      </c>
    </row>
    <row r="264" spans="1:18" x14ac:dyDescent="0.2">
      <c r="A264" s="3">
        <v>263</v>
      </c>
      <c r="B264" s="3">
        <v>9</v>
      </c>
      <c r="C264" s="3">
        <v>17</v>
      </c>
      <c r="D264" s="3" t="s">
        <v>34</v>
      </c>
      <c r="E264" s="16">
        <f t="shared" si="48"/>
        <v>9</v>
      </c>
      <c r="F264" s="16">
        <f t="shared" si="48"/>
        <v>17</v>
      </c>
      <c r="G264" s="9">
        <f t="shared" si="50"/>
        <v>13.799999999999999</v>
      </c>
      <c r="H264" s="9">
        <f t="shared" si="51"/>
        <v>13.799999999999999</v>
      </c>
      <c r="I264" s="9" t="str">
        <f t="shared" si="52"/>
        <v/>
      </c>
      <c r="J264" s="9" t="str">
        <f t="shared" si="53"/>
        <v/>
      </c>
      <c r="K264" s="9" t="str">
        <f t="shared" si="54"/>
        <v/>
      </c>
      <c r="L264" s="9" t="str">
        <f t="shared" si="55"/>
        <v/>
      </c>
      <c r="M264" s="9" t="str">
        <f t="shared" si="56"/>
        <v/>
      </c>
      <c r="N264" s="9" t="str">
        <f t="shared" si="57"/>
        <v/>
      </c>
      <c r="O264" s="9" t="str">
        <f t="shared" si="58"/>
        <v/>
      </c>
      <c r="P264" s="9" t="str">
        <f t="shared" si="59"/>
        <v>FF</v>
      </c>
      <c r="Q264" s="9" t="str" cm="1">
        <f t="array" ref="Q264">IF(D264&lt;&gt;"",IF(D264&lt;&gt;"GR",IF(AND(D264&gt;=40,H264&gt;=30),_xlfn.IFS(H264&gt;=$AD$11,"AA",H264&gt;=$AC$11,"BA",H264&gt;=$AB$11,"BB",H264&gt;=$AA$11,"CB",H264&gt;=$Z$11,"CC",H264&gt;=$Y$11,"DC",H264&gt;=50,"DD"),IF(H264&gt;=$W$9,"FD","FF")),P264),"")</f>
        <v>FF</v>
      </c>
      <c r="R264" s="9">
        <f t="shared" si="49"/>
        <v>0</v>
      </c>
    </row>
    <row r="265" spans="1:18" x14ac:dyDescent="0.2">
      <c r="A265" s="3">
        <v>264</v>
      </c>
      <c r="B265" s="3">
        <v>11</v>
      </c>
      <c r="C265" s="3">
        <v>12</v>
      </c>
      <c r="D265" s="3">
        <v>15</v>
      </c>
      <c r="E265" s="16">
        <f t="shared" si="48"/>
        <v>11</v>
      </c>
      <c r="F265" s="16">
        <f t="shared" si="48"/>
        <v>12</v>
      </c>
      <c r="G265" s="9">
        <f t="shared" si="50"/>
        <v>11.6</v>
      </c>
      <c r="H265" s="9">
        <f t="shared" si="51"/>
        <v>13.4</v>
      </c>
      <c r="I265" s="9" t="str">
        <f t="shared" si="52"/>
        <v/>
      </c>
      <c r="J265" s="9" t="str">
        <f t="shared" si="53"/>
        <v/>
      </c>
      <c r="K265" s="9" t="str">
        <f t="shared" si="54"/>
        <v/>
      </c>
      <c r="L265" s="9" t="str">
        <f t="shared" si="55"/>
        <v/>
      </c>
      <c r="M265" s="9" t="str">
        <f t="shared" si="56"/>
        <v/>
      </c>
      <c r="N265" s="9" t="str">
        <f t="shared" si="57"/>
        <v/>
      </c>
      <c r="O265" s="9" t="str">
        <f t="shared" si="58"/>
        <v/>
      </c>
      <c r="P265" s="9" t="str">
        <f t="shared" si="59"/>
        <v>FF</v>
      </c>
      <c r="Q265" s="9" t="str" cm="1">
        <f t="array" ref="Q265">IF(D265&lt;&gt;"",IF(D265&lt;&gt;"GR",IF(AND(D265&gt;=40,H265&gt;=30),_xlfn.IFS(H265&gt;=$AD$11,"AA",H265&gt;=$AC$11,"BA",H265&gt;=$AB$11,"BB",H265&gt;=$AA$11,"CB",H265&gt;=$Z$11,"CC",H265&gt;=$Y$11,"DC",H265&gt;=50,"DD"),IF(H265&gt;=$W$9,"FD","FF")),P265),"")</f>
        <v>FF</v>
      </c>
      <c r="R265" s="9">
        <f t="shared" si="49"/>
        <v>0</v>
      </c>
    </row>
    <row r="266" spans="1:18" x14ac:dyDescent="0.2">
      <c r="A266" s="3">
        <v>265</v>
      </c>
      <c r="B266" s="3" t="s">
        <v>34</v>
      </c>
      <c r="C266" s="3">
        <v>20</v>
      </c>
      <c r="D266" s="3" t="s">
        <v>34</v>
      </c>
      <c r="E266" s="16">
        <f t="shared" si="48"/>
        <v>0</v>
      </c>
      <c r="F266" s="16">
        <f t="shared" si="48"/>
        <v>20</v>
      </c>
      <c r="G266" s="9">
        <f t="shared" si="50"/>
        <v>12</v>
      </c>
      <c r="H266" s="9">
        <f t="shared" si="51"/>
        <v>12</v>
      </c>
      <c r="I266" s="9" t="str">
        <f t="shared" si="52"/>
        <v/>
      </c>
      <c r="J266" s="9" t="str">
        <f t="shared" si="53"/>
        <v/>
      </c>
      <c r="K266" s="9" t="str">
        <f t="shared" si="54"/>
        <v/>
      </c>
      <c r="L266" s="9" t="str">
        <f t="shared" si="55"/>
        <v/>
      </c>
      <c r="M266" s="9" t="str">
        <f t="shared" si="56"/>
        <v/>
      </c>
      <c r="N266" s="9" t="str">
        <f t="shared" si="57"/>
        <v/>
      </c>
      <c r="O266" s="9" t="str">
        <f t="shared" si="58"/>
        <v/>
      </c>
      <c r="P266" s="9" t="str">
        <f t="shared" si="59"/>
        <v>FF</v>
      </c>
      <c r="Q266" s="9" t="str" cm="1">
        <f t="array" ref="Q266">IF(D266&lt;&gt;"",IF(D266&lt;&gt;"GR",IF(AND(D266&gt;=40,H266&gt;=30),_xlfn.IFS(H266&gt;=$AD$11,"AA",H266&gt;=$AC$11,"BA",H266&gt;=$AB$11,"BB",H266&gt;=$AA$11,"CB",H266&gt;=$Z$11,"CC",H266&gt;=$Y$11,"DC",H266&gt;=50,"DD"),IF(H266&gt;=$W$9,"FD","FF")),P266),"")</f>
        <v>FF</v>
      </c>
      <c r="R266" s="9">
        <f t="shared" si="49"/>
        <v>0</v>
      </c>
    </row>
    <row r="267" spans="1:18" x14ac:dyDescent="0.2">
      <c r="A267" s="3">
        <v>266</v>
      </c>
      <c r="B267" s="3">
        <v>4</v>
      </c>
      <c r="C267" s="3">
        <v>15</v>
      </c>
      <c r="D267" s="3">
        <v>17</v>
      </c>
      <c r="E267" s="16">
        <f t="shared" si="48"/>
        <v>4</v>
      </c>
      <c r="F267" s="16">
        <f t="shared" si="48"/>
        <v>15</v>
      </c>
      <c r="G267" s="9">
        <f t="shared" si="50"/>
        <v>10.6</v>
      </c>
      <c r="H267" s="9">
        <f t="shared" si="51"/>
        <v>11.799999999999999</v>
      </c>
      <c r="I267" s="9" t="str">
        <f t="shared" si="52"/>
        <v/>
      </c>
      <c r="J267" s="9" t="str">
        <f t="shared" si="53"/>
        <v/>
      </c>
      <c r="K267" s="9" t="str">
        <f t="shared" si="54"/>
        <v/>
      </c>
      <c r="L267" s="9" t="str">
        <f t="shared" si="55"/>
        <v/>
      </c>
      <c r="M267" s="9" t="str">
        <f t="shared" si="56"/>
        <v/>
      </c>
      <c r="N267" s="9" t="str">
        <f t="shared" si="57"/>
        <v/>
      </c>
      <c r="O267" s="9" t="str">
        <f t="shared" si="58"/>
        <v/>
      </c>
      <c r="P267" s="9" t="str">
        <f t="shared" si="59"/>
        <v>FF</v>
      </c>
      <c r="Q267" s="9" t="str" cm="1">
        <f t="array" ref="Q267">IF(D267&lt;&gt;"",IF(D267&lt;&gt;"GR",IF(AND(D267&gt;=40,H267&gt;=30),_xlfn.IFS(H267&gt;=$AD$11,"AA",H267&gt;=$AC$11,"BA",H267&gt;=$AB$11,"BB",H267&gt;=$AA$11,"CB",H267&gt;=$Z$11,"CC",H267&gt;=$Y$11,"DC",H267&gt;=50,"DD"),IF(H267&gt;=$W$9,"FD","FF")),P267),"")</f>
        <v>FF</v>
      </c>
      <c r="R267" s="9">
        <f t="shared" si="49"/>
        <v>0</v>
      </c>
    </row>
    <row r="268" spans="1:18" x14ac:dyDescent="0.2">
      <c r="A268" s="3">
        <v>267</v>
      </c>
      <c r="B268" s="3">
        <v>7</v>
      </c>
      <c r="C268" s="3">
        <v>15</v>
      </c>
      <c r="D268" s="3">
        <v>15</v>
      </c>
      <c r="E268" s="16">
        <f t="shared" si="48"/>
        <v>7</v>
      </c>
      <c r="F268" s="16">
        <f t="shared" si="48"/>
        <v>15</v>
      </c>
      <c r="G268" s="9">
        <f t="shared" si="50"/>
        <v>11.8</v>
      </c>
      <c r="H268" s="9">
        <f t="shared" si="51"/>
        <v>11.8</v>
      </c>
      <c r="I268" s="9" t="str">
        <f t="shared" si="52"/>
        <v/>
      </c>
      <c r="J268" s="9" t="str">
        <f t="shared" si="53"/>
        <v/>
      </c>
      <c r="K268" s="9" t="str">
        <f t="shared" si="54"/>
        <v/>
      </c>
      <c r="L268" s="9" t="str">
        <f t="shared" si="55"/>
        <v/>
      </c>
      <c r="M268" s="9" t="str">
        <f t="shared" si="56"/>
        <v/>
      </c>
      <c r="N268" s="9" t="str">
        <f t="shared" si="57"/>
        <v/>
      </c>
      <c r="O268" s="9" t="str">
        <f t="shared" si="58"/>
        <v/>
      </c>
      <c r="P268" s="9" t="str">
        <f t="shared" si="59"/>
        <v>FF</v>
      </c>
      <c r="Q268" s="9" t="str" cm="1">
        <f t="array" ref="Q268">IF(D268&lt;&gt;"",IF(D268&lt;&gt;"GR",IF(AND(D268&gt;=40,H268&gt;=30),_xlfn.IFS(H268&gt;=$AD$11,"AA",H268&gt;=$AC$11,"BA",H268&gt;=$AB$11,"BB",H268&gt;=$AA$11,"CB",H268&gt;=$Z$11,"CC",H268&gt;=$Y$11,"DC",H268&gt;=50,"DD"),IF(H268&gt;=$W$9,"FD","FF")),P268),"")</f>
        <v>FF</v>
      </c>
      <c r="R268" s="9">
        <f t="shared" si="49"/>
        <v>0</v>
      </c>
    </row>
    <row r="269" spans="1:18" x14ac:dyDescent="0.2">
      <c r="A269" s="3">
        <v>268</v>
      </c>
      <c r="B269" s="3">
        <v>20</v>
      </c>
      <c r="C269" s="3">
        <v>7</v>
      </c>
      <c r="D269" s="3">
        <v>6</v>
      </c>
      <c r="E269" s="16">
        <f t="shared" si="48"/>
        <v>20</v>
      </c>
      <c r="F269" s="16">
        <f t="shared" si="48"/>
        <v>7</v>
      </c>
      <c r="G269" s="9">
        <f t="shared" si="50"/>
        <v>12.2</v>
      </c>
      <c r="H269" s="9">
        <f t="shared" si="51"/>
        <v>11.6</v>
      </c>
      <c r="I269" s="9" t="str">
        <f t="shared" si="52"/>
        <v/>
      </c>
      <c r="J269" s="9" t="str">
        <f t="shared" si="53"/>
        <v/>
      </c>
      <c r="K269" s="9" t="str">
        <f t="shared" si="54"/>
        <v/>
      </c>
      <c r="L269" s="9" t="str">
        <f t="shared" si="55"/>
        <v/>
      </c>
      <c r="M269" s="9" t="str">
        <f t="shared" si="56"/>
        <v/>
      </c>
      <c r="N269" s="9" t="str">
        <f t="shared" si="57"/>
        <v/>
      </c>
      <c r="O269" s="9" t="str">
        <f t="shared" si="58"/>
        <v/>
      </c>
      <c r="P269" s="9" t="str">
        <f t="shared" si="59"/>
        <v>FF</v>
      </c>
      <c r="Q269" s="9" t="str" cm="1">
        <f t="array" ref="Q269">IF(D269&lt;&gt;"",IF(D269&lt;&gt;"GR",IF(AND(D269&gt;=40,H269&gt;=30),_xlfn.IFS(H269&gt;=$AD$11,"AA",H269&gt;=$AC$11,"BA",H269&gt;=$AB$11,"BB",H269&gt;=$AA$11,"CB",H269&gt;=$Z$11,"CC",H269&gt;=$Y$11,"DC",H269&gt;=50,"DD"),IF(H269&gt;=$W$9,"FD","FF")),P269),"")</f>
        <v>FF</v>
      </c>
      <c r="R269" s="9">
        <f t="shared" si="49"/>
        <v>0</v>
      </c>
    </row>
    <row r="270" spans="1:18" x14ac:dyDescent="0.2">
      <c r="A270" s="3">
        <v>269</v>
      </c>
      <c r="B270" s="3">
        <v>5</v>
      </c>
      <c r="C270" s="3">
        <v>5</v>
      </c>
      <c r="D270" s="3">
        <v>15</v>
      </c>
      <c r="E270" s="16">
        <f t="shared" si="48"/>
        <v>5</v>
      </c>
      <c r="F270" s="16">
        <f t="shared" si="48"/>
        <v>5</v>
      </c>
      <c r="G270" s="9">
        <f t="shared" si="50"/>
        <v>5</v>
      </c>
      <c r="H270" s="9">
        <f t="shared" si="51"/>
        <v>11</v>
      </c>
      <c r="I270" s="9" t="str">
        <f t="shared" si="52"/>
        <v/>
      </c>
      <c r="J270" s="9" t="str">
        <f t="shared" si="53"/>
        <v/>
      </c>
      <c r="K270" s="9" t="str">
        <f t="shared" si="54"/>
        <v/>
      </c>
      <c r="L270" s="9" t="str">
        <f t="shared" si="55"/>
        <v/>
      </c>
      <c r="M270" s="9" t="str">
        <f t="shared" si="56"/>
        <v/>
      </c>
      <c r="N270" s="9" t="str">
        <f t="shared" si="57"/>
        <v/>
      </c>
      <c r="O270" s="9" t="str">
        <f t="shared" si="58"/>
        <v/>
      </c>
      <c r="P270" s="9" t="str">
        <f t="shared" si="59"/>
        <v>FF</v>
      </c>
      <c r="Q270" s="9" t="str" cm="1">
        <f t="array" ref="Q270">IF(D270&lt;&gt;"",IF(D270&lt;&gt;"GR",IF(AND(D270&gt;=40,H270&gt;=30),_xlfn.IFS(H270&gt;=$AD$11,"AA",H270&gt;=$AC$11,"BA",H270&gt;=$AB$11,"BB",H270&gt;=$AA$11,"CB",H270&gt;=$Z$11,"CC",H270&gt;=$Y$11,"DC",H270&gt;=50,"DD"),IF(H270&gt;=$W$9,"FD","FF")),P270),"")</f>
        <v>FF</v>
      </c>
      <c r="R270" s="9">
        <f t="shared" si="49"/>
        <v>0</v>
      </c>
    </row>
    <row r="271" spans="1:18" x14ac:dyDescent="0.2">
      <c r="A271" s="3">
        <v>270</v>
      </c>
      <c r="B271" s="3">
        <v>7</v>
      </c>
      <c r="C271" s="3">
        <v>13</v>
      </c>
      <c r="D271" s="3">
        <v>12</v>
      </c>
      <c r="E271" s="16">
        <f t="shared" si="48"/>
        <v>7</v>
      </c>
      <c r="F271" s="16">
        <f t="shared" si="48"/>
        <v>13</v>
      </c>
      <c r="G271" s="9">
        <f t="shared" si="50"/>
        <v>10.6</v>
      </c>
      <c r="H271" s="9">
        <f t="shared" si="51"/>
        <v>10</v>
      </c>
      <c r="I271" s="9" t="str">
        <f t="shared" si="52"/>
        <v/>
      </c>
      <c r="J271" s="9" t="str">
        <f t="shared" si="53"/>
        <v/>
      </c>
      <c r="K271" s="9" t="str">
        <f t="shared" si="54"/>
        <v/>
      </c>
      <c r="L271" s="9" t="str">
        <f t="shared" si="55"/>
        <v/>
      </c>
      <c r="M271" s="9" t="str">
        <f t="shared" si="56"/>
        <v/>
      </c>
      <c r="N271" s="9" t="str">
        <f t="shared" si="57"/>
        <v/>
      </c>
      <c r="O271" s="9" t="str">
        <f t="shared" si="58"/>
        <v/>
      </c>
      <c r="P271" s="9" t="str">
        <f t="shared" si="59"/>
        <v>FF</v>
      </c>
      <c r="Q271" s="9" t="str" cm="1">
        <f t="array" ref="Q271">IF(D271&lt;&gt;"",IF(D271&lt;&gt;"GR",IF(AND(D271&gt;=40,H271&gt;=30),_xlfn.IFS(H271&gt;=$AD$11,"AA",H271&gt;=$AC$11,"BA",H271&gt;=$AB$11,"BB",H271&gt;=$AA$11,"CB",H271&gt;=$Z$11,"CC",H271&gt;=$Y$11,"DC",H271&gt;=50,"DD"),IF(H271&gt;=$W$9,"FD","FF")),P271),"")</f>
        <v>FF</v>
      </c>
      <c r="R271" s="9">
        <f t="shared" si="49"/>
        <v>0</v>
      </c>
    </row>
    <row r="272" spans="1:18" x14ac:dyDescent="0.2">
      <c r="A272" s="3">
        <v>271</v>
      </c>
      <c r="B272" s="3">
        <v>9</v>
      </c>
      <c r="C272" s="3">
        <v>8</v>
      </c>
      <c r="D272" s="3" t="s">
        <v>34</v>
      </c>
      <c r="E272" s="16">
        <f t="shared" si="48"/>
        <v>9</v>
      </c>
      <c r="F272" s="16">
        <f t="shared" si="48"/>
        <v>8</v>
      </c>
      <c r="G272" s="9">
        <f t="shared" si="50"/>
        <v>8.4</v>
      </c>
      <c r="H272" s="9">
        <f t="shared" si="51"/>
        <v>8.4</v>
      </c>
      <c r="I272" s="9" t="str">
        <f t="shared" si="52"/>
        <v/>
      </c>
      <c r="J272" s="9" t="str">
        <f t="shared" si="53"/>
        <v/>
      </c>
      <c r="K272" s="9" t="str">
        <f t="shared" si="54"/>
        <v/>
      </c>
      <c r="L272" s="9" t="str">
        <f t="shared" si="55"/>
        <v/>
      </c>
      <c r="M272" s="9" t="str">
        <f t="shared" si="56"/>
        <v/>
      </c>
      <c r="N272" s="9" t="str">
        <f t="shared" si="57"/>
        <v/>
      </c>
      <c r="O272" s="9" t="str">
        <f t="shared" si="58"/>
        <v/>
      </c>
      <c r="P272" s="9" t="str">
        <f t="shared" si="59"/>
        <v>FF</v>
      </c>
      <c r="Q272" s="9" t="str" cm="1">
        <f t="array" ref="Q272">IF(D272&lt;&gt;"",IF(D272&lt;&gt;"GR",IF(AND(D272&gt;=40,H272&gt;=30),_xlfn.IFS(H272&gt;=$AD$11,"AA",H272&gt;=$AC$11,"BA",H272&gt;=$AB$11,"BB",H272&gt;=$AA$11,"CB",H272&gt;=$Z$11,"CC",H272&gt;=$Y$11,"DC",H272&gt;=50,"DD"),IF(H272&gt;=$W$9,"FD","FF")),P272),"")</f>
        <v>FF</v>
      </c>
      <c r="R272" s="9">
        <f t="shared" si="49"/>
        <v>0</v>
      </c>
    </row>
    <row r="273" spans="1:18" x14ac:dyDescent="0.2">
      <c r="A273" s="3">
        <v>272</v>
      </c>
      <c r="B273" s="3">
        <v>7</v>
      </c>
      <c r="C273" s="3">
        <v>8</v>
      </c>
      <c r="D273" s="3" t="s">
        <v>34</v>
      </c>
      <c r="E273" s="16">
        <f t="shared" si="48"/>
        <v>7</v>
      </c>
      <c r="F273" s="16">
        <f t="shared" si="48"/>
        <v>8</v>
      </c>
      <c r="G273" s="9">
        <f t="shared" si="50"/>
        <v>7.6</v>
      </c>
      <c r="H273" s="9">
        <f t="shared" si="51"/>
        <v>7.6</v>
      </c>
      <c r="I273" s="9" t="str">
        <f t="shared" si="52"/>
        <v/>
      </c>
      <c r="J273" s="9" t="str">
        <f t="shared" si="53"/>
        <v/>
      </c>
      <c r="K273" s="9" t="str">
        <f t="shared" si="54"/>
        <v/>
      </c>
      <c r="L273" s="9" t="str">
        <f t="shared" si="55"/>
        <v/>
      </c>
      <c r="M273" s="9" t="str">
        <f t="shared" si="56"/>
        <v/>
      </c>
      <c r="N273" s="9" t="str">
        <f t="shared" si="57"/>
        <v/>
      </c>
      <c r="O273" s="9" t="str">
        <f t="shared" si="58"/>
        <v/>
      </c>
      <c r="P273" s="9" t="str">
        <f t="shared" si="59"/>
        <v>FF</v>
      </c>
      <c r="Q273" s="9" t="str" cm="1">
        <f t="array" ref="Q273">IF(D273&lt;&gt;"",IF(D273&lt;&gt;"GR",IF(AND(D273&gt;=40,H273&gt;=30),_xlfn.IFS(H273&gt;=$AD$11,"AA",H273&gt;=$AC$11,"BA",H273&gt;=$AB$11,"BB",H273&gt;=$AA$11,"CB",H273&gt;=$Z$11,"CC",H273&gt;=$Y$11,"DC",H273&gt;=50,"DD"),IF(H273&gt;=$W$9,"FD","FF")),P273),"")</f>
        <v>FF</v>
      </c>
      <c r="R273" s="9">
        <f t="shared" si="49"/>
        <v>0</v>
      </c>
    </row>
    <row r="274" spans="1:18" x14ac:dyDescent="0.2">
      <c r="A274" s="3">
        <v>273</v>
      </c>
      <c r="B274" s="3">
        <v>1</v>
      </c>
      <c r="C274" s="3">
        <v>10</v>
      </c>
      <c r="D274" s="3">
        <v>12</v>
      </c>
      <c r="E274" s="16">
        <f t="shared" si="48"/>
        <v>1</v>
      </c>
      <c r="F274" s="16">
        <f t="shared" si="48"/>
        <v>10</v>
      </c>
      <c r="G274" s="9">
        <f t="shared" si="50"/>
        <v>6.4</v>
      </c>
      <c r="H274" s="9">
        <f t="shared" si="51"/>
        <v>7.6</v>
      </c>
      <c r="I274" s="9" t="str">
        <f t="shared" si="52"/>
        <v/>
      </c>
      <c r="J274" s="9" t="str">
        <f t="shared" si="53"/>
        <v/>
      </c>
      <c r="K274" s="9" t="str">
        <f t="shared" si="54"/>
        <v/>
      </c>
      <c r="L274" s="9" t="str">
        <f t="shared" si="55"/>
        <v/>
      </c>
      <c r="M274" s="9" t="str">
        <f t="shared" si="56"/>
        <v/>
      </c>
      <c r="N274" s="9" t="str">
        <f t="shared" si="57"/>
        <v/>
      </c>
      <c r="O274" s="9" t="str">
        <f t="shared" si="58"/>
        <v/>
      </c>
      <c r="P274" s="9" t="str">
        <f t="shared" si="59"/>
        <v>FF</v>
      </c>
      <c r="Q274" s="9" t="str" cm="1">
        <f t="array" ref="Q274">IF(D274&lt;&gt;"",IF(D274&lt;&gt;"GR",IF(AND(D274&gt;=40,H274&gt;=30),_xlfn.IFS(H274&gt;=$AD$11,"AA",H274&gt;=$AC$11,"BA",H274&gt;=$AB$11,"BB",H274&gt;=$AA$11,"CB",H274&gt;=$Z$11,"CC",H274&gt;=$Y$11,"DC",H274&gt;=50,"DD"),IF(H274&gt;=$W$9,"FD","FF")),P274),"")</f>
        <v>FF</v>
      </c>
      <c r="R274" s="9">
        <f t="shared" si="49"/>
        <v>0</v>
      </c>
    </row>
    <row r="275" spans="1:18" x14ac:dyDescent="0.2">
      <c r="A275" s="3">
        <v>274</v>
      </c>
      <c r="B275" s="3">
        <v>7</v>
      </c>
      <c r="C275" s="3">
        <v>7</v>
      </c>
      <c r="D275" s="3" t="s">
        <v>34</v>
      </c>
      <c r="E275" s="16">
        <f t="shared" si="48"/>
        <v>7</v>
      </c>
      <c r="F275" s="16">
        <f t="shared" si="48"/>
        <v>7</v>
      </c>
      <c r="G275" s="9">
        <f t="shared" si="50"/>
        <v>7</v>
      </c>
      <c r="H275" s="9">
        <f t="shared" si="51"/>
        <v>7</v>
      </c>
      <c r="I275" s="9" t="str">
        <f t="shared" si="52"/>
        <v/>
      </c>
      <c r="J275" s="9" t="str">
        <f t="shared" si="53"/>
        <v/>
      </c>
      <c r="K275" s="9" t="str">
        <f t="shared" si="54"/>
        <v/>
      </c>
      <c r="L275" s="9" t="str">
        <f t="shared" si="55"/>
        <v/>
      </c>
      <c r="M275" s="9" t="str">
        <f t="shared" si="56"/>
        <v/>
      </c>
      <c r="N275" s="9" t="str">
        <f t="shared" si="57"/>
        <v/>
      </c>
      <c r="O275" s="9" t="str">
        <f t="shared" si="58"/>
        <v/>
      </c>
      <c r="P275" s="9" t="str">
        <f t="shared" si="59"/>
        <v>FF</v>
      </c>
      <c r="Q275" s="9" t="str" cm="1">
        <f t="array" ref="Q275">IF(D275&lt;&gt;"",IF(D275&lt;&gt;"GR",IF(AND(D275&gt;=40,H275&gt;=30),_xlfn.IFS(H275&gt;=$AD$11,"AA",H275&gt;=$AC$11,"BA",H275&gt;=$AB$11,"BB",H275&gt;=$AA$11,"CB",H275&gt;=$Z$11,"CC",H275&gt;=$Y$11,"DC",H275&gt;=50,"DD"),IF(H275&gt;=$W$9,"FD","FF")),P275),"")</f>
        <v>FF</v>
      </c>
      <c r="R275" s="9">
        <f t="shared" si="49"/>
        <v>0</v>
      </c>
    </row>
    <row r="276" spans="1:18" x14ac:dyDescent="0.2">
      <c r="A276" s="3">
        <v>275</v>
      </c>
      <c r="B276" s="3">
        <v>9</v>
      </c>
      <c r="C276" s="3">
        <v>5</v>
      </c>
      <c r="D276" s="3" t="s">
        <v>34</v>
      </c>
      <c r="E276" s="16">
        <f t="shared" si="48"/>
        <v>9</v>
      </c>
      <c r="F276" s="16">
        <f t="shared" si="48"/>
        <v>5</v>
      </c>
      <c r="G276" s="9">
        <f t="shared" si="50"/>
        <v>6.6</v>
      </c>
      <c r="H276" s="9">
        <f t="shared" si="51"/>
        <v>6.6</v>
      </c>
      <c r="I276" s="9" t="str">
        <f t="shared" si="52"/>
        <v/>
      </c>
      <c r="J276" s="9" t="str">
        <f t="shared" si="53"/>
        <v/>
      </c>
      <c r="K276" s="9" t="str">
        <f t="shared" si="54"/>
        <v/>
      </c>
      <c r="L276" s="9" t="str">
        <f t="shared" si="55"/>
        <v/>
      </c>
      <c r="M276" s="9" t="str">
        <f t="shared" si="56"/>
        <v/>
      </c>
      <c r="N276" s="9" t="str">
        <f t="shared" si="57"/>
        <v/>
      </c>
      <c r="O276" s="9" t="str">
        <f t="shared" si="58"/>
        <v/>
      </c>
      <c r="P276" s="9" t="str">
        <f t="shared" si="59"/>
        <v>FF</v>
      </c>
      <c r="Q276" s="9" t="str" cm="1">
        <f t="array" ref="Q276">IF(D276&lt;&gt;"",IF(D276&lt;&gt;"GR",IF(AND(D276&gt;=40,H276&gt;=30),_xlfn.IFS(H276&gt;=$AD$11,"AA",H276&gt;=$AC$11,"BA",H276&gt;=$AB$11,"BB",H276&gt;=$AA$11,"CB",H276&gt;=$Z$11,"CC",H276&gt;=$Y$11,"DC",H276&gt;=50,"DD"),IF(H276&gt;=$W$9,"FD","FF")),P276),"")</f>
        <v>FF</v>
      </c>
      <c r="R276" s="9">
        <f t="shared" si="49"/>
        <v>0</v>
      </c>
    </row>
    <row r="277" spans="1:18" x14ac:dyDescent="0.2">
      <c r="A277" s="3">
        <v>276</v>
      </c>
      <c r="B277" s="3">
        <v>5</v>
      </c>
      <c r="C277" s="3">
        <v>5</v>
      </c>
      <c r="D277" s="3" t="s">
        <v>34</v>
      </c>
      <c r="E277" s="16">
        <f t="shared" si="48"/>
        <v>5</v>
      </c>
      <c r="F277" s="16">
        <f t="shared" si="48"/>
        <v>5</v>
      </c>
      <c r="G277" s="9">
        <f t="shared" si="50"/>
        <v>5</v>
      </c>
      <c r="H277" s="9">
        <f t="shared" si="51"/>
        <v>5</v>
      </c>
      <c r="I277" s="9" t="str">
        <f t="shared" si="52"/>
        <v/>
      </c>
      <c r="J277" s="9" t="str">
        <f t="shared" si="53"/>
        <v/>
      </c>
      <c r="K277" s="9" t="str">
        <f t="shared" si="54"/>
        <v/>
      </c>
      <c r="L277" s="9" t="str">
        <f t="shared" si="55"/>
        <v/>
      </c>
      <c r="M277" s="9" t="str">
        <f t="shared" si="56"/>
        <v/>
      </c>
      <c r="N277" s="9" t="str">
        <f t="shared" si="57"/>
        <v/>
      </c>
      <c r="O277" s="9" t="str">
        <f t="shared" si="58"/>
        <v/>
      </c>
      <c r="P277" s="9" t="str">
        <f t="shared" si="59"/>
        <v>FF</v>
      </c>
      <c r="Q277" s="9" t="str" cm="1">
        <f t="array" ref="Q277">IF(D277&lt;&gt;"",IF(D277&lt;&gt;"GR",IF(AND(D277&gt;=40,H277&gt;=30),_xlfn.IFS(H277&gt;=$AD$11,"AA",H277&gt;=$AC$11,"BA",H277&gt;=$AB$11,"BB",H277&gt;=$AA$11,"CB",H277&gt;=$Z$11,"CC",H277&gt;=$Y$11,"DC",H277&gt;=50,"DD"),IF(H277&gt;=$W$9,"FD","FF")),P277),"")</f>
        <v>FF</v>
      </c>
      <c r="R277" s="9">
        <f t="shared" si="49"/>
        <v>0</v>
      </c>
    </row>
    <row r="278" spans="1:18" x14ac:dyDescent="0.2">
      <c r="A278" s="3">
        <v>277</v>
      </c>
      <c r="B278" s="3">
        <v>0</v>
      </c>
      <c r="C278" s="3">
        <v>7</v>
      </c>
      <c r="D278" s="3" t="s">
        <v>34</v>
      </c>
      <c r="E278" s="16">
        <f t="shared" si="48"/>
        <v>0</v>
      </c>
      <c r="F278" s="16">
        <f t="shared" si="48"/>
        <v>7</v>
      </c>
      <c r="G278" s="9">
        <f t="shared" si="50"/>
        <v>4.2</v>
      </c>
      <c r="H278" s="9">
        <f t="shared" si="51"/>
        <v>4.2</v>
      </c>
      <c r="I278" s="9" t="str">
        <f t="shared" si="52"/>
        <v/>
      </c>
      <c r="J278" s="9" t="str">
        <f t="shared" si="53"/>
        <v/>
      </c>
      <c r="K278" s="9" t="str">
        <f t="shared" si="54"/>
        <v/>
      </c>
      <c r="L278" s="9" t="str">
        <f t="shared" si="55"/>
        <v/>
      </c>
      <c r="M278" s="9" t="str">
        <f t="shared" si="56"/>
        <v/>
      </c>
      <c r="N278" s="9" t="str">
        <f t="shared" si="57"/>
        <v/>
      </c>
      <c r="O278" s="9" t="str">
        <f t="shared" si="58"/>
        <v/>
      </c>
      <c r="P278" s="9" t="str">
        <f t="shared" si="59"/>
        <v>FF</v>
      </c>
      <c r="Q278" s="9" t="str" cm="1">
        <f t="array" ref="Q278">IF(D278&lt;&gt;"",IF(D278&lt;&gt;"GR",IF(AND(D278&gt;=40,H278&gt;=30),_xlfn.IFS(H278&gt;=$AD$11,"AA",H278&gt;=$AC$11,"BA",H278&gt;=$AB$11,"BB",H278&gt;=$AA$11,"CB",H278&gt;=$Z$11,"CC",H278&gt;=$Y$11,"DC",H278&gt;=50,"DD"),IF(H278&gt;=$W$9,"FD","FF")),P278),"")</f>
        <v>FF</v>
      </c>
      <c r="R278" s="9">
        <f t="shared" si="49"/>
        <v>0</v>
      </c>
    </row>
    <row r="279" spans="1:18" x14ac:dyDescent="0.2">
      <c r="A279" s="3">
        <v>278</v>
      </c>
      <c r="B279" s="3">
        <v>3</v>
      </c>
      <c r="C279" s="3">
        <v>5</v>
      </c>
      <c r="D279" s="3" t="s">
        <v>34</v>
      </c>
      <c r="E279" s="16">
        <f t="shared" si="48"/>
        <v>3</v>
      </c>
      <c r="F279" s="16">
        <f t="shared" si="48"/>
        <v>5</v>
      </c>
      <c r="G279" s="9">
        <f t="shared" si="50"/>
        <v>4.2</v>
      </c>
      <c r="H279" s="9">
        <f t="shared" si="51"/>
        <v>4.2</v>
      </c>
      <c r="I279" s="9" t="str">
        <f t="shared" si="52"/>
        <v/>
      </c>
      <c r="J279" s="9" t="str">
        <f t="shared" si="53"/>
        <v/>
      </c>
      <c r="K279" s="9" t="str">
        <f t="shared" si="54"/>
        <v/>
      </c>
      <c r="L279" s="9" t="str">
        <f t="shared" si="55"/>
        <v/>
      </c>
      <c r="M279" s="9" t="str">
        <f t="shared" si="56"/>
        <v/>
      </c>
      <c r="N279" s="9" t="str">
        <f t="shared" si="57"/>
        <v/>
      </c>
      <c r="O279" s="9" t="str">
        <f t="shared" si="58"/>
        <v/>
      </c>
      <c r="P279" s="9" t="str">
        <f t="shared" si="59"/>
        <v>FF</v>
      </c>
      <c r="Q279" s="9" t="str" cm="1">
        <f t="array" ref="Q279">IF(D279&lt;&gt;"",IF(D279&lt;&gt;"GR",IF(AND(D279&gt;=40,H279&gt;=30),_xlfn.IFS(H279&gt;=$AD$11,"AA",H279&gt;=$AC$11,"BA",H279&gt;=$AB$11,"BB",H279&gt;=$AA$11,"CB",H279&gt;=$Z$11,"CC",H279&gt;=$Y$11,"DC",H279&gt;=50,"DD"),IF(H279&gt;=$W$9,"FD","FF")),P279),"")</f>
        <v>FF</v>
      </c>
      <c r="R279" s="9">
        <f t="shared" si="49"/>
        <v>0</v>
      </c>
    </row>
    <row r="280" spans="1:18" x14ac:dyDescent="0.2">
      <c r="A280" s="3">
        <v>279</v>
      </c>
      <c r="B280" s="3">
        <v>2</v>
      </c>
      <c r="C280" s="3">
        <v>5</v>
      </c>
      <c r="D280" s="3" t="s">
        <v>34</v>
      </c>
      <c r="E280" s="16">
        <f t="shared" si="48"/>
        <v>2</v>
      </c>
      <c r="F280" s="16">
        <f t="shared" si="48"/>
        <v>5</v>
      </c>
      <c r="G280" s="9">
        <f t="shared" si="50"/>
        <v>3.8</v>
      </c>
      <c r="H280" s="9">
        <f t="shared" si="51"/>
        <v>3.8</v>
      </c>
      <c r="I280" s="9" t="str">
        <f t="shared" si="52"/>
        <v/>
      </c>
      <c r="J280" s="9" t="str">
        <f t="shared" si="53"/>
        <v/>
      </c>
      <c r="K280" s="9" t="str">
        <f t="shared" si="54"/>
        <v/>
      </c>
      <c r="L280" s="9" t="str">
        <f t="shared" si="55"/>
        <v/>
      </c>
      <c r="M280" s="9" t="str">
        <f t="shared" si="56"/>
        <v/>
      </c>
      <c r="N280" s="9" t="str">
        <f t="shared" si="57"/>
        <v/>
      </c>
      <c r="O280" s="9" t="str">
        <f t="shared" si="58"/>
        <v/>
      </c>
      <c r="P280" s="9" t="str">
        <f t="shared" si="59"/>
        <v>FF</v>
      </c>
      <c r="Q280" s="9" t="str" cm="1">
        <f t="array" ref="Q280">IF(D280&lt;&gt;"",IF(D280&lt;&gt;"GR",IF(AND(D280&gt;=40,H280&gt;=30),_xlfn.IFS(H280&gt;=$AD$11,"AA",H280&gt;=$AC$11,"BA",H280&gt;=$AB$11,"BB",H280&gt;=$AA$11,"CB",H280&gt;=$Z$11,"CC",H280&gt;=$Y$11,"DC",H280&gt;=50,"DD"),IF(H280&gt;=$W$9,"FD","FF")),P280),"")</f>
        <v>FF</v>
      </c>
      <c r="R280" s="9">
        <f t="shared" si="49"/>
        <v>0</v>
      </c>
    </row>
    <row r="281" spans="1:18" x14ac:dyDescent="0.2">
      <c r="A281" s="3">
        <v>280</v>
      </c>
      <c r="B281" s="3">
        <v>1</v>
      </c>
      <c r="C281" s="3">
        <v>5</v>
      </c>
      <c r="D281" s="3" t="s">
        <v>34</v>
      </c>
      <c r="E281" s="16">
        <f t="shared" si="48"/>
        <v>1</v>
      </c>
      <c r="F281" s="16">
        <f t="shared" si="48"/>
        <v>5</v>
      </c>
      <c r="G281" s="9">
        <f t="shared" si="50"/>
        <v>3.4</v>
      </c>
      <c r="H281" s="9">
        <f t="shared" si="51"/>
        <v>3.4</v>
      </c>
      <c r="I281" s="9" t="str">
        <f t="shared" si="52"/>
        <v/>
      </c>
      <c r="J281" s="9" t="str">
        <f t="shared" si="53"/>
        <v/>
      </c>
      <c r="K281" s="9" t="str">
        <f t="shared" si="54"/>
        <v/>
      </c>
      <c r="L281" s="9" t="str">
        <f t="shared" si="55"/>
        <v/>
      </c>
      <c r="M281" s="9" t="str">
        <f t="shared" si="56"/>
        <v/>
      </c>
      <c r="N281" s="9" t="str">
        <f t="shared" si="57"/>
        <v/>
      </c>
      <c r="O281" s="9" t="str">
        <f t="shared" si="58"/>
        <v/>
      </c>
      <c r="P281" s="9" t="str">
        <f t="shared" si="59"/>
        <v>FF</v>
      </c>
      <c r="Q281" s="9" t="str" cm="1">
        <f t="array" ref="Q281">IF(D281&lt;&gt;"",IF(D281&lt;&gt;"GR",IF(AND(D281&gt;=40,H281&gt;=30),_xlfn.IFS(H281&gt;=$AD$11,"AA",H281&gt;=$AC$11,"BA",H281&gt;=$AB$11,"BB",H281&gt;=$AA$11,"CB",H281&gt;=$Z$11,"CC",H281&gt;=$Y$11,"DC",H281&gt;=50,"DD"),IF(H281&gt;=$W$9,"FD","FF")),P281),"")</f>
        <v>FF</v>
      </c>
      <c r="R281" s="9">
        <f t="shared" si="49"/>
        <v>0</v>
      </c>
    </row>
    <row r="282" spans="1:18" x14ac:dyDescent="0.2">
      <c r="A282" s="3">
        <v>281</v>
      </c>
      <c r="B282" s="3" t="s">
        <v>34</v>
      </c>
      <c r="C282" s="3" t="s">
        <v>34</v>
      </c>
      <c r="D282" s="3" t="s">
        <v>34</v>
      </c>
      <c r="E282" s="16">
        <f t="shared" si="48"/>
        <v>0</v>
      </c>
      <c r="F282" s="16">
        <f t="shared" si="48"/>
        <v>0</v>
      </c>
      <c r="G282" s="9">
        <f t="shared" si="50"/>
        <v>0</v>
      </c>
      <c r="H282" s="9">
        <f t="shared" si="51"/>
        <v>0</v>
      </c>
      <c r="I282" s="9" t="str">
        <f t="shared" si="52"/>
        <v/>
      </c>
      <c r="J282" s="9" t="str">
        <f t="shared" si="53"/>
        <v/>
      </c>
      <c r="K282" s="9" t="str">
        <f t="shared" si="54"/>
        <v/>
      </c>
      <c r="L282" s="9" t="str">
        <f t="shared" si="55"/>
        <v/>
      </c>
      <c r="M282" s="9" t="str">
        <f t="shared" si="56"/>
        <v/>
      </c>
      <c r="N282" s="9" t="str">
        <f t="shared" si="57"/>
        <v/>
      </c>
      <c r="O282" s="9" t="str">
        <f t="shared" si="58"/>
        <v/>
      </c>
      <c r="P282" s="9" t="str">
        <f t="shared" si="59"/>
        <v>FF</v>
      </c>
      <c r="Q282" s="9" t="str" cm="1">
        <f t="array" ref="Q282">IF(D282&lt;&gt;"",IF(D282&lt;&gt;"GR",IF(AND(D282&gt;=40,H282&gt;=30),_xlfn.IFS(H282&gt;=$AD$11,"AA",H282&gt;=$AC$11,"BA",H282&gt;=$AB$11,"BB",H282&gt;=$AA$11,"CB",H282&gt;=$Z$11,"CC",H282&gt;=$Y$11,"DC",H282&gt;=50,"DD"),IF(H282&gt;=$W$9,"FD","FF")),P282),"")</f>
        <v>FF</v>
      </c>
      <c r="R282" s="9">
        <f t="shared" si="49"/>
        <v>0</v>
      </c>
    </row>
    <row r="283" spans="1:18" x14ac:dyDescent="0.2">
      <c r="A283" s="3">
        <v>282</v>
      </c>
      <c r="B283" s="3" t="s">
        <v>34</v>
      </c>
      <c r="C283" s="3" t="s">
        <v>34</v>
      </c>
      <c r="D283" s="3" t="s">
        <v>34</v>
      </c>
      <c r="E283" s="16">
        <f t="shared" si="48"/>
        <v>0</v>
      </c>
      <c r="F283" s="16">
        <f t="shared" si="48"/>
        <v>0</v>
      </c>
      <c r="G283" s="9">
        <f t="shared" si="50"/>
        <v>0</v>
      </c>
      <c r="H283" s="9">
        <f t="shared" si="51"/>
        <v>0</v>
      </c>
      <c r="I283" s="9" t="str">
        <f t="shared" si="52"/>
        <v/>
      </c>
      <c r="J283" s="9" t="str">
        <f t="shared" si="53"/>
        <v/>
      </c>
      <c r="K283" s="9" t="str">
        <f t="shared" si="54"/>
        <v/>
      </c>
      <c r="L283" s="9" t="str">
        <f t="shared" si="55"/>
        <v/>
      </c>
      <c r="M283" s="9" t="str">
        <f t="shared" si="56"/>
        <v/>
      </c>
      <c r="N283" s="9" t="str">
        <f t="shared" si="57"/>
        <v/>
      </c>
      <c r="O283" s="9" t="str">
        <f t="shared" si="58"/>
        <v/>
      </c>
      <c r="P283" s="9" t="str">
        <f t="shared" si="59"/>
        <v>FF</v>
      </c>
      <c r="Q283" s="9" t="str" cm="1">
        <f t="array" ref="Q283">IF(D283&lt;&gt;"",IF(D283&lt;&gt;"GR",IF(AND(D283&gt;=40,H283&gt;=30),_xlfn.IFS(H283&gt;=$AD$11,"AA",H283&gt;=$AC$11,"BA",H283&gt;=$AB$11,"BB",H283&gt;=$AA$11,"CB",H283&gt;=$Z$11,"CC",H283&gt;=$Y$11,"DC",H283&gt;=50,"DD"),IF(H283&gt;=$W$9,"FD","FF")),P283),"")</f>
        <v>FF</v>
      </c>
      <c r="R283" s="9">
        <f t="shared" si="49"/>
        <v>0</v>
      </c>
    </row>
    <row r="284" spans="1:18" x14ac:dyDescent="0.2">
      <c r="A284" s="3">
        <v>283</v>
      </c>
      <c r="B284" s="3" t="s">
        <v>34</v>
      </c>
      <c r="C284" s="3" t="s">
        <v>34</v>
      </c>
      <c r="D284" s="3" t="s">
        <v>34</v>
      </c>
      <c r="E284" s="16">
        <f t="shared" si="48"/>
        <v>0</v>
      </c>
      <c r="F284" s="16">
        <f t="shared" si="48"/>
        <v>0</v>
      </c>
      <c r="G284" s="9">
        <f t="shared" si="50"/>
        <v>0</v>
      </c>
      <c r="H284" s="9">
        <f t="shared" si="51"/>
        <v>0</v>
      </c>
      <c r="I284" s="9" t="str">
        <f t="shared" si="52"/>
        <v/>
      </c>
      <c r="J284" s="9" t="str">
        <f t="shared" si="53"/>
        <v/>
      </c>
      <c r="K284" s="9" t="str">
        <f t="shared" si="54"/>
        <v/>
      </c>
      <c r="L284" s="9" t="str">
        <f t="shared" si="55"/>
        <v/>
      </c>
      <c r="M284" s="9" t="str">
        <f t="shared" si="56"/>
        <v/>
      </c>
      <c r="N284" s="9" t="str">
        <f t="shared" si="57"/>
        <v/>
      </c>
      <c r="O284" s="9" t="str">
        <f t="shared" si="58"/>
        <v/>
      </c>
      <c r="P284" s="9" t="str">
        <f t="shared" si="59"/>
        <v>FF</v>
      </c>
      <c r="Q284" s="9" t="str" cm="1">
        <f t="array" ref="Q284">IF(D284&lt;&gt;"",IF(D284&lt;&gt;"GR",IF(AND(D284&gt;=40,H284&gt;=30),_xlfn.IFS(H284&gt;=$AD$11,"AA",H284&gt;=$AC$11,"BA",H284&gt;=$AB$11,"BB",H284&gt;=$AA$11,"CB",H284&gt;=$Z$11,"CC",H284&gt;=$Y$11,"DC",H284&gt;=50,"DD"),IF(H284&gt;=$W$9,"FD","FF")),P284),"")</f>
        <v>FF</v>
      </c>
      <c r="R284" s="9">
        <f t="shared" si="49"/>
        <v>0</v>
      </c>
    </row>
    <row r="285" spans="1:18" x14ac:dyDescent="0.2">
      <c r="A285" s="3">
        <v>284</v>
      </c>
      <c r="B285" s="3" t="s">
        <v>34</v>
      </c>
      <c r="C285" s="3" t="s">
        <v>34</v>
      </c>
      <c r="D285" s="3" t="s">
        <v>34</v>
      </c>
      <c r="E285" s="16">
        <f t="shared" si="48"/>
        <v>0</v>
      </c>
      <c r="F285" s="16">
        <f t="shared" si="48"/>
        <v>0</v>
      </c>
      <c r="G285" s="9">
        <f t="shared" si="50"/>
        <v>0</v>
      </c>
      <c r="H285" s="9">
        <f t="shared" si="51"/>
        <v>0</v>
      </c>
      <c r="I285" s="9" t="str">
        <f t="shared" si="52"/>
        <v/>
      </c>
      <c r="J285" s="9" t="str">
        <f t="shared" si="53"/>
        <v/>
      </c>
      <c r="K285" s="9" t="str">
        <f t="shared" si="54"/>
        <v/>
      </c>
      <c r="L285" s="9" t="str">
        <f t="shared" si="55"/>
        <v/>
      </c>
      <c r="M285" s="9" t="str">
        <f t="shared" si="56"/>
        <v/>
      </c>
      <c r="N285" s="9" t="str">
        <f t="shared" si="57"/>
        <v/>
      </c>
      <c r="O285" s="9" t="str">
        <f t="shared" si="58"/>
        <v/>
      </c>
      <c r="P285" s="9" t="str">
        <f t="shared" si="59"/>
        <v>FF</v>
      </c>
      <c r="Q285" s="9" t="str" cm="1">
        <f t="array" ref="Q285">IF(D285&lt;&gt;"",IF(D285&lt;&gt;"GR",IF(AND(D285&gt;=40,H285&gt;=30),_xlfn.IFS(H285&gt;=$AD$11,"AA",H285&gt;=$AC$11,"BA",H285&gt;=$AB$11,"BB",H285&gt;=$AA$11,"CB",H285&gt;=$Z$11,"CC",H285&gt;=$Y$11,"DC",H285&gt;=50,"DD"),IF(H285&gt;=$W$9,"FD","FF")),P285),"")</f>
        <v>FF</v>
      </c>
      <c r="R285" s="9">
        <f t="shared" si="49"/>
        <v>0</v>
      </c>
    </row>
    <row r="286" spans="1:18" x14ac:dyDescent="0.2">
      <c r="A286" s="3">
        <v>285</v>
      </c>
      <c r="B286" s="3" t="s">
        <v>34</v>
      </c>
      <c r="C286" s="3" t="s">
        <v>34</v>
      </c>
      <c r="D286" s="3" t="s">
        <v>34</v>
      </c>
      <c r="E286" s="16">
        <f t="shared" si="48"/>
        <v>0</v>
      </c>
      <c r="F286" s="16">
        <f t="shared" si="48"/>
        <v>0</v>
      </c>
      <c r="G286" s="9">
        <f t="shared" si="50"/>
        <v>0</v>
      </c>
      <c r="H286" s="9">
        <f t="shared" si="51"/>
        <v>0</v>
      </c>
      <c r="I286" s="9" t="str">
        <f t="shared" si="52"/>
        <v/>
      </c>
      <c r="J286" s="9" t="str">
        <f t="shared" si="53"/>
        <v/>
      </c>
      <c r="K286" s="9" t="str">
        <f t="shared" si="54"/>
        <v/>
      </c>
      <c r="L286" s="9" t="str">
        <f t="shared" si="55"/>
        <v/>
      </c>
      <c r="M286" s="9" t="str">
        <f t="shared" si="56"/>
        <v/>
      </c>
      <c r="N286" s="9" t="str">
        <f t="shared" si="57"/>
        <v/>
      </c>
      <c r="O286" s="9" t="str">
        <f t="shared" si="58"/>
        <v/>
      </c>
      <c r="P286" s="9" t="str">
        <f t="shared" si="59"/>
        <v>FF</v>
      </c>
      <c r="Q286" s="9" t="str" cm="1">
        <f t="array" ref="Q286">IF(D286&lt;&gt;"",IF(D286&lt;&gt;"GR",IF(AND(D286&gt;=40,H286&gt;=30),_xlfn.IFS(H286&gt;=$AD$11,"AA",H286&gt;=$AC$11,"BA",H286&gt;=$AB$11,"BB",H286&gt;=$AA$11,"CB",H286&gt;=$Z$11,"CC",H286&gt;=$Y$11,"DC",H286&gt;=50,"DD"),IF(H286&gt;=$W$9,"FD","FF")),P286),"")</f>
        <v>FF</v>
      </c>
      <c r="R286" s="9">
        <f t="shared" si="49"/>
        <v>0</v>
      </c>
    </row>
    <row r="287" spans="1:18" x14ac:dyDescent="0.2">
      <c r="A287" s="3">
        <v>286</v>
      </c>
      <c r="B287" s="3" t="s">
        <v>34</v>
      </c>
      <c r="C287" s="3" t="s">
        <v>34</v>
      </c>
      <c r="D287" s="3" t="s">
        <v>34</v>
      </c>
      <c r="E287" s="16">
        <f t="shared" si="48"/>
        <v>0</v>
      </c>
      <c r="F287" s="16">
        <f t="shared" si="48"/>
        <v>0</v>
      </c>
      <c r="G287" s="9">
        <f t="shared" si="50"/>
        <v>0</v>
      </c>
      <c r="H287" s="9">
        <f t="shared" si="51"/>
        <v>0</v>
      </c>
      <c r="I287" s="9" t="str">
        <f t="shared" si="52"/>
        <v/>
      </c>
      <c r="J287" s="9" t="str">
        <f t="shared" si="53"/>
        <v/>
      </c>
      <c r="K287" s="9" t="str">
        <f t="shared" si="54"/>
        <v/>
      </c>
      <c r="L287" s="9" t="str">
        <f t="shared" si="55"/>
        <v/>
      </c>
      <c r="M287" s="9" t="str">
        <f t="shared" si="56"/>
        <v/>
      </c>
      <c r="N287" s="9" t="str">
        <f t="shared" si="57"/>
        <v/>
      </c>
      <c r="O287" s="9" t="str">
        <f t="shared" si="58"/>
        <v/>
      </c>
      <c r="P287" s="9" t="str">
        <f t="shared" si="59"/>
        <v>FF</v>
      </c>
      <c r="Q287" s="9" t="str" cm="1">
        <f t="array" ref="Q287">IF(D287&lt;&gt;"",IF(D287&lt;&gt;"GR",IF(AND(D287&gt;=40,H287&gt;=30),_xlfn.IFS(H287&gt;=$AD$11,"AA",H287&gt;=$AC$11,"BA",H287&gt;=$AB$11,"BB",H287&gt;=$AA$11,"CB",H287&gt;=$Z$11,"CC",H287&gt;=$Y$11,"DC",H287&gt;=50,"DD"),IF(H287&gt;=$W$9,"FD","FF")),P287),"")</f>
        <v>FF</v>
      </c>
      <c r="R287" s="9">
        <f t="shared" si="49"/>
        <v>0</v>
      </c>
    </row>
    <row r="288" spans="1:18" x14ac:dyDescent="0.2">
      <c r="A288" s="3">
        <v>287</v>
      </c>
      <c r="B288" s="3">
        <v>9</v>
      </c>
      <c r="C288" s="3" t="s">
        <v>34</v>
      </c>
      <c r="D288" s="3" t="s">
        <v>34</v>
      </c>
      <c r="E288" s="16">
        <f t="shared" si="48"/>
        <v>9</v>
      </c>
      <c r="F288" s="16">
        <f t="shared" si="48"/>
        <v>0</v>
      </c>
      <c r="G288" s="9">
        <f t="shared" si="50"/>
        <v>3.6</v>
      </c>
      <c r="H288" s="9">
        <f t="shared" si="51"/>
        <v>3.6</v>
      </c>
      <c r="I288" s="9" t="str">
        <f t="shared" si="52"/>
        <v/>
      </c>
      <c r="J288" s="9" t="str">
        <f t="shared" si="53"/>
        <v/>
      </c>
      <c r="K288" s="9" t="str">
        <f t="shared" si="54"/>
        <v/>
      </c>
      <c r="L288" s="9" t="str">
        <f t="shared" si="55"/>
        <v/>
      </c>
      <c r="M288" s="9" t="str">
        <f t="shared" si="56"/>
        <v/>
      </c>
      <c r="N288" s="9" t="str">
        <f t="shared" si="57"/>
        <v/>
      </c>
      <c r="O288" s="9" t="str">
        <f t="shared" si="58"/>
        <v/>
      </c>
      <c r="P288" s="9" t="str">
        <f t="shared" si="59"/>
        <v>FF</v>
      </c>
      <c r="Q288" s="9" t="str" cm="1">
        <f t="array" ref="Q288">IF(D288&lt;&gt;"",IF(D288&lt;&gt;"GR",IF(AND(D288&gt;=40,H288&gt;=30),_xlfn.IFS(H288&gt;=$AD$11,"AA",H288&gt;=$AC$11,"BA",H288&gt;=$AB$11,"BB",H288&gt;=$AA$11,"CB",H288&gt;=$Z$11,"CC",H288&gt;=$Y$11,"DC",H288&gt;=50,"DD"),IF(H288&gt;=$W$9,"FD","FF")),P288),"")</f>
        <v>FF</v>
      </c>
      <c r="R288" s="9">
        <f t="shared" si="49"/>
        <v>0</v>
      </c>
    </row>
    <row r="289" spans="1:18" x14ac:dyDescent="0.2">
      <c r="A289" s="3">
        <v>288</v>
      </c>
      <c r="B289" s="3" t="s">
        <v>34</v>
      </c>
      <c r="C289" s="3" t="s">
        <v>34</v>
      </c>
      <c r="D289" s="3" t="s">
        <v>34</v>
      </c>
      <c r="E289" s="16">
        <f t="shared" si="48"/>
        <v>0</v>
      </c>
      <c r="F289" s="16">
        <f t="shared" si="48"/>
        <v>0</v>
      </c>
      <c r="G289" s="9">
        <f t="shared" si="50"/>
        <v>0</v>
      </c>
      <c r="H289" s="9">
        <f t="shared" si="51"/>
        <v>0</v>
      </c>
      <c r="I289" s="9" t="str">
        <f t="shared" si="52"/>
        <v/>
      </c>
      <c r="J289" s="9" t="str">
        <f t="shared" si="53"/>
        <v/>
      </c>
      <c r="K289" s="9" t="str">
        <f t="shared" si="54"/>
        <v/>
      </c>
      <c r="L289" s="9" t="str">
        <f t="shared" si="55"/>
        <v/>
      </c>
      <c r="M289" s="9" t="str">
        <f t="shared" si="56"/>
        <v/>
      </c>
      <c r="N289" s="9" t="str">
        <f t="shared" si="57"/>
        <v/>
      </c>
      <c r="O289" s="9" t="str">
        <f t="shared" si="58"/>
        <v/>
      </c>
      <c r="P289" s="9" t="str">
        <f t="shared" si="59"/>
        <v>FF</v>
      </c>
      <c r="Q289" s="9" t="str" cm="1">
        <f t="array" ref="Q289">IF(D289&lt;&gt;"",IF(D289&lt;&gt;"GR",IF(AND(D289&gt;=40,H289&gt;=30),_xlfn.IFS(H289&gt;=$AD$11,"AA",H289&gt;=$AC$11,"BA",H289&gt;=$AB$11,"BB",H289&gt;=$AA$11,"CB",H289&gt;=$Z$11,"CC",H289&gt;=$Y$11,"DC",H289&gt;=50,"DD"),IF(H289&gt;=$W$9,"FD","FF")),P289),"")</f>
        <v>FF</v>
      </c>
      <c r="R289" s="9">
        <f t="shared" si="49"/>
        <v>0</v>
      </c>
    </row>
    <row r="290" spans="1:18" x14ac:dyDescent="0.2">
      <c r="A290" s="3">
        <v>289</v>
      </c>
      <c r="B290" s="3" t="s">
        <v>34</v>
      </c>
      <c r="C290" s="3" t="s">
        <v>34</v>
      </c>
      <c r="D290" s="3" t="s">
        <v>34</v>
      </c>
      <c r="E290" s="16">
        <f t="shared" si="48"/>
        <v>0</v>
      </c>
      <c r="F290" s="16">
        <f t="shared" si="48"/>
        <v>0</v>
      </c>
      <c r="G290" s="9">
        <f t="shared" si="50"/>
        <v>0</v>
      </c>
      <c r="H290" s="9">
        <f t="shared" si="51"/>
        <v>0</v>
      </c>
      <c r="I290" s="9" t="str">
        <f t="shared" si="52"/>
        <v/>
      </c>
      <c r="J290" s="9" t="str">
        <f t="shared" si="53"/>
        <v/>
      </c>
      <c r="K290" s="9" t="str">
        <f t="shared" si="54"/>
        <v/>
      </c>
      <c r="L290" s="9" t="str">
        <f t="shared" si="55"/>
        <v/>
      </c>
      <c r="M290" s="9" t="str">
        <f t="shared" si="56"/>
        <v/>
      </c>
      <c r="N290" s="9" t="str">
        <f t="shared" si="57"/>
        <v/>
      </c>
      <c r="O290" s="9" t="str">
        <f t="shared" si="58"/>
        <v/>
      </c>
      <c r="P290" s="9" t="str">
        <f t="shared" si="59"/>
        <v>FF</v>
      </c>
      <c r="Q290" s="9" t="str" cm="1">
        <f t="array" ref="Q290">IF(D290&lt;&gt;"",IF(D290&lt;&gt;"GR",IF(AND(D290&gt;=40,H290&gt;=30),_xlfn.IFS(H290&gt;=$AD$11,"AA",H290&gt;=$AC$11,"BA",H290&gt;=$AB$11,"BB",H290&gt;=$AA$11,"CB",H290&gt;=$Z$11,"CC",H290&gt;=$Y$11,"DC",H290&gt;=50,"DD"),IF(H290&gt;=$W$9,"FD","FF")),P290),"")</f>
        <v>FF</v>
      </c>
      <c r="R290" s="9">
        <f t="shared" si="49"/>
        <v>0</v>
      </c>
    </row>
    <row r="291" spans="1:18" x14ac:dyDescent="0.2">
      <c r="A291" s="3">
        <v>290</v>
      </c>
      <c r="B291" s="3" t="s">
        <v>34</v>
      </c>
      <c r="C291" s="3" t="s">
        <v>34</v>
      </c>
      <c r="D291" s="3" t="s">
        <v>34</v>
      </c>
      <c r="E291" s="16">
        <f t="shared" si="48"/>
        <v>0</v>
      </c>
      <c r="F291" s="16">
        <f t="shared" si="48"/>
        <v>0</v>
      </c>
      <c r="G291" s="9">
        <f t="shared" si="50"/>
        <v>0</v>
      </c>
      <c r="H291" s="9">
        <f t="shared" si="51"/>
        <v>0</v>
      </c>
      <c r="I291" s="9" t="str">
        <f t="shared" si="52"/>
        <v/>
      </c>
      <c r="J291" s="9" t="str">
        <f t="shared" si="53"/>
        <v/>
      </c>
      <c r="K291" s="9" t="str">
        <f t="shared" si="54"/>
        <v/>
      </c>
      <c r="L291" s="9" t="str">
        <f t="shared" si="55"/>
        <v/>
      </c>
      <c r="M291" s="9" t="str">
        <f t="shared" si="56"/>
        <v/>
      </c>
      <c r="N291" s="9" t="str">
        <f t="shared" si="57"/>
        <v/>
      </c>
      <c r="O291" s="9" t="str">
        <f t="shared" si="58"/>
        <v/>
      </c>
      <c r="P291" s="9" t="str">
        <f t="shared" si="59"/>
        <v>FF</v>
      </c>
      <c r="Q291" s="9" t="str" cm="1">
        <f t="array" ref="Q291">IF(D291&lt;&gt;"",IF(D291&lt;&gt;"GR",IF(AND(D291&gt;=40,H291&gt;=30),_xlfn.IFS(H291&gt;=$AD$11,"AA",H291&gt;=$AC$11,"BA",H291&gt;=$AB$11,"BB",H291&gt;=$AA$11,"CB",H291&gt;=$Z$11,"CC",H291&gt;=$Y$11,"DC",H291&gt;=50,"DD"),IF(H291&gt;=$W$9,"FD","FF")),P291),"")</f>
        <v>FF</v>
      </c>
      <c r="R291" s="9">
        <f t="shared" si="49"/>
        <v>0</v>
      </c>
    </row>
    <row r="292" spans="1:18" x14ac:dyDescent="0.2">
      <c r="A292" s="3">
        <v>291</v>
      </c>
      <c r="B292" s="3">
        <v>2</v>
      </c>
      <c r="C292" s="3" t="s">
        <v>34</v>
      </c>
      <c r="D292" s="3" t="s">
        <v>34</v>
      </c>
      <c r="E292" s="16">
        <f t="shared" si="48"/>
        <v>2</v>
      </c>
      <c r="F292" s="16">
        <f t="shared" si="48"/>
        <v>0</v>
      </c>
      <c r="G292" s="9">
        <f t="shared" si="50"/>
        <v>0.8</v>
      </c>
      <c r="H292" s="9">
        <f t="shared" si="51"/>
        <v>0.8</v>
      </c>
      <c r="I292" s="9" t="str">
        <f t="shared" si="52"/>
        <v/>
      </c>
      <c r="J292" s="9" t="str">
        <f t="shared" si="53"/>
        <v/>
      </c>
      <c r="K292" s="9" t="str">
        <f t="shared" si="54"/>
        <v/>
      </c>
      <c r="L292" s="9" t="str">
        <f t="shared" si="55"/>
        <v/>
      </c>
      <c r="M292" s="9" t="str">
        <f t="shared" si="56"/>
        <v/>
      </c>
      <c r="N292" s="9" t="str">
        <f t="shared" si="57"/>
        <v/>
      </c>
      <c r="O292" s="9" t="str">
        <f t="shared" si="58"/>
        <v/>
      </c>
      <c r="P292" s="9" t="str">
        <f t="shared" si="59"/>
        <v>FF</v>
      </c>
      <c r="Q292" s="9" t="str" cm="1">
        <f t="array" ref="Q292">IF(D292&lt;&gt;"",IF(D292&lt;&gt;"GR",IF(AND(D292&gt;=40,H292&gt;=30),_xlfn.IFS(H292&gt;=$AD$11,"AA",H292&gt;=$AC$11,"BA",H292&gt;=$AB$11,"BB",H292&gt;=$AA$11,"CB",H292&gt;=$Z$11,"CC",H292&gt;=$Y$11,"DC",H292&gt;=50,"DD"),IF(H292&gt;=$W$9,"FD","FF")),P292),"")</f>
        <v>FF</v>
      </c>
      <c r="R292" s="9">
        <f t="shared" si="49"/>
        <v>0</v>
      </c>
    </row>
    <row r="293" spans="1:18" x14ac:dyDescent="0.2">
      <c r="A293" s="3">
        <v>292</v>
      </c>
      <c r="B293" s="3" t="s">
        <v>34</v>
      </c>
      <c r="C293" s="3" t="s">
        <v>34</v>
      </c>
      <c r="D293" s="3" t="s">
        <v>34</v>
      </c>
      <c r="E293" s="16">
        <f t="shared" si="48"/>
        <v>0</v>
      </c>
      <c r="F293" s="16">
        <f t="shared" si="48"/>
        <v>0</v>
      </c>
      <c r="G293" s="9">
        <f t="shared" si="50"/>
        <v>0</v>
      </c>
      <c r="H293" s="9">
        <f t="shared" si="51"/>
        <v>0</v>
      </c>
      <c r="I293" s="9" t="str">
        <f t="shared" si="52"/>
        <v/>
      </c>
      <c r="J293" s="9" t="str">
        <f t="shared" si="53"/>
        <v/>
      </c>
      <c r="K293" s="9" t="str">
        <f t="shared" si="54"/>
        <v/>
      </c>
      <c r="L293" s="9" t="str">
        <f t="shared" si="55"/>
        <v/>
      </c>
      <c r="M293" s="9" t="str">
        <f t="shared" si="56"/>
        <v/>
      </c>
      <c r="N293" s="9" t="str">
        <f t="shared" si="57"/>
        <v/>
      </c>
      <c r="O293" s="9" t="str">
        <f t="shared" si="58"/>
        <v/>
      </c>
      <c r="P293" s="9" t="str">
        <f t="shared" si="59"/>
        <v>FF</v>
      </c>
      <c r="Q293" s="9" t="str" cm="1">
        <f t="array" ref="Q293">IF(D293&lt;&gt;"",IF(D293&lt;&gt;"GR",IF(AND(D293&gt;=40,H293&gt;=30),_xlfn.IFS(H293&gt;=$AD$11,"AA",H293&gt;=$AC$11,"BA",H293&gt;=$AB$11,"BB",H293&gt;=$AA$11,"CB",H293&gt;=$Z$11,"CC",H293&gt;=$Y$11,"DC",H293&gt;=50,"DD"),IF(H293&gt;=$W$9,"FD","FF")),P293),"")</f>
        <v>FF</v>
      </c>
      <c r="R293" s="9">
        <f t="shared" si="49"/>
        <v>0</v>
      </c>
    </row>
    <row r="294" spans="1:18" x14ac:dyDescent="0.2">
      <c r="A294" s="3">
        <v>293</v>
      </c>
      <c r="B294" s="3" t="s">
        <v>34</v>
      </c>
      <c r="C294" s="3" t="s">
        <v>34</v>
      </c>
      <c r="D294" s="3" t="s">
        <v>34</v>
      </c>
      <c r="E294" s="16">
        <f t="shared" si="48"/>
        <v>0</v>
      </c>
      <c r="F294" s="16">
        <f t="shared" si="48"/>
        <v>0</v>
      </c>
      <c r="G294" s="9">
        <f t="shared" si="50"/>
        <v>0</v>
      </c>
      <c r="H294" s="9">
        <f t="shared" si="51"/>
        <v>0</v>
      </c>
      <c r="I294" s="9" t="str">
        <f t="shared" si="52"/>
        <v/>
      </c>
      <c r="J294" s="9" t="str">
        <f t="shared" si="53"/>
        <v/>
      </c>
      <c r="K294" s="9" t="str">
        <f t="shared" si="54"/>
        <v/>
      </c>
      <c r="L294" s="9" t="str">
        <f t="shared" si="55"/>
        <v/>
      </c>
      <c r="M294" s="9" t="str">
        <f t="shared" si="56"/>
        <v/>
      </c>
      <c r="N294" s="9" t="str">
        <f t="shared" si="57"/>
        <v/>
      </c>
      <c r="O294" s="9" t="str">
        <f t="shared" si="58"/>
        <v/>
      </c>
      <c r="P294" s="9" t="str">
        <f t="shared" si="59"/>
        <v>FF</v>
      </c>
      <c r="Q294" s="9" t="str" cm="1">
        <f t="array" ref="Q294">IF(D294&lt;&gt;"",IF(D294&lt;&gt;"GR",IF(AND(D294&gt;=40,H294&gt;=30),_xlfn.IFS(H294&gt;=$AD$11,"AA",H294&gt;=$AC$11,"BA",H294&gt;=$AB$11,"BB",H294&gt;=$AA$11,"CB",H294&gt;=$Z$11,"CC",H294&gt;=$Y$11,"DC",H294&gt;=50,"DD"),IF(H294&gt;=$W$9,"FD","FF")),P294),"")</f>
        <v>FF</v>
      </c>
      <c r="R294" s="9">
        <f t="shared" si="49"/>
        <v>0</v>
      </c>
    </row>
    <row r="295" spans="1:18" x14ac:dyDescent="0.2">
      <c r="A295" s="3">
        <v>294</v>
      </c>
      <c r="B295" s="3" t="s">
        <v>34</v>
      </c>
      <c r="C295" s="3" t="s">
        <v>34</v>
      </c>
      <c r="D295" s="3" t="s">
        <v>34</v>
      </c>
      <c r="E295" s="16">
        <f t="shared" si="48"/>
        <v>0</v>
      </c>
      <c r="F295" s="16">
        <f t="shared" si="48"/>
        <v>0</v>
      </c>
      <c r="G295" s="9">
        <f t="shared" si="50"/>
        <v>0</v>
      </c>
      <c r="H295" s="9">
        <f t="shared" si="51"/>
        <v>0</v>
      </c>
      <c r="I295" s="9" t="str">
        <f t="shared" si="52"/>
        <v/>
      </c>
      <c r="J295" s="9" t="str">
        <f t="shared" si="53"/>
        <v/>
      </c>
      <c r="K295" s="9" t="str">
        <f t="shared" si="54"/>
        <v/>
      </c>
      <c r="L295" s="9" t="str">
        <f t="shared" si="55"/>
        <v/>
      </c>
      <c r="M295" s="9" t="str">
        <f t="shared" si="56"/>
        <v/>
      </c>
      <c r="N295" s="9" t="str">
        <f t="shared" si="57"/>
        <v/>
      </c>
      <c r="O295" s="9" t="str">
        <f t="shared" si="58"/>
        <v/>
      </c>
      <c r="P295" s="9" t="str">
        <f t="shared" si="59"/>
        <v>FF</v>
      </c>
      <c r="Q295" s="9" t="str" cm="1">
        <f t="array" ref="Q295">IF(D295&lt;&gt;"",IF(D295&lt;&gt;"GR",IF(AND(D295&gt;=40,H295&gt;=30),_xlfn.IFS(H295&gt;=$AD$11,"AA",H295&gt;=$AC$11,"BA",H295&gt;=$AB$11,"BB",H295&gt;=$AA$11,"CB",H295&gt;=$Z$11,"CC",H295&gt;=$Y$11,"DC",H295&gt;=50,"DD"),IF(H295&gt;=$W$9,"FD","FF")),P295),"")</f>
        <v>FF</v>
      </c>
      <c r="R295" s="9">
        <f t="shared" si="49"/>
        <v>0</v>
      </c>
    </row>
    <row r="296" spans="1:18" x14ac:dyDescent="0.2">
      <c r="A296" s="3">
        <v>295</v>
      </c>
      <c r="B296" s="3" t="s">
        <v>34</v>
      </c>
      <c r="C296" s="3" t="s">
        <v>34</v>
      </c>
      <c r="D296" s="3" t="s">
        <v>34</v>
      </c>
      <c r="E296" s="16">
        <f t="shared" si="48"/>
        <v>0</v>
      </c>
      <c r="F296" s="16">
        <f t="shared" si="48"/>
        <v>0</v>
      </c>
      <c r="G296" s="9">
        <f t="shared" si="50"/>
        <v>0</v>
      </c>
      <c r="H296" s="9">
        <f t="shared" si="51"/>
        <v>0</v>
      </c>
      <c r="I296" s="9" t="str">
        <f t="shared" si="52"/>
        <v/>
      </c>
      <c r="J296" s="9" t="str">
        <f t="shared" si="53"/>
        <v/>
      </c>
      <c r="K296" s="9" t="str">
        <f t="shared" si="54"/>
        <v/>
      </c>
      <c r="L296" s="9" t="str">
        <f t="shared" si="55"/>
        <v/>
      </c>
      <c r="M296" s="9" t="str">
        <f t="shared" si="56"/>
        <v/>
      </c>
      <c r="N296" s="9" t="str">
        <f t="shared" si="57"/>
        <v/>
      </c>
      <c r="O296" s="9" t="str">
        <f t="shared" si="58"/>
        <v/>
      </c>
      <c r="P296" s="9" t="str">
        <f t="shared" si="59"/>
        <v>FF</v>
      </c>
      <c r="Q296" s="9" t="str" cm="1">
        <f t="array" ref="Q296">IF(D296&lt;&gt;"",IF(D296&lt;&gt;"GR",IF(AND(D296&gt;=40,H296&gt;=30),_xlfn.IFS(H296&gt;=$AD$11,"AA",H296&gt;=$AC$11,"BA",H296&gt;=$AB$11,"BB",H296&gt;=$AA$11,"CB",H296&gt;=$Z$11,"CC",H296&gt;=$Y$11,"DC",H296&gt;=50,"DD"),IF(H296&gt;=$W$9,"FD","FF")),P296),"")</f>
        <v>FF</v>
      </c>
      <c r="R296" s="9">
        <f t="shared" si="49"/>
        <v>0</v>
      </c>
    </row>
    <row r="297" spans="1:18" x14ac:dyDescent="0.2">
      <c r="A297" s="3">
        <v>296</v>
      </c>
      <c r="B297" s="3" t="s">
        <v>34</v>
      </c>
      <c r="C297" s="3" t="s">
        <v>34</v>
      </c>
      <c r="D297" s="3" t="s">
        <v>34</v>
      </c>
      <c r="E297" s="16">
        <f t="shared" si="48"/>
        <v>0</v>
      </c>
      <c r="F297" s="16">
        <f t="shared" si="48"/>
        <v>0</v>
      </c>
      <c r="G297" s="9">
        <f t="shared" si="50"/>
        <v>0</v>
      </c>
      <c r="H297" s="9">
        <f t="shared" si="51"/>
        <v>0</v>
      </c>
      <c r="I297" s="9" t="str">
        <f t="shared" si="52"/>
        <v/>
      </c>
      <c r="J297" s="9" t="str">
        <f t="shared" si="53"/>
        <v/>
      </c>
      <c r="K297" s="9" t="str">
        <f t="shared" si="54"/>
        <v/>
      </c>
      <c r="L297" s="9" t="str">
        <f t="shared" si="55"/>
        <v/>
      </c>
      <c r="M297" s="9" t="str">
        <f t="shared" si="56"/>
        <v/>
      </c>
      <c r="N297" s="9" t="str">
        <f t="shared" si="57"/>
        <v/>
      </c>
      <c r="O297" s="9" t="str">
        <f t="shared" si="58"/>
        <v/>
      </c>
      <c r="P297" s="9" t="str">
        <f t="shared" si="59"/>
        <v>FF</v>
      </c>
      <c r="Q297" s="9" t="str" cm="1">
        <f t="array" ref="Q297">IF(D297&lt;&gt;"",IF(D297&lt;&gt;"GR",IF(AND(D297&gt;=40,H297&gt;=30),_xlfn.IFS(H297&gt;=$AD$11,"AA",H297&gt;=$AC$11,"BA",H297&gt;=$AB$11,"BB",H297&gt;=$AA$11,"CB",H297&gt;=$Z$11,"CC",H297&gt;=$Y$11,"DC",H297&gt;=50,"DD"),IF(H297&gt;=$W$9,"FD","FF")),P297),"")</f>
        <v>FF</v>
      </c>
      <c r="R297" s="9">
        <f t="shared" si="49"/>
        <v>0</v>
      </c>
    </row>
    <row r="298" spans="1:18" x14ac:dyDescent="0.2">
      <c r="A298" s="3">
        <v>297</v>
      </c>
      <c r="B298" s="3" t="s">
        <v>34</v>
      </c>
      <c r="C298" s="3" t="s">
        <v>34</v>
      </c>
      <c r="D298" s="3" t="s">
        <v>34</v>
      </c>
      <c r="E298" s="16">
        <f t="shared" si="48"/>
        <v>0</v>
      </c>
      <c r="F298" s="16">
        <f t="shared" si="48"/>
        <v>0</v>
      </c>
      <c r="G298" s="9">
        <f t="shared" si="50"/>
        <v>0</v>
      </c>
      <c r="H298" s="9">
        <f t="shared" si="51"/>
        <v>0</v>
      </c>
      <c r="I298" s="9" t="str">
        <f t="shared" si="52"/>
        <v/>
      </c>
      <c r="J298" s="9" t="str">
        <f t="shared" si="53"/>
        <v/>
      </c>
      <c r="K298" s="9" t="str">
        <f t="shared" si="54"/>
        <v/>
      </c>
      <c r="L298" s="9" t="str">
        <f t="shared" si="55"/>
        <v/>
      </c>
      <c r="M298" s="9" t="str">
        <f t="shared" si="56"/>
        <v/>
      </c>
      <c r="N298" s="9" t="str">
        <f t="shared" si="57"/>
        <v/>
      </c>
      <c r="O298" s="9" t="str">
        <f t="shared" si="58"/>
        <v/>
      </c>
      <c r="P298" s="9" t="str">
        <f t="shared" si="59"/>
        <v>FF</v>
      </c>
      <c r="Q298" s="9" t="str" cm="1">
        <f t="array" ref="Q298">IF(D298&lt;&gt;"",IF(D298&lt;&gt;"GR",IF(AND(D298&gt;=40,H298&gt;=30),_xlfn.IFS(H298&gt;=$AD$11,"AA",H298&gt;=$AC$11,"BA",H298&gt;=$AB$11,"BB",H298&gt;=$AA$11,"CB",H298&gt;=$Z$11,"CC",H298&gt;=$Y$11,"DC",H298&gt;=50,"DD"),IF(H298&gt;=$W$9,"FD","FF")),P298),"")</f>
        <v>FF</v>
      </c>
      <c r="R298" s="9">
        <f t="shared" si="49"/>
        <v>0</v>
      </c>
    </row>
    <row r="299" spans="1:18" x14ac:dyDescent="0.2">
      <c r="A299" s="3">
        <v>298</v>
      </c>
      <c r="B299" s="3" t="s">
        <v>34</v>
      </c>
      <c r="C299" s="3" t="s">
        <v>34</v>
      </c>
      <c r="D299" s="3" t="s">
        <v>34</v>
      </c>
      <c r="E299" s="16">
        <f t="shared" si="48"/>
        <v>0</v>
      </c>
      <c r="F299" s="16">
        <f t="shared" si="48"/>
        <v>0</v>
      </c>
      <c r="G299" s="9">
        <f t="shared" si="50"/>
        <v>0</v>
      </c>
      <c r="H299" s="9">
        <f t="shared" si="51"/>
        <v>0</v>
      </c>
      <c r="I299" s="9" t="str">
        <f t="shared" si="52"/>
        <v/>
      </c>
      <c r="J299" s="9" t="str">
        <f t="shared" si="53"/>
        <v/>
      </c>
      <c r="K299" s="9" t="str">
        <f t="shared" si="54"/>
        <v/>
      </c>
      <c r="L299" s="9" t="str">
        <f t="shared" si="55"/>
        <v/>
      </c>
      <c r="M299" s="9" t="str">
        <f t="shared" si="56"/>
        <v/>
      </c>
      <c r="N299" s="9" t="str">
        <f t="shared" si="57"/>
        <v/>
      </c>
      <c r="O299" s="9" t="str">
        <f t="shared" si="58"/>
        <v/>
      </c>
      <c r="P299" s="9" t="str">
        <f t="shared" si="59"/>
        <v>FF</v>
      </c>
      <c r="Q299" s="9" t="str" cm="1">
        <f t="array" ref="Q299">IF(D299&lt;&gt;"",IF(D299&lt;&gt;"GR",IF(AND(D299&gt;=40,H299&gt;=30),_xlfn.IFS(H299&gt;=$AD$11,"AA",H299&gt;=$AC$11,"BA",H299&gt;=$AB$11,"BB",H299&gt;=$AA$11,"CB",H299&gt;=$Z$11,"CC",H299&gt;=$Y$11,"DC",H299&gt;=50,"DD"),IF(H299&gt;=$W$9,"FD","FF")),P299),"")</f>
        <v>FF</v>
      </c>
      <c r="R299" s="9">
        <f t="shared" si="49"/>
        <v>0</v>
      </c>
    </row>
    <row r="300" spans="1:18" x14ac:dyDescent="0.2">
      <c r="A300" s="3">
        <v>299</v>
      </c>
      <c r="B300" s="3" t="s">
        <v>34</v>
      </c>
      <c r="C300" s="3" t="s">
        <v>34</v>
      </c>
      <c r="D300" s="3" t="s">
        <v>34</v>
      </c>
      <c r="E300" s="16">
        <f t="shared" si="48"/>
        <v>0</v>
      </c>
      <c r="F300" s="16">
        <f t="shared" si="48"/>
        <v>0</v>
      </c>
      <c r="G300" s="9">
        <f t="shared" si="50"/>
        <v>0</v>
      </c>
      <c r="H300" s="9">
        <f t="shared" si="51"/>
        <v>0</v>
      </c>
      <c r="I300" s="9" t="str">
        <f t="shared" si="52"/>
        <v/>
      </c>
      <c r="J300" s="9" t="str">
        <f t="shared" si="53"/>
        <v/>
      </c>
      <c r="K300" s="9" t="str">
        <f t="shared" si="54"/>
        <v/>
      </c>
      <c r="L300" s="9" t="str">
        <f t="shared" si="55"/>
        <v/>
      </c>
      <c r="M300" s="9" t="str">
        <f t="shared" si="56"/>
        <v/>
      </c>
      <c r="N300" s="9" t="str">
        <f t="shared" si="57"/>
        <v/>
      </c>
      <c r="O300" s="9" t="str">
        <f t="shared" si="58"/>
        <v/>
      </c>
      <c r="P300" s="9" t="str">
        <f t="shared" si="59"/>
        <v>FF</v>
      </c>
      <c r="Q300" s="9" t="str" cm="1">
        <f t="array" ref="Q300">IF(D300&lt;&gt;"",IF(D300&lt;&gt;"GR",IF(AND(D300&gt;=40,H300&gt;=30),_xlfn.IFS(H300&gt;=$AD$11,"AA",H300&gt;=$AC$11,"BA",H300&gt;=$AB$11,"BB",H300&gt;=$AA$11,"CB",H300&gt;=$Z$11,"CC",H300&gt;=$Y$11,"DC",H300&gt;=50,"DD"),IF(H300&gt;=$W$9,"FD","FF")),P300),"")</f>
        <v>FF</v>
      </c>
      <c r="R300" s="9">
        <f t="shared" si="49"/>
        <v>0</v>
      </c>
    </row>
    <row r="301" spans="1:18" x14ac:dyDescent="0.2">
      <c r="A301" s="3">
        <v>300</v>
      </c>
      <c r="B301" s="3" t="s">
        <v>34</v>
      </c>
      <c r="C301" s="3" t="s">
        <v>34</v>
      </c>
      <c r="D301" s="3" t="s">
        <v>34</v>
      </c>
      <c r="E301" s="16">
        <f t="shared" si="48"/>
        <v>0</v>
      </c>
      <c r="F301" s="16">
        <f t="shared" si="48"/>
        <v>0</v>
      </c>
      <c r="G301" s="9">
        <f t="shared" si="50"/>
        <v>0</v>
      </c>
      <c r="H301" s="9">
        <f t="shared" si="51"/>
        <v>0</v>
      </c>
      <c r="I301" s="9" t="str">
        <f t="shared" si="52"/>
        <v/>
      </c>
      <c r="J301" s="9" t="str">
        <f t="shared" si="53"/>
        <v/>
      </c>
      <c r="K301" s="9" t="str">
        <f t="shared" si="54"/>
        <v/>
      </c>
      <c r="L301" s="9" t="str">
        <f t="shared" si="55"/>
        <v/>
      </c>
      <c r="M301" s="9" t="str">
        <f t="shared" si="56"/>
        <v/>
      </c>
      <c r="N301" s="9" t="str">
        <f t="shared" si="57"/>
        <v/>
      </c>
      <c r="O301" s="9" t="str">
        <f t="shared" si="58"/>
        <v/>
      </c>
      <c r="P301" s="9" t="str">
        <f t="shared" si="59"/>
        <v>FF</v>
      </c>
      <c r="Q301" s="9" t="str" cm="1">
        <f t="array" ref="Q301">IF(D301&lt;&gt;"",IF(D301&lt;&gt;"GR",IF(AND(D301&gt;=40,H301&gt;=30),_xlfn.IFS(H301&gt;=$AD$11,"AA",H301&gt;=$AC$11,"BA",H301&gt;=$AB$11,"BB",H301&gt;=$AA$11,"CB",H301&gt;=$Z$11,"CC",H301&gt;=$Y$11,"DC",H301&gt;=50,"DD"),IF(H301&gt;=$W$9,"FD","FF")),P301),"")</f>
        <v>FF</v>
      </c>
      <c r="R301" s="9">
        <f t="shared" si="49"/>
        <v>0</v>
      </c>
    </row>
    <row r="302" spans="1:18" x14ac:dyDescent="0.2">
      <c r="A302" s="3">
        <v>301</v>
      </c>
      <c r="B302" s="3" t="s">
        <v>34</v>
      </c>
      <c r="C302" s="3" t="s">
        <v>34</v>
      </c>
      <c r="D302" s="3" t="s">
        <v>34</v>
      </c>
      <c r="E302" s="16">
        <f t="shared" si="48"/>
        <v>0</v>
      </c>
      <c r="F302" s="16">
        <f t="shared" si="48"/>
        <v>0</v>
      </c>
      <c r="G302" s="9">
        <f t="shared" si="50"/>
        <v>0</v>
      </c>
      <c r="H302" s="9">
        <f t="shared" si="51"/>
        <v>0</v>
      </c>
      <c r="I302" s="9" t="str">
        <f t="shared" si="52"/>
        <v/>
      </c>
      <c r="J302" s="9" t="str">
        <f t="shared" si="53"/>
        <v/>
      </c>
      <c r="K302" s="9" t="str">
        <f t="shared" si="54"/>
        <v/>
      </c>
      <c r="L302" s="9" t="str">
        <f t="shared" si="55"/>
        <v/>
      </c>
      <c r="M302" s="9" t="str">
        <f t="shared" si="56"/>
        <v/>
      </c>
      <c r="N302" s="9" t="str">
        <f t="shared" si="57"/>
        <v/>
      </c>
      <c r="O302" s="9" t="str">
        <f t="shared" si="58"/>
        <v/>
      </c>
      <c r="P302" s="9" t="str">
        <f t="shared" si="59"/>
        <v>FF</v>
      </c>
      <c r="Q302" s="9" t="str" cm="1">
        <f t="array" ref="Q302">IF(D302&lt;&gt;"",IF(D302&lt;&gt;"GR",IF(AND(D302&gt;=40,H302&gt;=30),_xlfn.IFS(H302&gt;=$AD$11,"AA",H302&gt;=$AC$11,"BA",H302&gt;=$AB$11,"BB",H302&gt;=$AA$11,"CB",H302&gt;=$Z$11,"CC",H302&gt;=$Y$11,"DC",H302&gt;=50,"DD"),IF(H302&gt;=$W$9,"FD","FF")),P302),"")</f>
        <v>FF</v>
      </c>
      <c r="R302" s="9">
        <f t="shared" si="49"/>
        <v>0</v>
      </c>
    </row>
    <row r="303" spans="1:18" x14ac:dyDescent="0.2">
      <c r="A303" s="3">
        <v>302</v>
      </c>
      <c r="B303" s="3" t="s">
        <v>34</v>
      </c>
      <c r="C303" s="3" t="s">
        <v>34</v>
      </c>
      <c r="D303" s="3" t="s">
        <v>34</v>
      </c>
      <c r="E303" s="16">
        <f t="shared" si="48"/>
        <v>0</v>
      </c>
      <c r="F303" s="16">
        <f t="shared" si="48"/>
        <v>0</v>
      </c>
      <c r="G303" s="9">
        <f t="shared" si="50"/>
        <v>0</v>
      </c>
      <c r="H303" s="9">
        <f t="shared" si="51"/>
        <v>0</v>
      </c>
      <c r="I303" s="9" t="str">
        <f t="shared" si="52"/>
        <v/>
      </c>
      <c r="J303" s="9" t="str">
        <f t="shared" si="53"/>
        <v/>
      </c>
      <c r="K303" s="9" t="str">
        <f t="shared" si="54"/>
        <v/>
      </c>
      <c r="L303" s="9" t="str">
        <f t="shared" si="55"/>
        <v/>
      </c>
      <c r="M303" s="9" t="str">
        <f t="shared" si="56"/>
        <v/>
      </c>
      <c r="N303" s="9" t="str">
        <f t="shared" si="57"/>
        <v/>
      </c>
      <c r="O303" s="9" t="str">
        <f t="shared" si="58"/>
        <v/>
      </c>
      <c r="P303" s="9" t="str">
        <f t="shared" si="59"/>
        <v>FF</v>
      </c>
      <c r="Q303" s="9" t="str" cm="1">
        <f t="array" ref="Q303">IF(D303&lt;&gt;"",IF(D303&lt;&gt;"GR",IF(AND(D303&gt;=40,H303&gt;=30),_xlfn.IFS(H303&gt;=$AD$11,"AA",H303&gt;=$AC$11,"BA",H303&gt;=$AB$11,"BB",H303&gt;=$AA$11,"CB",H303&gt;=$Z$11,"CC",H303&gt;=$Y$11,"DC",H303&gt;=50,"DD"),IF(H303&gt;=$W$9,"FD","FF")),P303),"")</f>
        <v>FF</v>
      </c>
      <c r="R303" s="9">
        <f t="shared" si="49"/>
        <v>0</v>
      </c>
    </row>
    <row r="304" spans="1:18" x14ac:dyDescent="0.2">
      <c r="A304" s="3">
        <v>303</v>
      </c>
      <c r="B304" s="3" t="s">
        <v>34</v>
      </c>
      <c r="C304" s="3" t="s">
        <v>34</v>
      </c>
      <c r="D304" s="3" t="s">
        <v>34</v>
      </c>
      <c r="E304" s="16">
        <f t="shared" si="48"/>
        <v>0</v>
      </c>
      <c r="F304" s="16">
        <f t="shared" si="48"/>
        <v>0</v>
      </c>
      <c r="G304" s="9">
        <f t="shared" si="50"/>
        <v>0</v>
      </c>
      <c r="H304" s="9">
        <f t="shared" si="51"/>
        <v>0</v>
      </c>
      <c r="I304" s="9" t="str">
        <f t="shared" si="52"/>
        <v/>
      </c>
      <c r="J304" s="9" t="str">
        <f t="shared" si="53"/>
        <v/>
      </c>
      <c r="K304" s="9" t="str">
        <f t="shared" si="54"/>
        <v/>
      </c>
      <c r="L304" s="9" t="str">
        <f t="shared" si="55"/>
        <v/>
      </c>
      <c r="M304" s="9" t="str">
        <f t="shared" si="56"/>
        <v/>
      </c>
      <c r="N304" s="9" t="str">
        <f t="shared" si="57"/>
        <v/>
      </c>
      <c r="O304" s="9" t="str">
        <f t="shared" si="58"/>
        <v/>
      </c>
      <c r="P304" s="9" t="str">
        <f t="shared" si="59"/>
        <v>FF</v>
      </c>
      <c r="Q304" s="9" t="str" cm="1">
        <f t="array" ref="Q304">IF(D304&lt;&gt;"",IF(D304&lt;&gt;"GR",IF(AND(D304&gt;=40,H304&gt;=30),_xlfn.IFS(H304&gt;=$AD$11,"AA",H304&gt;=$AC$11,"BA",H304&gt;=$AB$11,"BB",H304&gt;=$AA$11,"CB",H304&gt;=$Z$11,"CC",H304&gt;=$Y$11,"DC",H304&gt;=50,"DD"),IF(H304&gt;=$W$9,"FD","FF")),P304),"")</f>
        <v>FF</v>
      </c>
      <c r="R304" s="9">
        <f t="shared" si="49"/>
        <v>0</v>
      </c>
    </row>
    <row r="305" spans="1:18" x14ac:dyDescent="0.2">
      <c r="A305" s="3">
        <v>304</v>
      </c>
      <c r="B305" s="3">
        <v>3</v>
      </c>
      <c r="C305" s="3" t="s">
        <v>34</v>
      </c>
      <c r="D305" s="3" t="s">
        <v>34</v>
      </c>
      <c r="E305" s="16">
        <f t="shared" si="48"/>
        <v>3</v>
      </c>
      <c r="F305" s="16">
        <f t="shared" si="48"/>
        <v>0</v>
      </c>
      <c r="G305" s="9">
        <f t="shared" si="50"/>
        <v>1.2000000000000002</v>
      </c>
      <c r="H305" s="9">
        <f t="shared" si="51"/>
        <v>1.2000000000000002</v>
      </c>
      <c r="I305" s="9" t="str">
        <f t="shared" si="52"/>
        <v/>
      </c>
      <c r="J305" s="9" t="str">
        <f t="shared" si="53"/>
        <v/>
      </c>
      <c r="K305" s="9" t="str">
        <f t="shared" si="54"/>
        <v/>
      </c>
      <c r="L305" s="9" t="str">
        <f t="shared" si="55"/>
        <v/>
      </c>
      <c r="M305" s="9" t="str">
        <f t="shared" si="56"/>
        <v/>
      </c>
      <c r="N305" s="9" t="str">
        <f t="shared" si="57"/>
        <v/>
      </c>
      <c r="O305" s="9" t="str">
        <f t="shared" si="58"/>
        <v/>
      </c>
      <c r="P305" s="9" t="str">
        <f t="shared" si="59"/>
        <v>FF</v>
      </c>
      <c r="Q305" s="9" t="str" cm="1">
        <f t="array" ref="Q305">IF(D305&lt;&gt;"",IF(D305&lt;&gt;"GR",IF(AND(D305&gt;=40,H305&gt;=30),_xlfn.IFS(H305&gt;=$AD$11,"AA",H305&gt;=$AC$11,"BA",H305&gt;=$AB$11,"BB",H305&gt;=$AA$11,"CB",H305&gt;=$Z$11,"CC",H305&gt;=$Y$11,"DC",H305&gt;=50,"DD"),IF(H305&gt;=$W$9,"FD","FF")),P305),"")</f>
        <v>FF</v>
      </c>
      <c r="R305" s="9">
        <f t="shared" si="49"/>
        <v>0</v>
      </c>
    </row>
    <row r="306" spans="1:18" x14ac:dyDescent="0.2">
      <c r="A306" s="3">
        <v>305</v>
      </c>
      <c r="B306" s="3" t="s">
        <v>34</v>
      </c>
      <c r="C306" s="3" t="s">
        <v>34</v>
      </c>
      <c r="D306" s="3" t="s">
        <v>34</v>
      </c>
      <c r="E306" s="16">
        <f t="shared" si="48"/>
        <v>0</v>
      </c>
      <c r="F306" s="16">
        <f t="shared" si="48"/>
        <v>0</v>
      </c>
      <c r="G306" s="9">
        <f t="shared" si="50"/>
        <v>0</v>
      </c>
      <c r="H306" s="9">
        <f t="shared" si="51"/>
        <v>0</v>
      </c>
      <c r="I306" s="9" t="str">
        <f t="shared" si="52"/>
        <v/>
      </c>
      <c r="J306" s="9" t="str">
        <f t="shared" si="53"/>
        <v/>
      </c>
      <c r="K306" s="9" t="str">
        <f t="shared" si="54"/>
        <v/>
      </c>
      <c r="L306" s="9" t="str">
        <f t="shared" si="55"/>
        <v/>
      </c>
      <c r="M306" s="9" t="str">
        <f t="shared" si="56"/>
        <v/>
      </c>
      <c r="N306" s="9" t="str">
        <f t="shared" si="57"/>
        <v/>
      </c>
      <c r="O306" s="9" t="str">
        <f t="shared" si="58"/>
        <v/>
      </c>
      <c r="P306" s="9" t="str">
        <f t="shared" si="59"/>
        <v>FF</v>
      </c>
      <c r="Q306" s="9" t="str" cm="1">
        <f t="array" ref="Q306">IF(D306&lt;&gt;"",IF(D306&lt;&gt;"GR",IF(AND(D306&gt;=40,H306&gt;=30),_xlfn.IFS(H306&gt;=$AD$11,"AA",H306&gt;=$AC$11,"BA",H306&gt;=$AB$11,"BB",H306&gt;=$AA$11,"CB",H306&gt;=$Z$11,"CC",H306&gt;=$Y$11,"DC",H306&gt;=50,"DD"),IF(H306&gt;=$W$9,"FD","FF")),P306),"")</f>
        <v>FF</v>
      </c>
      <c r="R306" s="9">
        <f t="shared" si="49"/>
        <v>0</v>
      </c>
    </row>
    <row r="307" spans="1:18" x14ac:dyDescent="0.2">
      <c r="A307" s="3">
        <v>306</v>
      </c>
      <c r="B307" s="3" t="s">
        <v>34</v>
      </c>
      <c r="C307" s="3" t="s">
        <v>34</v>
      </c>
      <c r="D307" s="3" t="s">
        <v>34</v>
      </c>
      <c r="E307" s="16">
        <f t="shared" si="48"/>
        <v>0</v>
      </c>
      <c r="F307" s="16">
        <f t="shared" si="48"/>
        <v>0</v>
      </c>
      <c r="G307" s="9">
        <f t="shared" si="50"/>
        <v>0</v>
      </c>
      <c r="H307" s="9">
        <f t="shared" si="51"/>
        <v>0</v>
      </c>
      <c r="I307" s="9" t="str">
        <f t="shared" si="52"/>
        <v/>
      </c>
      <c r="J307" s="9" t="str">
        <f t="shared" si="53"/>
        <v/>
      </c>
      <c r="K307" s="9" t="str">
        <f t="shared" si="54"/>
        <v/>
      </c>
      <c r="L307" s="9" t="str">
        <f t="shared" si="55"/>
        <v/>
      </c>
      <c r="M307" s="9" t="str">
        <f t="shared" si="56"/>
        <v/>
      </c>
      <c r="N307" s="9" t="str">
        <f t="shared" si="57"/>
        <v/>
      </c>
      <c r="O307" s="9" t="str">
        <f t="shared" si="58"/>
        <v/>
      </c>
      <c r="P307" s="9" t="str">
        <f t="shared" si="59"/>
        <v>FF</v>
      </c>
      <c r="Q307" s="9" t="str" cm="1">
        <f t="array" ref="Q307">IF(D307&lt;&gt;"",IF(D307&lt;&gt;"GR",IF(AND(D307&gt;=40,H307&gt;=30),_xlfn.IFS(H307&gt;=$AD$11,"AA",H307&gt;=$AC$11,"BA",H307&gt;=$AB$11,"BB",H307&gt;=$AA$11,"CB",H307&gt;=$Z$11,"CC",H307&gt;=$Y$11,"DC",H307&gt;=50,"DD"),IF(H307&gt;=$W$9,"FD","FF")),P307),"")</f>
        <v>FF</v>
      </c>
      <c r="R307" s="9">
        <f t="shared" si="49"/>
        <v>0</v>
      </c>
    </row>
    <row r="308" spans="1:18" x14ac:dyDescent="0.2">
      <c r="A308" s="3">
        <v>307</v>
      </c>
      <c r="B308" s="3" t="s">
        <v>34</v>
      </c>
      <c r="C308" s="3" t="s">
        <v>34</v>
      </c>
      <c r="D308" s="3" t="s">
        <v>34</v>
      </c>
      <c r="E308" s="16">
        <f t="shared" si="48"/>
        <v>0</v>
      </c>
      <c r="F308" s="16">
        <f t="shared" si="48"/>
        <v>0</v>
      </c>
      <c r="G308" s="9">
        <f t="shared" si="50"/>
        <v>0</v>
      </c>
      <c r="H308" s="9">
        <f t="shared" si="51"/>
        <v>0</v>
      </c>
      <c r="I308" s="9" t="str">
        <f t="shared" si="52"/>
        <v/>
      </c>
      <c r="J308" s="9" t="str">
        <f t="shared" si="53"/>
        <v/>
      </c>
      <c r="K308" s="9" t="str">
        <f t="shared" si="54"/>
        <v/>
      </c>
      <c r="L308" s="9" t="str">
        <f t="shared" si="55"/>
        <v/>
      </c>
      <c r="M308" s="9" t="str">
        <f t="shared" si="56"/>
        <v/>
      </c>
      <c r="N308" s="9" t="str">
        <f t="shared" si="57"/>
        <v/>
      </c>
      <c r="O308" s="9" t="str">
        <f t="shared" si="58"/>
        <v/>
      </c>
      <c r="P308" s="9" t="str">
        <f t="shared" si="59"/>
        <v>FF</v>
      </c>
      <c r="Q308" s="9" t="str" cm="1">
        <f t="array" ref="Q308">IF(D308&lt;&gt;"",IF(D308&lt;&gt;"GR",IF(AND(D308&gt;=40,H308&gt;=30),_xlfn.IFS(H308&gt;=$AD$11,"AA",H308&gt;=$AC$11,"BA",H308&gt;=$AB$11,"BB",H308&gt;=$AA$11,"CB",H308&gt;=$Z$11,"CC",H308&gt;=$Y$11,"DC",H308&gt;=50,"DD"),IF(H308&gt;=$W$9,"FD","FF")),P308),"")</f>
        <v>FF</v>
      </c>
      <c r="R308" s="9">
        <f t="shared" si="49"/>
        <v>0</v>
      </c>
    </row>
    <row r="309" spans="1:18" x14ac:dyDescent="0.2">
      <c r="A309" s="3">
        <v>308</v>
      </c>
      <c r="B309" s="3" t="s">
        <v>34</v>
      </c>
      <c r="C309" s="3" t="s">
        <v>34</v>
      </c>
      <c r="D309" s="3" t="s">
        <v>34</v>
      </c>
      <c r="E309" s="16">
        <f t="shared" si="48"/>
        <v>0</v>
      </c>
      <c r="F309" s="16">
        <f t="shared" si="48"/>
        <v>0</v>
      </c>
      <c r="G309" s="9">
        <f t="shared" si="50"/>
        <v>0</v>
      </c>
      <c r="H309" s="9">
        <f t="shared" si="51"/>
        <v>0</v>
      </c>
      <c r="I309" s="9" t="str">
        <f t="shared" si="52"/>
        <v/>
      </c>
      <c r="J309" s="9" t="str">
        <f t="shared" si="53"/>
        <v/>
      </c>
      <c r="K309" s="9" t="str">
        <f t="shared" si="54"/>
        <v/>
      </c>
      <c r="L309" s="9" t="str">
        <f t="shared" si="55"/>
        <v/>
      </c>
      <c r="M309" s="9" t="str">
        <f t="shared" si="56"/>
        <v/>
      </c>
      <c r="N309" s="9" t="str">
        <f t="shared" si="57"/>
        <v/>
      </c>
      <c r="O309" s="9" t="str">
        <f t="shared" si="58"/>
        <v/>
      </c>
      <c r="P309" s="9" t="str">
        <f t="shared" si="59"/>
        <v>FF</v>
      </c>
      <c r="Q309" s="9" t="str" cm="1">
        <f t="array" ref="Q309">IF(D309&lt;&gt;"",IF(D309&lt;&gt;"GR",IF(AND(D309&gt;=40,H309&gt;=30),_xlfn.IFS(H309&gt;=$AD$11,"AA",H309&gt;=$AC$11,"BA",H309&gt;=$AB$11,"BB",H309&gt;=$AA$11,"CB",H309&gt;=$Z$11,"CC",H309&gt;=$Y$11,"DC",H309&gt;=50,"DD"),IF(H309&gt;=$W$9,"FD","FF")),P309),"")</f>
        <v>FF</v>
      </c>
      <c r="R309" s="9">
        <f t="shared" si="49"/>
        <v>0</v>
      </c>
    </row>
    <row r="310" spans="1:18" x14ac:dyDescent="0.2">
      <c r="A310" s="3">
        <v>309</v>
      </c>
      <c r="B310" s="3">
        <v>15</v>
      </c>
      <c r="C310" s="3" t="s">
        <v>34</v>
      </c>
      <c r="D310" s="3" t="s">
        <v>34</v>
      </c>
      <c r="E310" s="16">
        <f t="shared" si="48"/>
        <v>15</v>
      </c>
      <c r="F310" s="16">
        <f t="shared" si="48"/>
        <v>0</v>
      </c>
      <c r="G310" s="9">
        <f t="shared" si="50"/>
        <v>6</v>
      </c>
      <c r="H310" s="9">
        <f t="shared" si="51"/>
        <v>6</v>
      </c>
      <c r="I310" s="9" t="str">
        <f t="shared" si="52"/>
        <v/>
      </c>
      <c r="J310" s="9" t="str">
        <f t="shared" si="53"/>
        <v/>
      </c>
      <c r="K310" s="9" t="str">
        <f t="shared" si="54"/>
        <v/>
      </c>
      <c r="L310" s="9" t="str">
        <f t="shared" si="55"/>
        <v/>
      </c>
      <c r="M310" s="9" t="str">
        <f t="shared" si="56"/>
        <v/>
      </c>
      <c r="N310" s="9" t="str">
        <f t="shared" si="57"/>
        <v/>
      </c>
      <c r="O310" s="9" t="str">
        <f t="shared" si="58"/>
        <v/>
      </c>
      <c r="P310" s="9" t="str">
        <f t="shared" si="59"/>
        <v>FF</v>
      </c>
      <c r="Q310" s="9" t="str" cm="1">
        <f t="array" ref="Q310">IF(D310&lt;&gt;"",IF(D310&lt;&gt;"GR",IF(AND(D310&gt;=40,H310&gt;=30),_xlfn.IFS(H310&gt;=$AD$11,"AA",H310&gt;=$AC$11,"BA",H310&gt;=$AB$11,"BB",H310&gt;=$AA$11,"CB",H310&gt;=$Z$11,"CC",H310&gt;=$Y$11,"DC",H310&gt;=50,"DD"),IF(H310&gt;=$W$9,"FD","FF")),P310),"")</f>
        <v>FF</v>
      </c>
      <c r="R310" s="9">
        <f t="shared" si="49"/>
        <v>0</v>
      </c>
    </row>
    <row r="311" spans="1:18" x14ac:dyDescent="0.2">
      <c r="A311" s="3">
        <v>310</v>
      </c>
      <c r="B311" s="3" t="s">
        <v>34</v>
      </c>
      <c r="C311" s="3" t="s">
        <v>34</v>
      </c>
      <c r="D311" s="3" t="s">
        <v>34</v>
      </c>
      <c r="E311" s="16">
        <f t="shared" si="48"/>
        <v>0</v>
      </c>
      <c r="F311" s="16">
        <f t="shared" si="48"/>
        <v>0</v>
      </c>
      <c r="G311" s="9">
        <f t="shared" si="50"/>
        <v>0</v>
      </c>
      <c r="H311" s="9">
        <f t="shared" si="51"/>
        <v>0</v>
      </c>
      <c r="I311" s="9" t="str">
        <f t="shared" si="52"/>
        <v/>
      </c>
      <c r="J311" s="9" t="str">
        <f t="shared" si="53"/>
        <v/>
      </c>
      <c r="K311" s="9" t="str">
        <f t="shared" si="54"/>
        <v/>
      </c>
      <c r="L311" s="9" t="str">
        <f t="shared" si="55"/>
        <v/>
      </c>
      <c r="M311" s="9" t="str">
        <f t="shared" si="56"/>
        <v/>
      </c>
      <c r="N311" s="9" t="str">
        <f t="shared" si="57"/>
        <v/>
      </c>
      <c r="O311" s="9" t="str">
        <f t="shared" si="58"/>
        <v/>
      </c>
      <c r="P311" s="9" t="str">
        <f t="shared" si="59"/>
        <v>FF</v>
      </c>
      <c r="Q311" s="9" t="str" cm="1">
        <f t="array" ref="Q311">IF(D311&lt;&gt;"",IF(D311&lt;&gt;"GR",IF(AND(D311&gt;=40,H311&gt;=30),_xlfn.IFS(H311&gt;=$AD$11,"AA",H311&gt;=$AC$11,"BA",H311&gt;=$AB$11,"BB",H311&gt;=$AA$11,"CB",H311&gt;=$Z$11,"CC",H311&gt;=$Y$11,"DC",H311&gt;=50,"DD"),IF(H311&gt;=$W$9,"FD","FF")),P311),"")</f>
        <v>FF</v>
      </c>
      <c r="R311" s="9">
        <f t="shared" si="49"/>
        <v>0</v>
      </c>
    </row>
    <row r="312" spans="1:18" x14ac:dyDescent="0.2">
      <c r="A312" s="3">
        <v>311</v>
      </c>
      <c r="B312" s="3" t="s">
        <v>34</v>
      </c>
      <c r="C312" s="3" t="s">
        <v>34</v>
      </c>
      <c r="D312" s="3" t="s">
        <v>34</v>
      </c>
      <c r="E312" s="16">
        <f t="shared" si="48"/>
        <v>0</v>
      </c>
      <c r="F312" s="16">
        <f t="shared" si="48"/>
        <v>0</v>
      </c>
      <c r="G312" s="9">
        <f t="shared" si="50"/>
        <v>0</v>
      </c>
      <c r="H312" s="9">
        <f t="shared" si="51"/>
        <v>0</v>
      </c>
      <c r="I312" s="9" t="str">
        <f t="shared" si="52"/>
        <v/>
      </c>
      <c r="J312" s="9" t="str">
        <f t="shared" si="53"/>
        <v/>
      </c>
      <c r="K312" s="9" t="str">
        <f t="shared" si="54"/>
        <v/>
      </c>
      <c r="L312" s="9" t="str">
        <f t="shared" si="55"/>
        <v/>
      </c>
      <c r="M312" s="9" t="str">
        <f t="shared" si="56"/>
        <v/>
      </c>
      <c r="N312" s="9" t="str">
        <f t="shared" si="57"/>
        <v/>
      </c>
      <c r="O312" s="9" t="str">
        <f t="shared" si="58"/>
        <v/>
      </c>
      <c r="P312" s="9" t="str">
        <f t="shared" si="59"/>
        <v>FF</v>
      </c>
      <c r="Q312" s="9" t="str" cm="1">
        <f t="array" ref="Q312">IF(D312&lt;&gt;"",IF(D312&lt;&gt;"GR",IF(AND(D312&gt;=40,H312&gt;=30),_xlfn.IFS(H312&gt;=$AD$11,"AA",H312&gt;=$AC$11,"BA",H312&gt;=$AB$11,"BB",H312&gt;=$AA$11,"CB",H312&gt;=$Z$11,"CC",H312&gt;=$Y$11,"DC",H312&gt;=50,"DD"),IF(H312&gt;=$W$9,"FD","FF")),P312),"")</f>
        <v>FF</v>
      </c>
      <c r="R312" s="9">
        <f t="shared" si="49"/>
        <v>0</v>
      </c>
    </row>
    <row r="313" spans="1:18" x14ac:dyDescent="0.2">
      <c r="A313" s="3">
        <v>312</v>
      </c>
      <c r="B313" s="3">
        <v>15</v>
      </c>
      <c r="C313" s="3" t="s">
        <v>34</v>
      </c>
      <c r="D313" s="3" t="s">
        <v>34</v>
      </c>
      <c r="E313" s="16">
        <f t="shared" si="48"/>
        <v>15</v>
      </c>
      <c r="F313" s="16">
        <f t="shared" si="48"/>
        <v>0</v>
      </c>
      <c r="G313" s="9">
        <f t="shared" si="50"/>
        <v>6</v>
      </c>
      <c r="H313" s="9">
        <f t="shared" si="51"/>
        <v>6</v>
      </c>
      <c r="I313" s="9" t="str">
        <f t="shared" si="52"/>
        <v/>
      </c>
      <c r="J313" s="9" t="str">
        <f t="shared" si="53"/>
        <v/>
      </c>
      <c r="K313" s="9" t="str">
        <f t="shared" si="54"/>
        <v/>
      </c>
      <c r="L313" s="9" t="str">
        <f t="shared" si="55"/>
        <v/>
      </c>
      <c r="M313" s="9" t="str">
        <f t="shared" si="56"/>
        <v/>
      </c>
      <c r="N313" s="9" t="str">
        <f t="shared" si="57"/>
        <v/>
      </c>
      <c r="O313" s="9" t="str">
        <f t="shared" si="58"/>
        <v/>
      </c>
      <c r="P313" s="9" t="str">
        <f t="shared" si="59"/>
        <v>FF</v>
      </c>
      <c r="Q313" s="9" t="str" cm="1">
        <f t="array" ref="Q313">IF(D313&lt;&gt;"",IF(D313&lt;&gt;"GR",IF(AND(D313&gt;=40,H313&gt;=30),_xlfn.IFS(H313&gt;=$AD$11,"AA",H313&gt;=$AC$11,"BA",H313&gt;=$AB$11,"BB",H313&gt;=$AA$11,"CB",H313&gt;=$Z$11,"CC",H313&gt;=$Y$11,"DC",H313&gt;=50,"DD"),IF(H313&gt;=$W$9,"FD","FF")),P313),"")</f>
        <v>FF</v>
      </c>
      <c r="R313" s="9">
        <f t="shared" si="49"/>
        <v>0</v>
      </c>
    </row>
    <row r="314" spans="1:18" x14ac:dyDescent="0.2">
      <c r="A314" s="3">
        <v>313</v>
      </c>
      <c r="B314" s="3" t="s">
        <v>34</v>
      </c>
      <c r="C314" s="3" t="s">
        <v>34</v>
      </c>
      <c r="D314" s="3" t="s">
        <v>34</v>
      </c>
      <c r="E314" s="16">
        <f t="shared" si="48"/>
        <v>0</v>
      </c>
      <c r="F314" s="16">
        <f t="shared" si="48"/>
        <v>0</v>
      </c>
      <c r="G314" s="9">
        <f t="shared" si="50"/>
        <v>0</v>
      </c>
      <c r="H314" s="9">
        <f t="shared" si="51"/>
        <v>0</v>
      </c>
      <c r="I314" s="9" t="str">
        <f t="shared" si="52"/>
        <v/>
      </c>
      <c r="J314" s="9" t="str">
        <f t="shared" si="53"/>
        <v/>
      </c>
      <c r="K314" s="9" t="str">
        <f t="shared" si="54"/>
        <v/>
      </c>
      <c r="L314" s="9" t="str">
        <f t="shared" si="55"/>
        <v/>
      </c>
      <c r="M314" s="9" t="str">
        <f t="shared" si="56"/>
        <v/>
      </c>
      <c r="N314" s="9" t="str">
        <f t="shared" si="57"/>
        <v/>
      </c>
      <c r="O314" s="9" t="str">
        <f t="shared" si="58"/>
        <v/>
      </c>
      <c r="P314" s="9" t="str">
        <f t="shared" si="59"/>
        <v>FF</v>
      </c>
      <c r="Q314" s="9" t="str" cm="1">
        <f t="array" ref="Q314">IF(D314&lt;&gt;"",IF(D314&lt;&gt;"GR",IF(AND(D314&gt;=40,H314&gt;=30),_xlfn.IFS(H314&gt;=$AD$11,"AA",H314&gt;=$AC$11,"BA",H314&gt;=$AB$11,"BB",H314&gt;=$AA$11,"CB",H314&gt;=$Z$11,"CC",H314&gt;=$Y$11,"DC",H314&gt;=50,"DD"),IF(H314&gt;=$W$9,"FD","FF")),P314),"")</f>
        <v>FF</v>
      </c>
      <c r="R314" s="9">
        <f t="shared" si="49"/>
        <v>0</v>
      </c>
    </row>
    <row r="315" spans="1:18" x14ac:dyDescent="0.2">
      <c r="A315" s="3">
        <v>314</v>
      </c>
      <c r="B315" s="3"/>
      <c r="C315" s="3"/>
      <c r="D315" s="3"/>
      <c r="E315" s="16">
        <f t="shared" si="48"/>
        <v>0</v>
      </c>
      <c r="F315" s="16">
        <f t="shared" si="48"/>
        <v>0</v>
      </c>
      <c r="G315" s="9">
        <f t="shared" si="50"/>
        <v>0</v>
      </c>
      <c r="H315" s="9">
        <f t="shared" si="51"/>
        <v>0</v>
      </c>
      <c r="I315" s="9" t="str">
        <f t="shared" si="52"/>
        <v/>
      </c>
      <c r="J315" s="9" t="str">
        <f t="shared" si="53"/>
        <v/>
      </c>
      <c r="K315" s="9" t="str">
        <f t="shared" si="54"/>
        <v/>
      </c>
      <c r="L315" s="9" t="str">
        <f t="shared" si="55"/>
        <v/>
      </c>
      <c r="M315" s="9" t="str">
        <f t="shared" si="56"/>
        <v/>
      </c>
      <c r="N315" s="9" t="str">
        <f t="shared" si="57"/>
        <v/>
      </c>
      <c r="O315" s="9" t="str">
        <f t="shared" si="58"/>
        <v/>
      </c>
      <c r="P315" s="9" t="str">
        <f t="shared" si="59"/>
        <v/>
      </c>
      <c r="Q315" s="9" t="str" cm="1">
        <f t="array" ref="Q315">IF(D315&lt;&gt;"",IF(D315&lt;&gt;"GR",IF(AND(D315&gt;=40,H315&gt;=30),_xlfn.IFS(H315&gt;=$AD$11,"AA",H315&gt;=$AC$11,"BA",H315&gt;=$AB$11,"BB",H315&gt;=$AA$11,"CB",H315&gt;=$Z$11,"CC",H315&gt;=$Y$11,"DC",H315&gt;=50,"DD"),IF(H315&gt;=$W$9,"FD","FF")),P315),"")</f>
        <v/>
      </c>
      <c r="R315" s="9">
        <f t="shared" si="49"/>
        <v>0</v>
      </c>
    </row>
    <row r="316" spans="1:18" x14ac:dyDescent="0.2">
      <c r="A316" s="3">
        <v>315</v>
      </c>
      <c r="B316" s="3"/>
      <c r="C316" s="3"/>
      <c r="D316" s="3"/>
      <c r="E316" s="16">
        <f t="shared" si="48"/>
        <v>0</v>
      </c>
      <c r="F316" s="16">
        <f t="shared" si="48"/>
        <v>0</v>
      </c>
      <c r="G316" s="9">
        <f t="shared" si="50"/>
        <v>0</v>
      </c>
      <c r="H316" s="9">
        <f t="shared" si="51"/>
        <v>0</v>
      </c>
      <c r="I316" s="9" t="str">
        <f t="shared" si="52"/>
        <v/>
      </c>
      <c r="J316" s="9" t="str">
        <f t="shared" si="53"/>
        <v/>
      </c>
      <c r="K316" s="9" t="str">
        <f t="shared" si="54"/>
        <v/>
      </c>
      <c r="L316" s="9" t="str">
        <f t="shared" si="55"/>
        <v/>
      </c>
      <c r="M316" s="9" t="str">
        <f t="shared" si="56"/>
        <v/>
      </c>
      <c r="N316" s="9" t="str">
        <f t="shared" si="57"/>
        <v/>
      </c>
      <c r="O316" s="9" t="str">
        <f t="shared" si="58"/>
        <v/>
      </c>
      <c r="P316" s="9" t="str">
        <f t="shared" si="59"/>
        <v/>
      </c>
      <c r="Q316" s="9" t="str" cm="1">
        <f t="array" ref="Q316">IF(D316&lt;&gt;"",IF(D316&lt;&gt;"GR",IF(AND(D316&gt;=40,H316&gt;=30),_xlfn.IFS(H316&gt;=$AD$11,"AA",H316&gt;=$AC$11,"BA",H316&gt;=$AB$11,"BB",H316&gt;=$AA$11,"CB",H316&gt;=$Z$11,"CC",H316&gt;=$Y$11,"DC",H316&gt;=50,"DD"),IF(H316&gt;=$W$9,"FD","FF")),P316),"")</f>
        <v/>
      </c>
      <c r="R316" s="9">
        <f t="shared" si="49"/>
        <v>0</v>
      </c>
    </row>
    <row r="317" spans="1:18" x14ac:dyDescent="0.2">
      <c r="A317" s="3">
        <v>316</v>
      </c>
      <c r="B317" s="3"/>
      <c r="C317" s="3"/>
      <c r="D317" s="3"/>
      <c r="E317" s="16">
        <f t="shared" si="48"/>
        <v>0</v>
      </c>
      <c r="F317" s="16">
        <f t="shared" si="48"/>
        <v>0</v>
      </c>
      <c r="G317" s="9">
        <f t="shared" si="50"/>
        <v>0</v>
      </c>
      <c r="H317" s="9">
        <f t="shared" si="51"/>
        <v>0</v>
      </c>
      <c r="I317" s="9" t="str">
        <f t="shared" si="52"/>
        <v/>
      </c>
      <c r="J317" s="9" t="str">
        <f t="shared" si="53"/>
        <v/>
      </c>
      <c r="K317" s="9" t="str">
        <f t="shared" si="54"/>
        <v/>
      </c>
      <c r="L317" s="9" t="str">
        <f t="shared" si="55"/>
        <v/>
      </c>
      <c r="M317" s="9" t="str">
        <f t="shared" si="56"/>
        <v/>
      </c>
      <c r="N317" s="9" t="str">
        <f t="shared" si="57"/>
        <v/>
      </c>
      <c r="O317" s="9" t="str">
        <f t="shared" si="58"/>
        <v/>
      </c>
      <c r="P317" s="9" t="str">
        <f t="shared" si="59"/>
        <v/>
      </c>
      <c r="Q317" s="9" t="str" cm="1">
        <f t="array" ref="Q317">IF(D317&lt;&gt;"",IF(D317&lt;&gt;"GR",IF(AND(D317&gt;=40,H317&gt;=30),_xlfn.IFS(H317&gt;=$AD$11,"AA",H317&gt;=$AC$11,"BA",H317&gt;=$AB$11,"BB",H317&gt;=$AA$11,"CB",H317&gt;=$Z$11,"CC",H317&gt;=$Y$11,"DC",H317&gt;=50,"DD"),IF(H317&gt;=$W$9,"FD","FF")),P317),"")</f>
        <v/>
      </c>
      <c r="R317" s="9">
        <f t="shared" si="49"/>
        <v>0</v>
      </c>
    </row>
    <row r="318" spans="1:18" x14ac:dyDescent="0.2">
      <c r="A318" s="3">
        <v>317</v>
      </c>
      <c r="B318" s="3"/>
      <c r="C318" s="3"/>
      <c r="D318" s="3"/>
      <c r="E318" s="16">
        <f t="shared" si="48"/>
        <v>0</v>
      </c>
      <c r="F318" s="16">
        <f t="shared" si="48"/>
        <v>0</v>
      </c>
      <c r="G318" s="9">
        <f t="shared" si="50"/>
        <v>0</v>
      </c>
      <c r="H318" s="9">
        <f t="shared" si="51"/>
        <v>0</v>
      </c>
      <c r="I318" s="9" t="str">
        <f t="shared" si="52"/>
        <v/>
      </c>
      <c r="J318" s="9" t="str">
        <f t="shared" si="53"/>
        <v/>
      </c>
      <c r="K318" s="9" t="str">
        <f t="shared" si="54"/>
        <v/>
      </c>
      <c r="L318" s="9" t="str">
        <f t="shared" si="55"/>
        <v/>
      </c>
      <c r="M318" s="9" t="str">
        <f t="shared" si="56"/>
        <v/>
      </c>
      <c r="N318" s="9" t="str">
        <f t="shared" si="57"/>
        <v/>
      </c>
      <c r="O318" s="9" t="str">
        <f t="shared" si="58"/>
        <v/>
      </c>
      <c r="P318" s="9" t="str">
        <f t="shared" si="59"/>
        <v/>
      </c>
      <c r="Q318" s="9" t="str" cm="1">
        <f t="array" ref="Q318">IF(D318&lt;&gt;"",IF(D318&lt;&gt;"GR",IF(AND(D318&gt;=40,H318&gt;=30),_xlfn.IFS(H318&gt;=$AD$11,"AA",H318&gt;=$AC$11,"BA",H318&gt;=$AB$11,"BB",H318&gt;=$AA$11,"CB",H318&gt;=$Z$11,"CC",H318&gt;=$Y$11,"DC",H318&gt;=50,"DD"),IF(H318&gt;=$W$9,"FD","FF")),P318),"")</f>
        <v/>
      </c>
      <c r="R318" s="9">
        <f t="shared" si="49"/>
        <v>0</v>
      </c>
    </row>
    <row r="319" spans="1:18" x14ac:dyDescent="0.2">
      <c r="A319" s="3">
        <v>318</v>
      </c>
      <c r="B319" s="3"/>
      <c r="C319" s="3"/>
      <c r="D319" s="3"/>
      <c r="E319" s="16">
        <f t="shared" si="48"/>
        <v>0</v>
      </c>
      <c r="F319" s="16">
        <f t="shared" si="48"/>
        <v>0</v>
      </c>
      <c r="G319" s="9">
        <f t="shared" si="50"/>
        <v>0</v>
      </c>
      <c r="H319" s="9">
        <f t="shared" si="51"/>
        <v>0</v>
      </c>
      <c r="I319" s="9" t="str">
        <f t="shared" si="52"/>
        <v/>
      </c>
      <c r="J319" s="9" t="str">
        <f t="shared" si="53"/>
        <v/>
      </c>
      <c r="K319" s="9" t="str">
        <f t="shared" si="54"/>
        <v/>
      </c>
      <c r="L319" s="9" t="str">
        <f t="shared" si="55"/>
        <v/>
      </c>
      <c r="M319" s="9" t="str">
        <f t="shared" si="56"/>
        <v/>
      </c>
      <c r="N319" s="9" t="str">
        <f t="shared" si="57"/>
        <v/>
      </c>
      <c r="O319" s="9" t="str">
        <f t="shared" si="58"/>
        <v/>
      </c>
      <c r="P319" s="9" t="str">
        <f t="shared" si="59"/>
        <v/>
      </c>
      <c r="Q319" s="9" t="str" cm="1">
        <f t="array" ref="Q319">IF(D319&lt;&gt;"",IF(D319&lt;&gt;"GR",IF(AND(D319&gt;=40,H319&gt;=30),_xlfn.IFS(H319&gt;=$AD$11,"AA",H319&gt;=$AC$11,"BA",H319&gt;=$AB$11,"BB",H319&gt;=$AA$11,"CB",H319&gt;=$Z$11,"CC",H319&gt;=$Y$11,"DC",H319&gt;=50,"DD"),IF(H319&gt;=$W$9,"FD","FF")),P319),"")</f>
        <v/>
      </c>
      <c r="R319" s="9">
        <f t="shared" si="49"/>
        <v>0</v>
      </c>
    </row>
    <row r="320" spans="1:18" x14ac:dyDescent="0.2">
      <c r="A320" s="3">
        <v>319</v>
      </c>
      <c r="B320" s="3"/>
      <c r="C320" s="3"/>
      <c r="D320" s="3"/>
      <c r="E320" s="16">
        <f t="shared" si="48"/>
        <v>0</v>
      </c>
      <c r="F320" s="16">
        <f t="shared" si="48"/>
        <v>0</v>
      </c>
      <c r="G320" s="9">
        <f t="shared" si="50"/>
        <v>0</v>
      </c>
      <c r="H320" s="9">
        <f t="shared" si="51"/>
        <v>0</v>
      </c>
      <c r="I320" s="9" t="str">
        <f t="shared" si="52"/>
        <v/>
      </c>
      <c r="J320" s="9" t="str">
        <f t="shared" si="53"/>
        <v/>
      </c>
      <c r="K320" s="9" t="str">
        <f t="shared" si="54"/>
        <v/>
      </c>
      <c r="L320" s="9" t="str">
        <f t="shared" si="55"/>
        <v/>
      </c>
      <c r="M320" s="9" t="str">
        <f t="shared" si="56"/>
        <v/>
      </c>
      <c r="N320" s="9" t="str">
        <f t="shared" si="57"/>
        <v/>
      </c>
      <c r="O320" s="9" t="str">
        <f t="shared" si="58"/>
        <v/>
      </c>
      <c r="P320" s="9" t="str">
        <f t="shared" si="59"/>
        <v/>
      </c>
      <c r="Q320" s="9" t="str" cm="1">
        <f t="array" ref="Q320">IF(D320&lt;&gt;"",IF(D320&lt;&gt;"GR",IF(AND(D320&gt;=40,H320&gt;=30),_xlfn.IFS(H320&gt;=$AD$11,"AA",H320&gt;=$AC$11,"BA",H320&gt;=$AB$11,"BB",H320&gt;=$AA$11,"CB",H320&gt;=$Z$11,"CC",H320&gt;=$Y$11,"DC",H320&gt;=50,"DD"),IF(H320&gt;=$W$9,"FD","FF")),P320),"")</f>
        <v/>
      </c>
      <c r="R320" s="9">
        <f t="shared" si="49"/>
        <v>0</v>
      </c>
    </row>
    <row r="321" spans="1:18" x14ac:dyDescent="0.2">
      <c r="A321" s="3">
        <v>320</v>
      </c>
      <c r="B321" s="3"/>
      <c r="C321" s="3"/>
      <c r="D321" s="3"/>
      <c r="E321" s="16">
        <f t="shared" si="48"/>
        <v>0</v>
      </c>
      <c r="F321" s="16">
        <f t="shared" si="48"/>
        <v>0</v>
      </c>
      <c r="G321" s="9">
        <f t="shared" si="50"/>
        <v>0</v>
      </c>
      <c r="H321" s="9">
        <f t="shared" si="51"/>
        <v>0</v>
      </c>
      <c r="I321" s="9" t="str">
        <f t="shared" si="52"/>
        <v/>
      </c>
      <c r="J321" s="9" t="str">
        <f t="shared" si="53"/>
        <v/>
      </c>
      <c r="K321" s="9" t="str">
        <f t="shared" si="54"/>
        <v/>
      </c>
      <c r="L321" s="9" t="str">
        <f t="shared" si="55"/>
        <v/>
      </c>
      <c r="M321" s="9" t="str">
        <f t="shared" si="56"/>
        <v/>
      </c>
      <c r="N321" s="9" t="str">
        <f t="shared" si="57"/>
        <v/>
      </c>
      <c r="O321" s="9" t="str">
        <f t="shared" si="58"/>
        <v/>
      </c>
      <c r="P321" s="9" t="str">
        <f t="shared" si="59"/>
        <v/>
      </c>
      <c r="Q321" s="9" t="str" cm="1">
        <f t="array" ref="Q321">IF(D321&lt;&gt;"",IF(D321&lt;&gt;"GR",IF(AND(D321&gt;=40,H321&gt;=30),_xlfn.IFS(H321&gt;=$AD$11,"AA",H321&gt;=$AC$11,"BA",H321&gt;=$AB$11,"BB",H321&gt;=$AA$11,"CB",H321&gt;=$Z$11,"CC",H321&gt;=$Y$11,"DC",H321&gt;=50,"DD"),IF(H321&gt;=$W$9,"FD","FF")),P321),"")</f>
        <v/>
      </c>
      <c r="R321" s="9">
        <f t="shared" si="49"/>
        <v>0</v>
      </c>
    </row>
    <row r="322" spans="1:18" x14ac:dyDescent="0.2">
      <c r="A322" s="3">
        <v>321</v>
      </c>
      <c r="B322" s="3"/>
      <c r="C322" s="3"/>
      <c r="D322" s="3"/>
      <c r="E322" s="16">
        <f t="shared" si="48"/>
        <v>0</v>
      </c>
      <c r="F322" s="16">
        <f t="shared" si="48"/>
        <v>0</v>
      </c>
      <c r="G322" s="9">
        <f t="shared" si="50"/>
        <v>0</v>
      </c>
      <c r="H322" s="9">
        <f t="shared" si="51"/>
        <v>0</v>
      </c>
      <c r="I322" s="9" t="str">
        <f t="shared" si="52"/>
        <v/>
      </c>
      <c r="J322" s="9" t="str">
        <f t="shared" si="53"/>
        <v/>
      </c>
      <c r="K322" s="9" t="str">
        <f t="shared" si="54"/>
        <v/>
      </c>
      <c r="L322" s="9" t="str">
        <f t="shared" si="55"/>
        <v/>
      </c>
      <c r="M322" s="9" t="str">
        <f t="shared" si="56"/>
        <v/>
      </c>
      <c r="N322" s="9" t="str">
        <f t="shared" si="57"/>
        <v/>
      </c>
      <c r="O322" s="9" t="str">
        <f t="shared" si="58"/>
        <v/>
      </c>
      <c r="P322" s="9" t="str">
        <f t="shared" si="59"/>
        <v/>
      </c>
      <c r="Q322" s="9" t="str" cm="1">
        <f t="array" ref="Q322">IF(D322&lt;&gt;"",IF(D322&lt;&gt;"GR",IF(AND(D322&gt;=40,H322&gt;=30),_xlfn.IFS(H322&gt;=$AD$11,"AA",H322&gt;=$AC$11,"BA",H322&gt;=$AB$11,"BB",H322&gt;=$AA$11,"CB",H322&gt;=$Z$11,"CC",H322&gt;=$Y$11,"DC",H322&gt;=50,"DD"),IF(H322&gt;=$W$9,"FD","FF")),P322),"")</f>
        <v/>
      </c>
      <c r="R322" s="9">
        <f t="shared" si="49"/>
        <v>0</v>
      </c>
    </row>
    <row r="323" spans="1:18" x14ac:dyDescent="0.2">
      <c r="A323" s="3">
        <v>322</v>
      </c>
      <c r="B323" s="3"/>
      <c r="C323" s="3"/>
      <c r="D323" s="3"/>
      <c r="E323" s="16">
        <f t="shared" si="48"/>
        <v>0</v>
      </c>
      <c r="F323" s="16">
        <f t="shared" si="48"/>
        <v>0</v>
      </c>
      <c r="G323" s="9">
        <f t="shared" ref="G323:G326" si="60">(E323*0.4)+(F323*0.6)</f>
        <v>0</v>
      </c>
      <c r="H323" s="9">
        <f t="shared" ref="H323:H326" si="61">IF(AND(D323&lt;&gt;"",D323&lt;&gt;"GR"),(B323*0.4)+(D323*0.6),G323)</f>
        <v>0</v>
      </c>
      <c r="I323" s="9" t="str">
        <f t="shared" ref="I323:I326" si="62">IF(AND(G323&gt;=30,F323&gt;=40),G323,"")</f>
        <v/>
      </c>
      <c r="J323" s="9" t="str">
        <f t="shared" ref="J323:J326" si="63">IF(I323&lt;&gt;"",IF(_xlfn.RANK.EQ(I323,$I$2:$I$326,0)&lt;=ROUND(COUNTIFS($G$2:$G$326,"&gt;=30",$F$2:$F$326,"&gt;=40")/100*$AD$9,0),"",G323),"")</f>
        <v/>
      </c>
      <c r="K323" s="9" t="str">
        <f t="shared" ref="K323:K326" si="64">IF(J323&lt;&gt;"",IF(_xlfn.RANK.EQ(J323,$J$2:$J$326,0)&lt;=ROUND(COUNTIFS($G$2:$G$326,"&gt;=30",$F$2:$F$326,"&gt;=40")/100*$AC$9,0),"",G323),"")</f>
        <v/>
      </c>
      <c r="L323" s="9" t="str">
        <f t="shared" ref="L323:L326" si="65">IF(K323&lt;&gt;"",IF(_xlfn.RANK.EQ(K323,$K$2:$K$326,0)&lt;=ROUND(COUNTIFS($G$2:$G$326,"&gt;=30",$F$2:$F$326,"&gt;=40")/100*$AB$9,0),"",G323),"")</f>
        <v/>
      </c>
      <c r="M323" s="9" t="str">
        <f t="shared" ref="M323:M326" si="66">IF(L323&lt;&gt;"",IF(_xlfn.RANK.EQ(L323,$L$2:$L$326,0)&lt;=ROUND(COUNTIFS($G$2:$G$326,"&gt;=30",$F$2:$F$326,"&gt;=40")/100*$AA$9,0),"",G323),"")</f>
        <v/>
      </c>
      <c r="N323" s="9" t="str">
        <f t="shared" ref="N323:N326" si="67">IF(M323&lt;&gt;"",IF(_xlfn.RANK.EQ(M323,$M$2:$M$326,0)&lt;=ROUND(COUNTIFS($G$2:$G$326,"&gt;=30",$F$2:$F$326,"&gt;=40")/100*$Z$9,0),"",G323),"")</f>
        <v/>
      </c>
      <c r="O323" s="9" t="str">
        <f t="shared" ref="O323:O326" si="68">IF(N323&lt;&gt;"",IF(_xlfn.RANK.EQ(N323,$N$2:$N$326,0)&lt;=ROUND(COUNTIFS($G$2:$G$326,"&gt;=30",$F$2:$F$326,"&gt;=40")/100*$Y$9,0),"",G323),"")</f>
        <v/>
      </c>
      <c r="P323" s="9" t="str">
        <f t="shared" ref="P323:P326" si="69">IF(C323&lt;&gt;"",IF(AND(F323&gt;=40,G323&gt;=30),IF(_xlfn.RANK.EQ(I323,$I$2:$I$326,0)&lt;=ROUND(COUNTIFS($G$2:$G$326,"&gt;=30",$F$2:$F$326,"&gt;=40")/100*$AD$9,0),$AD$8,IF(_xlfn.RANK.EQ(J323,$J$2:$J$326,0)&lt;=ROUND(COUNTIFS($G$2:$G$326,"&gt;=30",$F$2:$F$326,"&gt;=40")/100*$AC$9,0),$AC$8,IF(_xlfn.RANK.EQ(K323,$K$2:$K$326,0)&lt;=ROUND(COUNTIFS($G$2:$G$326,"&gt;=30",$F$2:$F$326,"&gt;=40")/100*$AB$9,0),$AB$8,IF(_xlfn.RANK.EQ(L323,$L$2:$L$326,0)&lt;=ROUND(COUNTIFS($G$2:$G$326,"&gt;=30",$F$2:$F$326,"&gt;=40")/100*$AA$9,0),$AA$8,IF(_xlfn.RANK.EQ(M323,$M$2:$M$326,0)&lt;=ROUND(COUNTIFS($G$2:$G$326,"&gt;=30",$F$2:$F$326,"&gt;=40")/100*$Z$9,0),$Z$8,IF(_xlfn.RANK.EQ(N323,$N$2:$N$326,0)&lt;=ROUND(COUNTIFS($G$2:$G$326,"&gt;=30",$F$2:$F$326,"&gt;=40")/100*$Y$9,0),$Y$8,$X$8)))))),IF(G323&gt;=$W$9,$W$8,$V$8)),"")</f>
        <v/>
      </c>
      <c r="Q323" s="9" t="str" cm="1">
        <f t="array" ref="Q323">IF(D323&lt;&gt;"",IF(D323&lt;&gt;"GR",IF(AND(D323&gt;=40,H323&gt;=30),_xlfn.IFS(H323&gt;=$AD$11,"AA",H323&gt;=$AC$11,"BA",H323&gt;=$AB$11,"BB",H323&gt;=$AA$11,"CB",H323&gt;=$Z$11,"CC",H323&gt;=$Y$11,"DC",H323&gt;=50,"DD"),IF(H323&gt;=$W$9,"FD","FF")),P323),"")</f>
        <v/>
      </c>
      <c r="R323" s="9">
        <f t="shared" si="49"/>
        <v>0</v>
      </c>
    </row>
    <row r="324" spans="1:18" x14ac:dyDescent="0.2">
      <c r="A324" s="3">
        <v>323</v>
      </c>
      <c r="B324" s="3"/>
      <c r="C324" s="3"/>
      <c r="D324" s="3"/>
      <c r="E324" s="16">
        <f t="shared" si="48"/>
        <v>0</v>
      </c>
      <c r="F324" s="16">
        <f t="shared" si="48"/>
        <v>0</v>
      </c>
      <c r="G324" s="9">
        <f t="shared" si="60"/>
        <v>0</v>
      </c>
      <c r="H324" s="9">
        <f t="shared" si="61"/>
        <v>0</v>
      </c>
      <c r="I324" s="9" t="str">
        <f t="shared" si="62"/>
        <v/>
      </c>
      <c r="J324" s="9" t="str">
        <f t="shared" si="63"/>
        <v/>
      </c>
      <c r="K324" s="9" t="str">
        <f t="shared" si="64"/>
        <v/>
      </c>
      <c r="L324" s="9" t="str">
        <f t="shared" si="65"/>
        <v/>
      </c>
      <c r="M324" s="9" t="str">
        <f t="shared" si="66"/>
        <v/>
      </c>
      <c r="N324" s="9" t="str">
        <f t="shared" si="67"/>
        <v/>
      </c>
      <c r="O324" s="9" t="str">
        <f t="shared" si="68"/>
        <v/>
      </c>
      <c r="P324" s="9" t="str">
        <f t="shared" si="69"/>
        <v/>
      </c>
      <c r="Q324" s="9" t="str" cm="1">
        <f t="array" ref="Q324">IF(D324&lt;&gt;"",IF(D324&lt;&gt;"GR",IF(AND(D324&gt;=40,H324&gt;=30),_xlfn.IFS(H324&gt;=$AD$11,"AA",H324&gt;=$AC$11,"BA",H324&gt;=$AB$11,"BB",H324&gt;=$AA$11,"CB",H324&gt;=$Z$11,"CC",H324&gt;=$Y$11,"DC",H324&gt;=50,"DD"),IF(H324&gt;=$W$9,"FD","FF")),P324),"")</f>
        <v/>
      </c>
      <c r="R324" s="9">
        <f t="shared" si="49"/>
        <v>0</v>
      </c>
    </row>
    <row r="325" spans="1:18" x14ac:dyDescent="0.2">
      <c r="A325" s="3">
        <v>324</v>
      </c>
      <c r="B325" s="3"/>
      <c r="C325" s="3"/>
      <c r="D325" s="3"/>
      <c r="E325" s="16">
        <f t="shared" si="48"/>
        <v>0</v>
      </c>
      <c r="F325" s="16">
        <f t="shared" si="48"/>
        <v>0</v>
      </c>
      <c r="G325" s="9">
        <f t="shared" si="60"/>
        <v>0</v>
      </c>
      <c r="H325" s="9">
        <f t="shared" si="61"/>
        <v>0</v>
      </c>
      <c r="I325" s="9" t="str">
        <f t="shared" si="62"/>
        <v/>
      </c>
      <c r="J325" s="9" t="str">
        <f t="shared" si="63"/>
        <v/>
      </c>
      <c r="K325" s="9" t="str">
        <f t="shared" si="64"/>
        <v/>
      </c>
      <c r="L325" s="9" t="str">
        <f t="shared" si="65"/>
        <v/>
      </c>
      <c r="M325" s="9" t="str">
        <f t="shared" si="66"/>
        <v/>
      </c>
      <c r="N325" s="9" t="str">
        <f t="shared" si="67"/>
        <v/>
      </c>
      <c r="O325" s="9" t="str">
        <f t="shared" si="68"/>
        <v/>
      </c>
      <c r="P325" s="9" t="str">
        <f t="shared" si="69"/>
        <v/>
      </c>
      <c r="Q325" s="9" t="str" cm="1">
        <f t="array" ref="Q325">IF(D325&lt;&gt;"",IF(D325&lt;&gt;"GR",IF(AND(D325&gt;=40,H325&gt;=30),_xlfn.IFS(H325&gt;=$AD$11,"AA",H325&gt;=$AC$11,"BA",H325&gt;=$AB$11,"BB",H325&gt;=$AA$11,"CB",H325&gt;=$Z$11,"CC",H325&gt;=$Y$11,"DC",H325&gt;=50,"DD"),IF(H325&gt;=$W$9,"FD","FF")),P325),"")</f>
        <v/>
      </c>
      <c r="R325" s="9">
        <f t="shared" si="49"/>
        <v>0</v>
      </c>
    </row>
    <row r="326" spans="1:18" x14ac:dyDescent="0.2">
      <c r="A326" s="3">
        <v>325</v>
      </c>
      <c r="B326" s="3"/>
      <c r="C326" s="3"/>
      <c r="D326" s="3"/>
      <c r="E326" s="16">
        <f t="shared" si="48"/>
        <v>0</v>
      </c>
      <c r="F326" s="16">
        <f t="shared" si="48"/>
        <v>0</v>
      </c>
      <c r="G326" s="9">
        <f t="shared" si="60"/>
        <v>0</v>
      </c>
      <c r="H326" s="9">
        <f t="shared" si="61"/>
        <v>0</v>
      </c>
      <c r="I326" s="9" t="str">
        <f t="shared" si="62"/>
        <v/>
      </c>
      <c r="J326" s="9" t="str">
        <f t="shared" si="63"/>
        <v/>
      </c>
      <c r="K326" s="9" t="str">
        <f t="shared" si="64"/>
        <v/>
      </c>
      <c r="L326" s="9" t="str">
        <f t="shared" si="65"/>
        <v/>
      </c>
      <c r="M326" s="9" t="str">
        <f t="shared" si="66"/>
        <v/>
      </c>
      <c r="N326" s="9" t="str">
        <f t="shared" si="67"/>
        <v/>
      </c>
      <c r="O326" s="9" t="str">
        <f t="shared" si="68"/>
        <v/>
      </c>
      <c r="P326" s="9" t="str">
        <f t="shared" si="69"/>
        <v/>
      </c>
      <c r="Q326" s="9" t="str" cm="1">
        <f t="array" ref="Q326">IF(D326&lt;&gt;"",IF(D326&lt;&gt;"GR",IF(AND(D326&gt;=40,H326&gt;=30),_xlfn.IFS(H326&gt;=$AD$11,"AA",H326&gt;=$AC$11,"BA",H326&gt;=$AB$11,"BB",H326&gt;=$AA$11,"CB",H326&gt;=$Z$11,"CC",H326&gt;=$Y$11,"DC",H326&gt;=50,"DD"),IF(H326&gt;=$W$9,"FD","FF")),P326),"")</f>
        <v/>
      </c>
      <c r="R326" s="9">
        <f t="shared" si="49"/>
        <v>0</v>
      </c>
    </row>
  </sheetData>
  <mergeCells count="10">
    <mergeCell ref="S8:U8"/>
    <mergeCell ref="S9:U9"/>
    <mergeCell ref="S10:U10"/>
    <mergeCell ref="S11:U11"/>
    <mergeCell ref="S4:U4"/>
    <mergeCell ref="AG4:AH4"/>
    <mergeCell ref="S5:U5"/>
    <mergeCell ref="AG5:AH5"/>
    <mergeCell ref="S6:U6"/>
    <mergeCell ref="AG6:AH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3F8616-95BB-40E0-AD08-E80AD643672E}">
  <dimension ref="A1:AN1000"/>
  <sheetViews>
    <sheetView tabSelected="1" topLeftCell="A67" zoomScale="130" zoomScaleNormal="130" workbookViewId="0">
      <selection activeCell="B1" sqref="B1:C81"/>
    </sheetView>
  </sheetViews>
  <sheetFormatPr baseColWidth="10" defaultColWidth="8.83203125" defaultRowHeight="15" x14ac:dyDescent="0.2"/>
  <cols>
    <col min="1" max="1" width="12.5" customWidth="1"/>
    <col min="2" max="3" width="8.83203125" style="27"/>
    <col min="4" max="4" width="10.1640625" style="27" customWidth="1"/>
    <col min="5" max="5" width="4.5" hidden="1" customWidth="1"/>
    <col min="6" max="6" width="3.83203125" hidden="1" customWidth="1"/>
    <col min="7" max="7" width="6.6640625" hidden="1" customWidth="1"/>
    <col min="8" max="8" width="8" hidden="1" customWidth="1"/>
    <col min="9" max="9" width="9.83203125" hidden="1" customWidth="1"/>
    <col min="10" max="10" width="10" hidden="1" customWidth="1"/>
    <col min="11" max="11" width="12.33203125" hidden="1" customWidth="1"/>
    <col min="12" max="12" width="15.5" hidden="1" customWidth="1"/>
    <col min="13" max="13" width="6" hidden="1" customWidth="1"/>
    <col min="14" max="14" width="12.83203125" hidden="1" customWidth="1"/>
    <col min="15" max="15" width="11.5" hidden="1" customWidth="1"/>
    <col min="16" max="16" width="11.33203125" hidden="1" customWidth="1"/>
    <col min="17" max="17" width="14.33203125" hidden="1" customWidth="1"/>
    <col min="18" max="18" width="8.1640625" bestFit="1" customWidth="1"/>
    <col min="19" max="19" width="8.1640625" customWidth="1"/>
    <col min="20" max="20" width="10.83203125" hidden="1" customWidth="1"/>
    <col min="23" max="23" width="14.1640625" customWidth="1"/>
  </cols>
  <sheetData>
    <row r="1" spans="1:40" ht="145" thickBot="1" x14ac:dyDescent="0.25">
      <c r="A1" s="6" t="s">
        <v>69</v>
      </c>
      <c r="B1" s="25" t="s">
        <v>23</v>
      </c>
      <c r="C1" s="25" t="s">
        <v>24</v>
      </c>
      <c r="D1" s="25" t="s">
        <v>33</v>
      </c>
      <c r="E1" s="17" t="s">
        <v>46</v>
      </c>
      <c r="F1" s="17" t="s">
        <v>42</v>
      </c>
      <c r="G1" s="7" t="s">
        <v>45</v>
      </c>
      <c r="H1" s="7" t="s">
        <v>56</v>
      </c>
      <c r="I1" s="7" t="s">
        <v>63</v>
      </c>
      <c r="J1" s="7" t="s">
        <v>64</v>
      </c>
      <c r="K1" s="7" t="s">
        <v>47</v>
      </c>
      <c r="L1" s="7" t="s">
        <v>48</v>
      </c>
      <c r="M1" s="7" t="s">
        <v>49</v>
      </c>
      <c r="N1" s="7" t="s">
        <v>50</v>
      </c>
      <c r="O1" s="7" t="s">
        <v>51</v>
      </c>
      <c r="P1" s="7" t="s">
        <v>52</v>
      </c>
      <c r="Q1" s="7" t="s">
        <v>53</v>
      </c>
      <c r="R1" s="7" t="s">
        <v>55</v>
      </c>
      <c r="S1" s="7" t="s">
        <v>57</v>
      </c>
      <c r="T1" s="7" t="s">
        <v>68</v>
      </c>
    </row>
    <row r="2" spans="1:40" ht="18" thickBot="1" x14ac:dyDescent="0.25">
      <c r="A2" s="32">
        <v>190301020</v>
      </c>
      <c r="B2" s="32" t="s">
        <v>34</v>
      </c>
      <c r="C2" s="32" t="s">
        <v>34</v>
      </c>
      <c r="D2" s="3"/>
      <c r="E2" s="16">
        <f>IF(_xlfn.BITOR(B2="GR",B2=""),0,B2)</f>
        <v>0</v>
      </c>
      <c r="F2" s="16">
        <f>IF(_xlfn.BITOR(C2="",C2="GR"),0,C2)</f>
        <v>0</v>
      </c>
      <c r="G2" s="9">
        <f t="shared" ref="G2:G65" si="0">(E2*0.4)+(F2*0.6)</f>
        <v>0</v>
      </c>
      <c r="H2" s="9">
        <f>IF(AND(D2&lt;&gt;"",D2&lt;&gt;"GR"),(E2*0.4)+(D2*0.6),G2)</f>
        <v>0</v>
      </c>
      <c r="I2" s="9">
        <f>ROUND(G2,0)</f>
        <v>0</v>
      </c>
      <c r="J2" s="9">
        <f>ROUND(H2,0)</f>
        <v>0</v>
      </c>
      <c r="K2" s="9" t="str">
        <f>IF(AND(G2&gt;=50,F2&gt;=55),G2,"")</f>
        <v/>
      </c>
      <c r="L2" s="9" t="str">
        <f>IF(K2&lt;&gt;"",IF(_xlfn.RANK.EQ(K2,$K$2:$K$326,0)&lt;=ROUND(COUNTIFS($G$2:$G$326,"&gt;=50",$F$2:$F$326,"&gt;=55")/100*$AF$9,0),"",G2),"")</f>
        <v/>
      </c>
      <c r="M2" s="9" t="str">
        <f>IF(L2&lt;&gt;"",IF(_xlfn.RANK.EQ(L2,$L$2:$L$326,0)&lt;=ROUND(COUNTIFS($G$2:$G$326,"&gt;=50",$F$2:$F$326,"&gt;=55")/100*$AE$9,0),"",G2),"")</f>
        <v/>
      </c>
      <c r="N2" s="9" t="str">
        <f>IF(M2&lt;&gt;"",IF(_xlfn.RANK.EQ(M2,$M$2:$M$326,0)&lt;=ROUND(COUNTIFS($G$2:$G$326,"&gt;=50",$F$2:$F$326,"&gt;=55")/100*$AD$9,0),"",G2),"")</f>
        <v/>
      </c>
      <c r="O2" s="9" t="str">
        <f>IF(N2&lt;&gt;"",IF(_xlfn.RANK.EQ(N2,$N$2:$N$326,0)&lt;=ROUND(COUNTIFS($G$2:$G$326,"&gt;=50",$F$2:$F$326,"&gt;=55")/100*$AC$9,0),"",G2),"")</f>
        <v/>
      </c>
      <c r="P2" s="9" t="str">
        <f>IF(O2&lt;&gt;"",IF(_xlfn.RANK.EQ(O2,$O$2:$O$326,0)&lt;=ROUND(COUNTIFS($G$2:$G$326,"&gt;=50",$F$2:$F$326,"&gt;=55")/100*$AB$9,0),"",G2),"")</f>
        <v/>
      </c>
      <c r="Q2" s="9" t="str">
        <f>IF(P2&lt;&gt;"",IF(_xlfn.RANK.EQ(P2,$P$2:$P$326,0)&lt;=ROUND(COUNTIFS($G$2:$G$326,"&gt;=50",$F$2:$F$326,"&gt;=55")/100*$AA$9,0),"",G2),"")</f>
        <v/>
      </c>
      <c r="R2" s="9" t="str">
        <f>IF(A2&lt;&gt;"",IF(COUNTIF($G$2:$G$1000,"&gt;=50")&gt;=10,IF(AND(F2&gt;=55,G2&gt;=50),IF(_xlfn.RANK.EQ(K2,$K$2:$K$1000,0)&lt;=ROUND(COUNTIFS($G$2:$G$1000,"&gt;=50",$F$2:$F$1000,"&gt;=55")/100*$AF$9,0),$AF$8,IF(_xlfn.RANK.EQ(L2,$L$2:$L$1000,0)&lt;=ROUND(COUNTIFS($G$2:$G$1000,"&gt;=50",$F$2:$F$1000,"&gt;=55")/100*$AE$9,0),$AE$8,IF(_xlfn.RANK.EQ(M2,$M$2:$M$1000,0)&lt;=ROUND(COUNTIFS($G$2:$G$1000,"&gt;=50",$F$2:$F$1000,"&gt;=55")/100*$AD$9,0),$AD$8,IF(_xlfn.RANK.EQ(N2,$N$2:$N$1000,0)&lt;=ROUND(COUNTIFS($G$2:$G$1000,"&gt;=50",$F$2:$F$1000,"&gt;=55")/100*$AC$9,0),$AC$8,IF(_xlfn.RANK.EQ(O2,$O$2:$O$1000,0)&lt;=ROUND(COUNTIFS($G$2:$G$1000,"&gt;=50",$F$2:$F$1000,"&gt;=55")/100*$AB$9,0),$AB$8,IF(_xlfn.RANK.EQ(P2,$P$2:$P$1000,0)&lt;=ROUND(COUNTIFS($G$2:$G$1000,"&gt;=50",$F$2:$F$1000,"&gt;=55")/100*$AA$9,0),$AA$8,$Z$8)))))),IF(I2&gt;=$Y$9,$Y$8,$X$8)),IF(I2&gt;=$X$32,$X$30,IF(I2&gt;=$Y$32,$Y$30,IF(I2&gt;=$Z$32,$Z$30,IF(I2&gt;=$AA$32,$AA$30,IF(I2&gt;=$AB$32,$AB$30,IF(I2&gt;=$AC$32,$AC$30,IF(I2&gt;=$AD$32,$AD$30,IF(I2&gt;=$AE$32,$AE$30,$AF$30))))))))),"")</f>
        <v>FF</v>
      </c>
      <c r="S2" s="9" t="str" cm="1">
        <f t="array" ref="S2">IF(AND(D2&lt;&gt;"",D2&lt;&gt;"GR"),IF(COUNTIF($H$2:$H$1000,"&gt;=50")&gt;=10,IF(D2&lt;&gt;"GR",IF(AND(D2&gt;=55,H2&gt;=50),_xlfn.IFS(AND(H2&gt;=$AF$11,H2&gt;$AE$10,H2&gt;$AD$10,H2&gt;$AC$10,H2&gt;$AB$10,H2&gt;$AA$10,H2&gt;$Z$10),"AA",AND(H2&gt;=$AE$11,H2&gt;$AD$10,H2&gt;$AC$10,H2&gt;$AB$10,H2&gt;$AA$10,H2&gt;$Z$10),"BA",AND(H2&gt;=$AD$11,H2&gt;$AC$10,H2&gt;$AB$10,H2&gt;$AA$10,H2&gt;$Z$10),"BB",AND(H2&gt;=$AC$11,H2&gt;$AB$10,H2&gt;$AA$10,H2&gt;$Z$10),"CB",AND(H2&gt;=$AB$11,H2&gt;$AA$10,H2&gt;$Z$10),"CC",AND(H2&gt;=$AA$11,H2&gt;$Z$10),"DC",H2&gt;=50,"DD"),IF(H2&gt;=$Y$9,"FD","FF")),R2),IF(J2&gt;=$X$32,$X$30,IF(J2&gt;=$Y$32,$Y$30,IF(J2&gt;=$Z$32,$Z$30,IF(J2&gt;=$AA$32,$AA$30,IF(J2&gt;=$AB$32,$AB$30,IF(J2&gt;=$AC$32,$AC$30,IF(J2&gt;=$AD$32,$AD$30,IF(J2&gt;=$AE$32,$AE$30,$AF$30))))))))),R2)</f>
        <v>FF</v>
      </c>
      <c r="T2" s="9" t="e" cm="1">
        <f t="array" aca="1" ref="T2" ca="1">IF(A2&lt;&gt;"",IF(_xlfn.BITOR(D2&lt;&gt;"GR",D2&lt;&gt;""),IF(AND(J2&gt;=50,D2&gt;=55),_xlfn.RANK.EQ(J2,$J$2:$J$1000,0),_xlfn.IFS(S2="FD",999,S2="FF",1000)),IF(AND(J2&gt;=50,F2&gt;=55),_xlfn.RANK.EQ(J2,$J$2:$J$326,0),_xlfn.IFS(S2="FD",999,S2="FF",1000))),"")</f>
        <v>#NAME?</v>
      </c>
    </row>
    <row r="3" spans="1:40" ht="17" thickBot="1" x14ac:dyDescent="0.25">
      <c r="A3" s="32">
        <v>190301060</v>
      </c>
      <c r="B3" s="32">
        <v>70</v>
      </c>
      <c r="C3" s="32">
        <v>40</v>
      </c>
      <c r="D3" s="3"/>
      <c r="E3" s="16">
        <f t="shared" ref="E3:E14" si="1">IF(_xlfn.BITOR(B3="GR",B3=""),0,B3)</f>
        <v>70</v>
      </c>
      <c r="F3" s="16">
        <f t="shared" ref="F3:F30" si="2">IF(_xlfn.BITOR(C3="",C3="GR"),0,C3)</f>
        <v>40</v>
      </c>
      <c r="G3" s="9">
        <f t="shared" si="0"/>
        <v>52</v>
      </c>
      <c r="H3" s="9">
        <f t="shared" ref="H3:H66" si="3">IF(AND(D3&lt;&gt;"",D3&lt;&gt;"GR"),(E3*0.4)+(D3*0.6),G3)</f>
        <v>52</v>
      </c>
      <c r="I3" s="9">
        <f t="shared" ref="I3:I66" si="4">ROUND(G3,0)</f>
        <v>52</v>
      </c>
      <c r="J3" s="9">
        <f t="shared" ref="J3:J66" si="5">ROUND(H3,0)</f>
        <v>52</v>
      </c>
      <c r="K3" s="9" t="str">
        <f t="shared" ref="K3:K66" si="6">IF(AND(G3&gt;=50,F3&gt;=55),G3,"")</f>
        <v/>
      </c>
      <c r="L3" s="9" t="str">
        <f t="shared" ref="L3:L66" si="7">IF(K3&lt;&gt;"",IF(_xlfn.RANK.EQ(K3,$K$2:$K$326,0)&lt;=ROUND(COUNTIFS($G$2:$G$326,"&gt;=50",$F$2:$F$326,"&gt;=55")/100*$AF$9,0),"",G3),"")</f>
        <v/>
      </c>
      <c r="M3" s="9" t="str">
        <f t="shared" ref="M3:M66" si="8">IF(L3&lt;&gt;"",IF(_xlfn.RANK.EQ(L3,$L$2:$L$326,0)&lt;=ROUND(COUNTIFS($G$2:$G$326,"&gt;=50",$F$2:$F$326,"&gt;=55")/100*$AE$9,0),"",G3),"")</f>
        <v/>
      </c>
      <c r="N3" s="9" t="str">
        <f t="shared" ref="N3:N66" si="9">IF(M3&lt;&gt;"",IF(_xlfn.RANK.EQ(M3,$M$2:$M$326,0)&lt;=ROUND(COUNTIFS($G$2:$G$326,"&gt;=50",$F$2:$F$326,"&gt;=55")/100*$AD$9,0),"",G3),"")</f>
        <v/>
      </c>
      <c r="O3" s="9" t="str">
        <f t="shared" ref="O3:O66" si="10">IF(N3&lt;&gt;"",IF(_xlfn.RANK.EQ(N3,$N$2:$N$326,0)&lt;=ROUND(COUNTIFS($G$2:$G$326,"&gt;=50",$F$2:$F$326,"&gt;=55")/100*$AC$9,0),"",G3),"")</f>
        <v/>
      </c>
      <c r="P3" s="9" t="str">
        <f t="shared" ref="P3:P66" si="11">IF(O3&lt;&gt;"",IF(_xlfn.RANK.EQ(O3,$O$2:$O$326,0)&lt;=ROUND(COUNTIFS($G$2:$G$326,"&gt;=50",$F$2:$F$326,"&gt;=55")/100*$AB$9,0),"",G3),"")</f>
        <v/>
      </c>
      <c r="Q3" s="9" t="str">
        <f t="shared" ref="Q3:Q66" si="12">IF(P3&lt;&gt;"",IF(_xlfn.RANK.EQ(P3,$P$2:$P$326,0)&lt;=ROUND(COUNTIFS($G$2:$G$326,"&gt;=50",$F$2:$F$326,"&gt;=55")/100*$AA$9,0),"",G3),"")</f>
        <v/>
      </c>
      <c r="R3" s="9" t="str">
        <f>IF(A3&lt;&gt;"",IF(COUNTIF($G$2:$G$1000,"&gt;=50")&gt;=10,IF(AND(F3&gt;=55,G3&gt;=50),IF(_xlfn.RANK.EQ(K3,$K$2:$K$1000,0)&lt;=ROUND(COUNTIFS($G$2:$G$1000,"&gt;=50",$F$2:$F$1000,"&gt;=55")/100*$AF$9,0),$AF$8,IF(_xlfn.RANK.EQ(L3,$L$2:$L$1000,0)&lt;=ROUND(COUNTIFS($G$2:$G$1000,"&gt;=50",$F$2:$F$1000,"&gt;=55")/100*$AE$9,0),$AE$8,IF(_xlfn.RANK.EQ(M3,$M$2:$M$1000,0)&lt;=ROUND(COUNTIFS($G$2:$G$1000,"&gt;=50",$F$2:$F$1000,"&gt;=55")/100*$AD$9,0),$AD$8,IF(_xlfn.RANK.EQ(N3,$N$2:$N$1000,0)&lt;=ROUND(COUNTIFS($G$2:$G$1000,"&gt;=50",$F$2:$F$1000,"&gt;=55")/100*$AC$9,0),$AC$8,IF(_xlfn.RANK.EQ(O3,$O$2:$O$1000,0)&lt;=ROUND(COUNTIFS($G$2:$G$1000,"&gt;=50",$F$2:$F$1000,"&gt;=55")/100*$AB$9,0),$AB$8,IF(_xlfn.RANK.EQ(P3,$P$2:$P$1000,0)&lt;=ROUND(COUNTIFS($G$2:$G$1000,"&gt;=50",$F$2:$F$1000,"&gt;=55")/100*$AA$9,0),$AA$8,$Z$8)))))),IF(I3&gt;=$Y$9,$Y$8,$X$8)),IF(I3&gt;=$X$32,$X$30,IF(I3&gt;=$Y$32,$Y$30,IF(I3&gt;=$Z$32,$Z$30,IF(I3&gt;=$AA$32,$AA$30,IF(I3&gt;=$AB$32,$AB$30,IF(I3&gt;=$AC$32,$AC$30,IF(I3&gt;=$AD$32,$AD$30,IF(I3&gt;=$AE$32,$AE$30,$AF$30))))))))),"")</f>
        <v>FD</v>
      </c>
      <c r="S3" s="9" t="str" cm="1">
        <f t="array" ref="S3">IF(AND(D3&lt;&gt;"",D3&lt;&gt;"GR"),IF(COUNTIF($H$2:$H$1000,"&gt;=50")&gt;=10,IF(D3&lt;&gt;"GR",IF(AND(D3&gt;=55,H3&gt;=50),_xlfn.IFS(AND(H3&gt;=$AF$11,H3&gt;$AE$10,H3&gt;$AD$10,H3&gt;$AC$10,H3&gt;$AB$10,H3&gt;$AA$10,H3&gt;$Z$10),"AA",AND(H3&gt;=$AE$11,H3&gt;$AD$10,H3&gt;$AC$10,H3&gt;$AB$10,H3&gt;$AA$10,H3&gt;$Z$10),"BA",AND(H3&gt;=$AD$11,H3&gt;$AC$10,H3&gt;$AB$10,H3&gt;$AA$10,H3&gt;$Z$10),"BB",AND(H3&gt;=$AC$11,H3&gt;$AB$10,H3&gt;$AA$10,H3&gt;$Z$10),"CB",AND(H3&gt;=$AB$11,H3&gt;$AA$10,H3&gt;$Z$10),"CC",AND(H3&gt;=$AA$11,H3&gt;$Z$10),"DC",H3&gt;=50,"DD"),IF(H3&gt;=$Y$9,"FD","FF")),R3),IF(J3&gt;=$X$32,$X$30,IF(J3&gt;=$Y$32,$Y$30,IF(J3&gt;=$Z$32,$Z$30,IF(J3&gt;=$AA$32,$AA$30,IF(J3&gt;=$AB$32,$AB$30,IF(J3&gt;=$AC$32,$AC$30,IF(J3&gt;=$AD$32,$AD$30,IF(J3&gt;=$AE$32,$AE$30,$AF$30))))))))),R3)</f>
        <v>FD</v>
      </c>
      <c r="T3" s="9" t="e" cm="1">
        <f t="array" aca="1" ref="T3" ca="1">IF(A3&lt;&gt;"",IF(_xlfn.BITOR(D3&lt;&gt;"GR",D3&lt;&gt;""),IF(AND(J3&gt;=50,D3&gt;=55),_xlfn.RANK.EQ(J3,$J$2:$J$1000,0),_xlfn.IFS(S3="FD",999,S3="FF",1000)),IF(AND(J3&gt;=50,F3&gt;=55),_xlfn.RANK.EQ(J3,$J$2:$J$326,0),_xlfn.IFS(S3="FD",999,S3="FF",1000))),"")</f>
        <v>#NAME?</v>
      </c>
    </row>
    <row r="4" spans="1:40" ht="17" thickBot="1" x14ac:dyDescent="0.25">
      <c r="A4" s="32">
        <v>190301153</v>
      </c>
      <c r="B4" s="32">
        <v>75</v>
      </c>
      <c r="C4" s="32">
        <v>55</v>
      </c>
      <c r="D4" s="3"/>
      <c r="E4" s="16">
        <f t="shared" si="1"/>
        <v>75</v>
      </c>
      <c r="F4" s="16">
        <f t="shared" si="2"/>
        <v>55</v>
      </c>
      <c r="G4" s="9">
        <f t="shared" si="0"/>
        <v>63</v>
      </c>
      <c r="H4" s="9">
        <f t="shared" si="3"/>
        <v>63</v>
      </c>
      <c r="I4" s="9">
        <f t="shared" si="4"/>
        <v>63</v>
      </c>
      <c r="J4" s="9">
        <f t="shared" si="5"/>
        <v>63</v>
      </c>
      <c r="K4" s="9">
        <f t="shared" si="6"/>
        <v>63</v>
      </c>
      <c r="L4" s="9">
        <f t="shared" si="7"/>
        <v>63</v>
      </c>
      <c r="M4" s="9">
        <f t="shared" si="8"/>
        <v>63</v>
      </c>
      <c r="N4" s="9">
        <f t="shared" si="9"/>
        <v>63</v>
      </c>
      <c r="O4" s="9">
        <f t="shared" si="10"/>
        <v>63</v>
      </c>
      <c r="P4" s="9" t="str">
        <f t="shared" si="11"/>
        <v/>
      </c>
      <c r="Q4" s="9" t="str">
        <f t="shared" si="12"/>
        <v/>
      </c>
      <c r="R4" s="9" t="str">
        <f>IF(A4&lt;&gt;"",IF(COUNTIF($G$2:$G$1000,"&gt;=50")&gt;=10,IF(AND(F4&gt;=55,G4&gt;=50),IF(_xlfn.RANK.EQ(K4,$K$2:$K$1000,0)&lt;=ROUND(COUNTIFS($G$2:$G$1000,"&gt;=50",$F$2:$F$1000,"&gt;=55")/100*$AF$9,0),$AF$8,IF(_xlfn.RANK.EQ(L4,$L$2:$L$1000,0)&lt;=ROUND(COUNTIFS($G$2:$G$1000,"&gt;=50",$F$2:$F$1000,"&gt;=55")/100*$AE$9,0),$AE$8,IF(_xlfn.RANK.EQ(M4,$M$2:$M$1000,0)&lt;=ROUND(COUNTIFS($G$2:$G$1000,"&gt;=50",$F$2:$F$1000,"&gt;=55")/100*$AD$9,0),$AD$8,IF(_xlfn.RANK.EQ(N4,$N$2:$N$1000,0)&lt;=ROUND(COUNTIFS($G$2:$G$1000,"&gt;=50",$F$2:$F$1000,"&gt;=55")/100*$AC$9,0),$AC$8,IF(_xlfn.RANK.EQ(O4,$O$2:$O$1000,0)&lt;=ROUND(COUNTIFS($G$2:$G$1000,"&gt;=50",$F$2:$F$1000,"&gt;=55")/100*$AB$9,0),$AB$8,IF(_xlfn.RANK.EQ(P4,$P$2:$P$1000,0)&lt;=ROUND(COUNTIFS($G$2:$G$1000,"&gt;=50",$F$2:$F$1000,"&gt;=55")/100*$AA$9,0),$AA$8,$Z$8)))))),IF(I4&gt;=$Y$9,$Y$8,$X$8)),IF(I4&gt;=$X$32,$X$30,IF(I4&gt;=$Y$32,$Y$30,IF(I4&gt;=$Z$32,$Z$30,IF(I4&gt;=$AA$32,$AA$30,IF(I4&gt;=$AB$32,$AB$30,IF(I4&gt;=$AC$32,$AC$30,IF(I4&gt;=$AD$32,$AD$30,IF(I4&gt;=$AE$32,$AE$30,$AF$30))))))))),"")</f>
        <v>CC</v>
      </c>
      <c r="S4" s="9" t="str" cm="1">
        <f t="array" ref="S4">IF(AND(D4&lt;&gt;"",D4&lt;&gt;"GR"),IF(COUNTIF($H$2:$H$1000,"&gt;=50")&gt;=10,IF(D4&lt;&gt;"GR",IF(AND(D4&gt;=55,H4&gt;=50),_xlfn.IFS(AND(H4&gt;=$AF$11,H4&gt;$AE$10,H4&gt;$AD$10,H4&gt;$AC$10,H4&gt;$AB$10,H4&gt;$AA$10,H4&gt;$Z$10),"AA",AND(H4&gt;=$AE$11,H4&gt;$AD$10,H4&gt;$AC$10,H4&gt;$AB$10,H4&gt;$AA$10,H4&gt;$Z$10),"BA",AND(H4&gt;=$AD$11,H4&gt;$AC$10,H4&gt;$AB$10,H4&gt;$AA$10,H4&gt;$Z$10),"BB",AND(H4&gt;=$AC$11,H4&gt;$AB$10,H4&gt;$AA$10,H4&gt;$Z$10),"CB",AND(H4&gt;=$AB$11,H4&gt;$AA$10,H4&gt;$Z$10),"CC",AND(H4&gt;=$AA$11,H4&gt;$Z$10),"DC",H4&gt;=50,"DD"),IF(H4&gt;=$Y$9,"FD","FF")),R4),IF(J4&gt;=$X$32,$X$30,IF(J4&gt;=$Y$32,$Y$30,IF(J4&gt;=$Z$32,$Z$30,IF(J4&gt;=$AA$32,$AA$30,IF(J4&gt;=$AB$32,$AB$30,IF(J4&gt;=$AC$32,$AC$30,IF(J4&gt;=$AD$32,$AD$30,IF(J4&gt;=$AE$32,$AE$30,$AF$30))))))))),R4)</f>
        <v>CC</v>
      </c>
      <c r="T4" s="9" t="e" cm="1">
        <f t="array" aca="1" ref="T4" ca="1">IF(A4&lt;&gt;"",IF(_xlfn.BITOR(D4&lt;&gt;"GR",D4&lt;&gt;""),IF(AND(J4&gt;=50,D4&gt;=55),_xlfn.RANK.EQ(J4,$J$2:$J$1000,0),_xlfn.IFS(S4="FD",999,S4="FF",1000)),IF(AND(J4&gt;=50,F4&gt;=55),_xlfn.RANK.EQ(J4,$J$2:$J$326,0),_xlfn.IFS(S4="FD",999,S4="FF",1000))),"")</f>
        <v>#NAME?</v>
      </c>
      <c r="U4" s="34"/>
      <c r="V4" s="34"/>
      <c r="W4" s="34"/>
      <c r="X4" s="9" t="s">
        <v>11</v>
      </c>
      <c r="Y4" s="9" t="s">
        <v>12</v>
      </c>
      <c r="Z4" s="9" t="s">
        <v>6</v>
      </c>
      <c r="AA4" s="9" t="s">
        <v>5</v>
      </c>
      <c r="AB4" s="9" t="s">
        <v>4</v>
      </c>
      <c r="AC4" s="9" t="s">
        <v>3</v>
      </c>
      <c r="AD4" s="9" t="s">
        <v>2</v>
      </c>
      <c r="AE4" s="9" t="s">
        <v>1</v>
      </c>
      <c r="AF4" s="9" t="s">
        <v>0</v>
      </c>
      <c r="AG4" s="9" t="s">
        <v>27</v>
      </c>
      <c r="AH4" s="9" t="s">
        <v>28</v>
      </c>
      <c r="AI4" s="37" t="s">
        <v>29</v>
      </c>
      <c r="AJ4" s="38"/>
    </row>
    <row r="5" spans="1:40" ht="17" thickBot="1" x14ac:dyDescent="0.25">
      <c r="A5" s="32">
        <v>190301161</v>
      </c>
      <c r="B5" s="32">
        <v>78</v>
      </c>
      <c r="C5" s="32">
        <v>68</v>
      </c>
      <c r="D5" s="3"/>
      <c r="E5" s="16">
        <f t="shared" si="1"/>
        <v>78</v>
      </c>
      <c r="F5" s="16">
        <f t="shared" si="2"/>
        <v>68</v>
      </c>
      <c r="G5" s="9">
        <f t="shared" si="0"/>
        <v>72</v>
      </c>
      <c r="H5" s="9">
        <f t="shared" si="3"/>
        <v>72</v>
      </c>
      <c r="I5" s="9">
        <f t="shared" si="4"/>
        <v>72</v>
      </c>
      <c r="J5" s="9">
        <f t="shared" si="5"/>
        <v>72</v>
      </c>
      <c r="K5" s="9">
        <f t="shared" si="6"/>
        <v>72</v>
      </c>
      <c r="L5" s="9">
        <f t="shared" si="7"/>
        <v>72</v>
      </c>
      <c r="M5" s="9">
        <f t="shared" si="8"/>
        <v>72</v>
      </c>
      <c r="N5" s="9" t="str">
        <f t="shared" si="9"/>
        <v/>
      </c>
      <c r="O5" s="9" t="str">
        <f t="shared" si="10"/>
        <v/>
      </c>
      <c r="P5" s="9" t="str">
        <f t="shared" si="11"/>
        <v/>
      </c>
      <c r="Q5" s="9" t="str">
        <f t="shared" si="12"/>
        <v/>
      </c>
      <c r="R5" s="9" t="str">
        <f>IF(A5&lt;&gt;"",IF(COUNTIF($G$2:$G$1000,"&gt;=50")&gt;=10,IF(AND(F5&gt;=55,G5&gt;=50),IF(_xlfn.RANK.EQ(K5,$K$2:$K$1000,0)&lt;=ROUND(COUNTIFS($G$2:$G$1000,"&gt;=50",$F$2:$F$1000,"&gt;=55")/100*$AF$9,0),$AF$8,IF(_xlfn.RANK.EQ(L5,$L$2:$L$1000,0)&lt;=ROUND(COUNTIFS($G$2:$G$1000,"&gt;=50",$F$2:$F$1000,"&gt;=55")/100*$AE$9,0),$AE$8,IF(_xlfn.RANK.EQ(M5,$M$2:$M$1000,0)&lt;=ROUND(COUNTIFS($G$2:$G$1000,"&gt;=50",$F$2:$F$1000,"&gt;=55")/100*$AD$9,0),$AD$8,IF(_xlfn.RANK.EQ(N5,$N$2:$N$1000,0)&lt;=ROUND(COUNTIFS($G$2:$G$1000,"&gt;=50",$F$2:$F$1000,"&gt;=55")/100*$AC$9,0),$AC$8,IF(_xlfn.RANK.EQ(O5,$O$2:$O$1000,0)&lt;=ROUND(COUNTIFS($G$2:$G$1000,"&gt;=50",$F$2:$F$1000,"&gt;=55")/100*$AB$9,0),$AB$8,IF(_xlfn.RANK.EQ(P5,$P$2:$P$1000,0)&lt;=ROUND(COUNTIFS($G$2:$G$1000,"&gt;=50",$F$2:$F$1000,"&gt;=55")/100*$AA$9,0),$AA$8,$Z$8)))))),IF(I5&gt;=$Y$9,$Y$8,$X$8)),IF(I5&gt;=$X$32,$X$30,IF(I5&gt;=$Y$32,$Y$30,IF(I5&gt;=$Z$32,$Z$30,IF(I5&gt;=$AA$32,$AA$30,IF(I5&gt;=$AB$32,$AB$30,IF(I5&gt;=$AC$32,$AC$30,IF(I5&gt;=$AD$32,$AD$30,IF(I5&gt;=$AE$32,$AE$30,$AF$30))))))))),"")</f>
        <v>BB</v>
      </c>
      <c r="S5" s="9" t="str" cm="1">
        <f t="array" ref="S5">IF(AND(D5&lt;&gt;"",D5&lt;&gt;"GR"),IF(COUNTIF($H$2:$H$1000,"&gt;=50")&gt;=10,IF(D5&lt;&gt;"GR",IF(AND(D5&gt;=55,H5&gt;=50),_xlfn.IFS(AND(H5&gt;=$AF$11,H5&gt;$AE$10,H5&gt;$AD$10,H5&gt;$AC$10,H5&gt;$AB$10,H5&gt;$AA$10,H5&gt;$Z$10),"AA",AND(H5&gt;=$AE$11,H5&gt;$AD$10,H5&gt;$AC$10,H5&gt;$AB$10,H5&gt;$AA$10,H5&gt;$Z$10),"BA",AND(H5&gt;=$AD$11,H5&gt;$AC$10,H5&gt;$AB$10,H5&gt;$AA$10,H5&gt;$Z$10),"BB",AND(H5&gt;=$AC$11,H5&gt;$AB$10,H5&gt;$AA$10,H5&gt;$Z$10),"CB",AND(H5&gt;=$AB$11,H5&gt;$AA$10,H5&gt;$Z$10),"CC",AND(H5&gt;=$AA$11,H5&gt;$Z$10),"DC",H5&gt;=50,"DD"),IF(H5&gt;=$Y$9,"FD","FF")),R5),IF(J5&gt;=$X$32,$X$30,IF(J5&gt;=$Y$32,$Y$30,IF(J5&gt;=$Z$32,$Z$30,IF(J5&gt;=$AA$32,$AA$30,IF(J5&gt;=$AB$32,$AB$30,IF(J5&gt;=$AC$32,$AC$30,IF(J5&gt;=$AD$32,$AD$30,IF(J5&gt;=$AE$32,$AE$30,$AF$30))))))))),R5)</f>
        <v>BB</v>
      </c>
      <c r="T5" s="9" t="e" cm="1">
        <f t="array" aca="1" ref="T5" ca="1">IF(A5&lt;&gt;"",IF(_xlfn.BITOR(D5&lt;&gt;"GR",D5&lt;&gt;""),IF(AND(J5&gt;=50,D5&gt;=55),_xlfn.RANK.EQ(J5,$J$2:$J$1000,0),_xlfn.IFS(S5="FD",999,S5="FF",1000)),IF(AND(J5&gt;=50,F5&gt;=55),_xlfn.RANK.EQ(J5,$J$2:$J$326,0),_xlfn.IFS(S5="FD",999,S5="FF",1000))),"")</f>
        <v>#NAME?</v>
      </c>
      <c r="U5" s="34" t="s">
        <v>59</v>
      </c>
      <c r="V5" s="34"/>
      <c r="W5" s="34"/>
      <c r="X5" s="14">
        <f>COUNTIFS($R$2:$R$1000,"&lt;&gt;""",$R$2:$R$1000,"FF")</f>
        <v>15</v>
      </c>
      <c r="Y5" s="14">
        <f>COUNTIFS($R$2:$R$1000,"&lt;&gt;""",$R$2:$R$1000,"FD")</f>
        <v>34</v>
      </c>
      <c r="Z5" s="14">
        <f>COUNTIFS($R$2:$R$1000,"&lt;&gt;""",$R$2:$R$1000,"DD")</f>
        <v>1</v>
      </c>
      <c r="AA5" s="14">
        <f>COUNTIFS($R$2:$R$1000,"&lt;&gt;""",$R$2:$R$1000,"DC")</f>
        <v>4</v>
      </c>
      <c r="AB5" s="14">
        <f>COUNTIFS($R$2:$R$1000,"&lt;&gt;""",$R$2:$R$1000,"CC")</f>
        <v>7</v>
      </c>
      <c r="AC5" s="14">
        <f>COUNTIFS($R$2:$R$1000,"&lt;&gt;""",$R$2:$R$1000,"CB")</f>
        <v>7</v>
      </c>
      <c r="AD5" s="14">
        <f>COUNTIFS($R$2:$R$1000,"&lt;&gt;""",$R$2:$R$1000,"BB")</f>
        <v>6</v>
      </c>
      <c r="AE5" s="14">
        <f>COUNTIFS($R$2:$R$1000,"&lt;&gt;""",$R$2:$R$1000,"BA")</f>
        <v>4</v>
      </c>
      <c r="AF5" s="14">
        <f>COUNTIFS($R$2:$R$1000,"&lt;&gt;""",$R$2:$R$1000,"AA")</f>
        <v>2</v>
      </c>
      <c r="AG5" s="9">
        <f>Z5+AA5+AB5+AC5+AD5+AE5+AF5</f>
        <v>31</v>
      </c>
      <c r="AH5" s="14">
        <f>X5+Y5</f>
        <v>49</v>
      </c>
      <c r="AI5" s="34">
        <f>AG5+AH5</f>
        <v>80</v>
      </c>
      <c r="AJ5" s="34"/>
    </row>
    <row r="6" spans="1:40" ht="17" thickBot="1" x14ac:dyDescent="0.25">
      <c r="A6" s="32">
        <v>190301175</v>
      </c>
      <c r="B6" s="32">
        <v>80</v>
      </c>
      <c r="C6" s="32">
        <v>5</v>
      </c>
      <c r="D6" s="3"/>
      <c r="E6" s="16">
        <f t="shared" si="1"/>
        <v>80</v>
      </c>
      <c r="F6" s="16">
        <f t="shared" si="2"/>
        <v>5</v>
      </c>
      <c r="G6" s="9">
        <f t="shared" si="0"/>
        <v>35</v>
      </c>
      <c r="H6" s="9">
        <f t="shared" si="3"/>
        <v>35</v>
      </c>
      <c r="I6" s="9">
        <f t="shared" si="4"/>
        <v>35</v>
      </c>
      <c r="J6" s="9">
        <f t="shared" si="5"/>
        <v>35</v>
      </c>
      <c r="K6" s="9" t="str">
        <f t="shared" si="6"/>
        <v/>
      </c>
      <c r="L6" s="9" t="str">
        <f t="shared" si="7"/>
        <v/>
      </c>
      <c r="M6" s="9" t="str">
        <f t="shared" si="8"/>
        <v/>
      </c>
      <c r="N6" s="9" t="str">
        <f t="shared" si="9"/>
        <v/>
      </c>
      <c r="O6" s="9" t="str">
        <f t="shared" si="10"/>
        <v/>
      </c>
      <c r="P6" s="9" t="str">
        <f t="shared" si="11"/>
        <v/>
      </c>
      <c r="Q6" s="9" t="str">
        <f t="shared" si="12"/>
        <v/>
      </c>
      <c r="R6" s="9" t="str">
        <f>IF(A6&lt;&gt;"",IF(COUNTIF($G$2:$G$1000,"&gt;=50")&gt;=10,IF(AND(F6&gt;=55,G6&gt;=50),IF(_xlfn.RANK.EQ(K6,$K$2:$K$1000,0)&lt;=ROUND(COUNTIFS($G$2:$G$1000,"&gt;=50",$F$2:$F$1000,"&gt;=55")/100*$AF$9,0),$AF$8,IF(_xlfn.RANK.EQ(L6,$L$2:$L$1000,0)&lt;=ROUND(COUNTIFS($G$2:$G$1000,"&gt;=50",$F$2:$F$1000,"&gt;=55")/100*$AE$9,0),$AE$8,IF(_xlfn.RANK.EQ(M6,$M$2:$M$1000,0)&lt;=ROUND(COUNTIFS($G$2:$G$1000,"&gt;=50",$F$2:$F$1000,"&gt;=55")/100*$AD$9,0),$AD$8,IF(_xlfn.RANK.EQ(N6,$N$2:$N$1000,0)&lt;=ROUND(COUNTIFS($G$2:$G$1000,"&gt;=50",$F$2:$F$1000,"&gt;=55")/100*$AC$9,0),$AC$8,IF(_xlfn.RANK.EQ(O6,$O$2:$O$1000,0)&lt;=ROUND(COUNTIFS($G$2:$G$1000,"&gt;=50",$F$2:$F$1000,"&gt;=55")/100*$AB$9,0),$AB$8,IF(_xlfn.RANK.EQ(P6,$P$2:$P$1000,0)&lt;=ROUND(COUNTIFS($G$2:$G$1000,"&gt;=50",$F$2:$F$1000,"&gt;=55")/100*$AA$9,0),$AA$8,$Z$8)))))),IF(I6&gt;=$Y$9,$Y$8,$X$8)),IF(I6&gt;=$X$32,$X$30,IF(I6&gt;=$Y$32,$Y$30,IF(I6&gt;=$Z$32,$Z$30,IF(I6&gt;=$AA$32,$AA$30,IF(I6&gt;=$AB$32,$AB$30,IF(I6&gt;=$AC$32,$AC$30,IF(I6&gt;=$AD$32,$AD$30,IF(I6&gt;=$AE$32,$AE$30,$AF$30))))))))),"")</f>
        <v>FD</v>
      </c>
      <c r="S6" s="9" t="str" cm="1">
        <f t="array" ref="S6">IF(AND(D6&lt;&gt;"",D6&lt;&gt;"GR"),IF(COUNTIF($H$2:$H$1000,"&gt;=50")&gt;=10,IF(D6&lt;&gt;"GR",IF(AND(D6&gt;=55,H6&gt;=50),_xlfn.IFS(AND(H6&gt;=$AF$11,H6&gt;$AE$10,H6&gt;$AD$10,H6&gt;$AC$10,H6&gt;$AB$10,H6&gt;$AA$10,H6&gt;$Z$10),"AA",AND(H6&gt;=$AE$11,H6&gt;$AD$10,H6&gt;$AC$10,H6&gt;$AB$10,H6&gt;$AA$10,H6&gt;$Z$10),"BA",AND(H6&gt;=$AD$11,H6&gt;$AC$10,H6&gt;$AB$10,H6&gt;$AA$10,H6&gt;$Z$10),"BB",AND(H6&gt;=$AC$11,H6&gt;$AB$10,H6&gt;$AA$10,H6&gt;$Z$10),"CB",AND(H6&gt;=$AB$11,H6&gt;$AA$10,H6&gt;$Z$10),"CC",AND(H6&gt;=$AA$11,H6&gt;$Z$10),"DC",H6&gt;=50,"DD"),IF(H6&gt;=$Y$9,"FD","FF")),R6),IF(J6&gt;=$X$32,$X$30,IF(J6&gt;=$Y$32,$Y$30,IF(J6&gt;=$Z$32,$Z$30,IF(J6&gt;=$AA$32,$AA$30,IF(J6&gt;=$AB$32,$AB$30,IF(J6&gt;=$AC$32,$AC$30,IF(J6&gt;=$AD$32,$AD$30,IF(J6&gt;=$AE$32,$AE$30,$AF$30))))))))),R6)</f>
        <v>FD</v>
      </c>
      <c r="T6" s="9" t="e" cm="1">
        <f t="array" aca="1" ref="T6" ca="1">IF(A6&lt;&gt;"",IF(_xlfn.BITOR(D6&lt;&gt;"GR",D6&lt;&gt;""),IF(AND(J6&gt;=50,D6&gt;=55),_xlfn.RANK.EQ(J6,$J$2:$J$1000,0),_xlfn.IFS(S6="FD",999,S6="FF",1000)),IF(AND(J6&gt;=50,F6&gt;=55),_xlfn.RANK.EQ(J6,$J$2:$J$326,0),_xlfn.IFS(S6="FD",999,S6="FF",1000))),"")</f>
        <v>#NAME?</v>
      </c>
      <c r="U6" s="34" t="s">
        <v>60</v>
      </c>
      <c r="V6" s="34"/>
      <c r="W6" s="34"/>
      <c r="X6" s="14">
        <f>COUNTIFS($S$2:$S$1000,"&lt;&gt;""",$S$2:$S$1000,"FF")</f>
        <v>15</v>
      </c>
      <c r="Y6" s="14">
        <f>COUNTIFS($S$2:$S$1000,"&lt;&gt;""",$S$2:$S$1000,"FD")</f>
        <v>34</v>
      </c>
      <c r="Z6" s="14">
        <f>COUNTIFS($S$2:$S$1000,"&lt;&gt;""",$S$2:$S$1000,"DD")</f>
        <v>1</v>
      </c>
      <c r="AA6" s="14">
        <f>COUNTIFS($S$2:$S$1000,"&lt;&gt;""",$S$2:$S$1000,"DC")</f>
        <v>4</v>
      </c>
      <c r="AB6" s="14">
        <f>COUNTIFS($S$2:$S$1000,"&lt;&gt;""",$S$2:$S$1000,"CC")</f>
        <v>7</v>
      </c>
      <c r="AC6" s="14">
        <f>COUNTIFS($S$2:$S$1000,"&lt;&gt;""",$S$2:$S$1000,"CB")</f>
        <v>7</v>
      </c>
      <c r="AD6" s="14">
        <f>COUNTIFS($S$2:$S$1000,"&lt;&gt;""",$S$2:$S$1000,"BB")</f>
        <v>6</v>
      </c>
      <c r="AE6" s="14">
        <f>COUNTIFS($S$2:$S$1000,"&lt;&gt;""",$S$2:$S$1000,"BA")</f>
        <v>4</v>
      </c>
      <c r="AF6" s="14">
        <f>COUNTIFS($S$2:$S$1000,"&lt;&gt;""",$S$2:$S$1000,"AA")</f>
        <v>2</v>
      </c>
      <c r="AG6" s="9">
        <f>Z6+AA6+AB6+AC6+AD6+AE6+AF6</f>
        <v>31</v>
      </c>
      <c r="AH6" s="14">
        <f>X6+Y6</f>
        <v>49</v>
      </c>
      <c r="AI6" s="34">
        <f>AG6+AH6</f>
        <v>80</v>
      </c>
      <c r="AJ6" s="34"/>
    </row>
    <row r="7" spans="1:40" ht="17" thickBot="1" x14ac:dyDescent="0.25">
      <c r="A7" s="32">
        <v>200301028</v>
      </c>
      <c r="B7" s="32">
        <v>70</v>
      </c>
      <c r="C7" s="32">
        <v>43</v>
      </c>
      <c r="D7" s="3"/>
      <c r="E7" s="16">
        <f t="shared" si="1"/>
        <v>70</v>
      </c>
      <c r="F7" s="16">
        <f t="shared" si="2"/>
        <v>43</v>
      </c>
      <c r="G7" s="9">
        <f t="shared" si="0"/>
        <v>53.8</v>
      </c>
      <c r="H7" s="9">
        <f t="shared" si="3"/>
        <v>53.8</v>
      </c>
      <c r="I7" s="9">
        <f t="shared" si="4"/>
        <v>54</v>
      </c>
      <c r="J7" s="9">
        <f t="shared" si="5"/>
        <v>54</v>
      </c>
      <c r="K7" s="9" t="str">
        <f t="shared" si="6"/>
        <v/>
      </c>
      <c r="L7" s="9" t="str">
        <f t="shared" si="7"/>
        <v/>
      </c>
      <c r="M7" s="9" t="str">
        <f t="shared" si="8"/>
        <v/>
      </c>
      <c r="N7" s="9" t="str">
        <f t="shared" si="9"/>
        <v/>
      </c>
      <c r="O7" s="9" t="str">
        <f t="shared" si="10"/>
        <v/>
      </c>
      <c r="P7" s="9" t="str">
        <f t="shared" si="11"/>
        <v/>
      </c>
      <c r="Q7" s="9" t="str">
        <f t="shared" si="12"/>
        <v/>
      </c>
      <c r="R7" s="9" t="str">
        <f>IF(A7&lt;&gt;"",IF(COUNTIF($G$2:$G$1000,"&gt;=50")&gt;=10,IF(AND(F7&gt;=55,G7&gt;=50),IF(_xlfn.RANK.EQ(K7,$K$2:$K$1000,0)&lt;=ROUND(COUNTIFS($G$2:$G$1000,"&gt;=50",$F$2:$F$1000,"&gt;=55")/100*$AF$9,0),$AF$8,IF(_xlfn.RANK.EQ(L7,$L$2:$L$1000,0)&lt;=ROUND(COUNTIFS($G$2:$G$1000,"&gt;=50",$F$2:$F$1000,"&gt;=55")/100*$AE$9,0),$AE$8,IF(_xlfn.RANK.EQ(M7,$M$2:$M$1000,0)&lt;=ROUND(COUNTIFS($G$2:$G$1000,"&gt;=50",$F$2:$F$1000,"&gt;=55")/100*$AD$9,0),$AD$8,IF(_xlfn.RANK.EQ(N7,$N$2:$N$1000,0)&lt;=ROUND(COUNTIFS($G$2:$G$1000,"&gt;=50",$F$2:$F$1000,"&gt;=55")/100*$AC$9,0),$AC$8,IF(_xlfn.RANK.EQ(O7,$O$2:$O$1000,0)&lt;=ROUND(COUNTIFS($G$2:$G$1000,"&gt;=50",$F$2:$F$1000,"&gt;=55")/100*$AB$9,0),$AB$8,IF(_xlfn.RANK.EQ(P7,$P$2:$P$1000,0)&lt;=ROUND(COUNTIFS($G$2:$G$1000,"&gt;=50",$F$2:$F$1000,"&gt;=55")/100*$AA$9,0),$AA$8,$Z$8)))))),IF(I7&gt;=$Y$9,$Y$8,$X$8)),IF(I7&gt;=$X$32,$X$30,IF(I7&gt;=$Y$32,$Y$30,IF(I7&gt;=$Z$32,$Z$30,IF(I7&gt;=$AA$32,$AA$30,IF(I7&gt;=$AB$32,$AB$30,IF(I7&gt;=$AC$32,$AC$30,IF(I7&gt;=$AD$32,$AD$30,IF(I7&gt;=$AE$32,$AE$30,$AF$30))))))))),"")</f>
        <v>FD</v>
      </c>
      <c r="S7" s="9" t="str" cm="1">
        <f t="array" ref="S7">IF(AND(D7&lt;&gt;"",D7&lt;&gt;"GR"),IF(COUNTIF($H$2:$H$1000,"&gt;=50")&gt;=10,IF(D7&lt;&gt;"GR",IF(AND(D7&gt;=55,H7&gt;=50),_xlfn.IFS(AND(H7&gt;=$AF$11,H7&gt;$AE$10,H7&gt;$AD$10,H7&gt;$AC$10,H7&gt;$AB$10,H7&gt;$AA$10,H7&gt;$Z$10),"AA",AND(H7&gt;=$AE$11,H7&gt;$AD$10,H7&gt;$AC$10,H7&gt;$AB$10,H7&gt;$AA$10,H7&gt;$Z$10),"BA",AND(H7&gt;=$AD$11,H7&gt;$AC$10,H7&gt;$AB$10,H7&gt;$AA$10,H7&gt;$Z$10),"BB",AND(H7&gt;=$AC$11,H7&gt;$AB$10,H7&gt;$AA$10,H7&gt;$Z$10),"CB",AND(H7&gt;=$AB$11,H7&gt;$AA$10,H7&gt;$Z$10),"CC",AND(H7&gt;=$AA$11,H7&gt;$Z$10),"DC",H7&gt;=50,"DD"),IF(H7&gt;=$Y$9,"FD","FF")),R7),IF(J7&gt;=$X$32,$X$30,IF(J7&gt;=$Y$32,$Y$30,IF(J7&gt;=$Z$32,$Z$30,IF(J7&gt;=$AA$32,$AA$30,IF(J7&gt;=$AB$32,$AB$30,IF(J7&gt;=$AC$32,$AC$30,IF(J7&gt;=$AD$32,$AD$30,IF(J7&gt;=$AE$32,$AE$30,$AF$30))))))))),R7)</f>
        <v>FD</v>
      </c>
      <c r="T7" s="9" t="e" cm="1">
        <f t="array" aca="1" ref="T7" ca="1">IF(A7&lt;&gt;"",IF(_xlfn.BITOR(D7&lt;&gt;"GR",D7&lt;&gt;""),IF(AND(J7&gt;=50,D7&gt;=55),_xlfn.RANK.EQ(J7,$J$2:$J$1000,0),_xlfn.IFS(S7="FD",999,S7="FF",1000)),IF(AND(J7&gt;=50,F7&gt;=55),_xlfn.RANK.EQ(J7,$J$2:$J$326,0),_xlfn.IFS(S7="FD",999,S7="FF",1000))),"")</f>
        <v>#NAME?</v>
      </c>
    </row>
    <row r="8" spans="1:40" ht="18" thickBot="1" x14ac:dyDescent="0.25">
      <c r="A8" s="32">
        <v>200301036</v>
      </c>
      <c r="B8" s="32" t="s">
        <v>34</v>
      </c>
      <c r="C8" s="32" t="s">
        <v>34</v>
      </c>
      <c r="D8" s="3"/>
      <c r="E8" s="16">
        <f t="shared" si="1"/>
        <v>0</v>
      </c>
      <c r="F8" s="16">
        <f t="shared" si="2"/>
        <v>0</v>
      </c>
      <c r="G8" s="9">
        <f t="shared" si="0"/>
        <v>0</v>
      </c>
      <c r="H8" s="9">
        <f t="shared" si="3"/>
        <v>0</v>
      </c>
      <c r="I8" s="9">
        <f t="shared" si="4"/>
        <v>0</v>
      </c>
      <c r="J8" s="9">
        <f t="shared" si="5"/>
        <v>0</v>
      </c>
      <c r="K8" s="9" t="str">
        <f t="shared" si="6"/>
        <v/>
      </c>
      <c r="L8" s="9" t="str">
        <f t="shared" si="7"/>
        <v/>
      </c>
      <c r="M8" s="9" t="str">
        <f t="shared" si="8"/>
        <v/>
      </c>
      <c r="N8" s="9" t="str">
        <f t="shared" si="9"/>
        <v/>
      </c>
      <c r="O8" s="9" t="str">
        <f t="shared" si="10"/>
        <v/>
      </c>
      <c r="P8" s="9" t="str">
        <f t="shared" si="11"/>
        <v/>
      </c>
      <c r="Q8" s="9" t="str">
        <f t="shared" si="12"/>
        <v/>
      </c>
      <c r="R8" s="9" t="str">
        <f>IF(A8&lt;&gt;"",IF(COUNTIF($G$2:$G$1000,"&gt;=50")&gt;=10,IF(AND(F8&gt;=55,G8&gt;=50),IF(_xlfn.RANK.EQ(K8,$K$2:$K$1000,0)&lt;=ROUND(COUNTIFS($G$2:$G$1000,"&gt;=50",$F$2:$F$1000,"&gt;=55")/100*$AF$9,0),$AF$8,IF(_xlfn.RANK.EQ(L8,$L$2:$L$1000,0)&lt;=ROUND(COUNTIFS($G$2:$G$1000,"&gt;=50",$F$2:$F$1000,"&gt;=55")/100*$AE$9,0),$AE$8,IF(_xlfn.RANK.EQ(M8,$M$2:$M$1000,0)&lt;=ROUND(COUNTIFS($G$2:$G$1000,"&gt;=50",$F$2:$F$1000,"&gt;=55")/100*$AD$9,0),$AD$8,IF(_xlfn.RANK.EQ(N8,$N$2:$N$1000,0)&lt;=ROUND(COUNTIFS($G$2:$G$1000,"&gt;=50",$F$2:$F$1000,"&gt;=55")/100*$AC$9,0),$AC$8,IF(_xlfn.RANK.EQ(O8,$O$2:$O$1000,0)&lt;=ROUND(COUNTIFS($G$2:$G$1000,"&gt;=50",$F$2:$F$1000,"&gt;=55")/100*$AB$9,0),$AB$8,IF(_xlfn.RANK.EQ(P8,$P$2:$P$1000,0)&lt;=ROUND(COUNTIFS($G$2:$G$1000,"&gt;=50",$F$2:$F$1000,"&gt;=55")/100*$AA$9,0),$AA$8,$Z$8)))))),IF(I8&gt;=$Y$9,$Y$8,$X$8)),IF(I8&gt;=$X$32,$X$30,IF(I8&gt;=$Y$32,$Y$30,IF(I8&gt;=$Z$32,$Z$30,IF(I8&gt;=$AA$32,$AA$30,IF(I8&gt;=$AB$32,$AB$30,IF(I8&gt;=$AC$32,$AC$30,IF(I8&gt;=$AD$32,$AD$30,IF(I8&gt;=$AE$32,$AE$30,$AF$30))))))))),"")</f>
        <v>FF</v>
      </c>
      <c r="S8" s="9" t="str" cm="1">
        <f t="array" ref="S8">IF(AND(D8&lt;&gt;"",D8&lt;&gt;"GR"),IF(COUNTIF($H$2:$H$1000,"&gt;=50")&gt;=10,IF(D8&lt;&gt;"GR",IF(AND(D8&gt;=55,H8&gt;=50),_xlfn.IFS(AND(H8&gt;=$AF$11,H8&gt;$AE$10,H8&gt;$AD$10,H8&gt;$AC$10,H8&gt;$AB$10,H8&gt;$AA$10,H8&gt;$Z$10),"AA",AND(H8&gt;=$AE$11,H8&gt;$AD$10,H8&gt;$AC$10,H8&gt;$AB$10,H8&gt;$AA$10,H8&gt;$Z$10),"BA",AND(H8&gt;=$AD$11,H8&gt;$AC$10,H8&gt;$AB$10,H8&gt;$AA$10,H8&gt;$Z$10),"BB",AND(H8&gt;=$AC$11,H8&gt;$AB$10,H8&gt;$AA$10,H8&gt;$Z$10),"CB",AND(H8&gt;=$AB$11,H8&gt;$AA$10,H8&gt;$Z$10),"CC",AND(H8&gt;=$AA$11,H8&gt;$Z$10),"DC",H8&gt;=50,"DD"),IF(H8&gt;=$Y$9,"FD","FF")),R8),IF(J8&gt;=$X$32,$X$30,IF(J8&gt;=$Y$32,$Y$30,IF(J8&gt;=$Z$32,$Z$30,IF(J8&gt;=$AA$32,$AA$30,IF(J8&gt;=$AB$32,$AB$30,IF(J8&gt;=$AC$32,$AC$30,IF(J8&gt;=$AD$32,$AD$30,IF(J8&gt;=$AE$32,$AE$30,$AF$30))))))))),R8)</f>
        <v>FF</v>
      </c>
      <c r="T8" s="9" t="e" cm="1">
        <f t="array" aca="1" ref="T8" ca="1">IF(A8&lt;&gt;"",IF(_xlfn.BITOR(D8&lt;&gt;"GR",D8&lt;&gt;""),IF(AND(J8&gt;=50,D8&gt;=55),_xlfn.RANK.EQ(J8,$J$2:$J$1000,0),_xlfn.IFS(S8="FD",999,S8="FF",1000)),IF(AND(J8&gt;=50,F8&gt;=55),_xlfn.RANK.EQ(J8,$J$2:$J$326,0),_xlfn.IFS(S8="FD",999,S8="FF",1000))),"")</f>
        <v>#NAME?</v>
      </c>
      <c r="U8" s="34" t="s">
        <v>54</v>
      </c>
      <c r="V8" s="34"/>
      <c r="W8" s="34"/>
      <c r="X8" s="9" t="s">
        <v>11</v>
      </c>
      <c r="Y8" s="9" t="s">
        <v>12</v>
      </c>
      <c r="Z8" s="9" t="s">
        <v>6</v>
      </c>
      <c r="AA8" s="9" t="s">
        <v>5</v>
      </c>
      <c r="AB8" s="9" t="s">
        <v>4</v>
      </c>
      <c r="AC8" s="9" t="s">
        <v>3</v>
      </c>
      <c r="AD8" s="9" t="s">
        <v>2</v>
      </c>
      <c r="AE8" s="9" t="s">
        <v>1</v>
      </c>
      <c r="AF8" s="9" t="s">
        <v>0</v>
      </c>
    </row>
    <row r="9" spans="1:40" ht="17" thickBot="1" x14ac:dyDescent="0.25">
      <c r="A9" s="32">
        <v>200301055</v>
      </c>
      <c r="B9" s="32">
        <v>77</v>
      </c>
      <c r="C9" s="32">
        <v>48</v>
      </c>
      <c r="D9" s="3"/>
      <c r="E9" s="16">
        <f t="shared" si="1"/>
        <v>77</v>
      </c>
      <c r="F9" s="16">
        <f t="shared" si="2"/>
        <v>48</v>
      </c>
      <c r="G9" s="9">
        <f t="shared" si="0"/>
        <v>59.599999999999994</v>
      </c>
      <c r="H9" s="9">
        <f t="shared" si="3"/>
        <v>59.599999999999994</v>
      </c>
      <c r="I9" s="9">
        <f t="shared" si="4"/>
        <v>60</v>
      </c>
      <c r="J9" s="9">
        <f t="shared" si="5"/>
        <v>60</v>
      </c>
      <c r="K9" s="9" t="str">
        <f t="shared" si="6"/>
        <v/>
      </c>
      <c r="L9" s="9" t="str">
        <f t="shared" si="7"/>
        <v/>
      </c>
      <c r="M9" s="9" t="str">
        <f t="shared" si="8"/>
        <v/>
      </c>
      <c r="N9" s="9" t="str">
        <f t="shared" si="9"/>
        <v/>
      </c>
      <c r="O9" s="9" t="str">
        <f t="shared" si="10"/>
        <v/>
      </c>
      <c r="P9" s="9" t="str">
        <f t="shared" si="11"/>
        <v/>
      </c>
      <c r="Q9" s="9" t="str">
        <f t="shared" si="12"/>
        <v/>
      </c>
      <c r="R9" s="9" t="str">
        <f>IF(A9&lt;&gt;"",IF(COUNTIF($G$2:$G$1000,"&gt;=50")&gt;=10,IF(AND(F9&gt;=55,G9&gt;=50),IF(_xlfn.RANK.EQ(K9,$K$2:$K$1000,0)&lt;=ROUND(COUNTIFS($G$2:$G$1000,"&gt;=50",$F$2:$F$1000,"&gt;=55")/100*$AF$9,0),$AF$8,IF(_xlfn.RANK.EQ(L9,$L$2:$L$1000,0)&lt;=ROUND(COUNTIFS($G$2:$G$1000,"&gt;=50",$F$2:$F$1000,"&gt;=55")/100*$AE$9,0),$AE$8,IF(_xlfn.RANK.EQ(M9,$M$2:$M$1000,0)&lt;=ROUND(COUNTIFS($G$2:$G$1000,"&gt;=50",$F$2:$F$1000,"&gt;=55")/100*$AD$9,0),$AD$8,IF(_xlfn.RANK.EQ(N9,$N$2:$N$1000,0)&lt;=ROUND(COUNTIFS($G$2:$G$1000,"&gt;=50",$F$2:$F$1000,"&gt;=55")/100*$AC$9,0),$AC$8,IF(_xlfn.RANK.EQ(O9,$O$2:$O$1000,0)&lt;=ROUND(COUNTIFS($G$2:$G$1000,"&gt;=50",$F$2:$F$1000,"&gt;=55")/100*$AB$9,0),$AB$8,IF(_xlfn.RANK.EQ(P9,$P$2:$P$1000,0)&lt;=ROUND(COUNTIFS($G$2:$G$1000,"&gt;=50",$F$2:$F$1000,"&gt;=55")/100*$AA$9,0),$AA$8,$Z$8)))))),IF(I9&gt;=$Y$9,$Y$8,$X$8)),IF(I9&gt;=$X$32,$X$30,IF(I9&gt;=$Y$32,$Y$30,IF(I9&gt;=$Z$32,$Z$30,IF(I9&gt;=$AA$32,$AA$30,IF(I9&gt;=$AB$32,$AB$30,IF(I9&gt;=$AC$32,$AC$30,IF(I9&gt;=$AD$32,$AD$30,IF(I9&gt;=$AE$32,$AE$30,$AF$30))))))))),"")</f>
        <v>FD</v>
      </c>
      <c r="S9" s="9" t="str" cm="1">
        <f t="array" ref="S9">IF(AND(D9&lt;&gt;"",D9&lt;&gt;"GR"),IF(COUNTIF($H$2:$H$1000,"&gt;=50")&gt;=10,IF(D9&lt;&gt;"GR",IF(AND(D9&gt;=55,H9&gt;=50),_xlfn.IFS(AND(H9&gt;=$AF$11,H9&gt;$AE$10,H9&gt;$AD$10,H9&gt;$AC$10,H9&gt;$AB$10,H9&gt;$AA$10,H9&gt;$Z$10),"AA",AND(H9&gt;=$AE$11,H9&gt;$AD$10,H9&gt;$AC$10,H9&gt;$AB$10,H9&gt;$AA$10,H9&gt;$Z$10),"BA",AND(H9&gt;=$AD$11,H9&gt;$AC$10,H9&gt;$AB$10,H9&gt;$AA$10,H9&gt;$Z$10),"BB",AND(H9&gt;=$AC$11,H9&gt;$AB$10,H9&gt;$AA$10,H9&gt;$Z$10),"CB",AND(H9&gt;=$AB$11,H9&gt;$AA$10,H9&gt;$Z$10),"CC",AND(H9&gt;=$AA$11,H9&gt;$Z$10),"DC",H9&gt;=50,"DD"),IF(H9&gt;=$Y$9,"FD","FF")),R9),IF(J9&gt;=$X$32,$X$30,IF(J9&gt;=$Y$32,$Y$30,IF(J9&gt;=$Z$32,$Z$30,IF(J9&gt;=$AA$32,$AA$30,IF(J9&gt;=$AB$32,$AB$30,IF(J9&gt;=$AC$32,$AC$30,IF(J9&gt;=$AD$32,$AD$30,IF(J9&gt;=$AE$32,$AE$30,$AF$30))))))))),R9)</f>
        <v>FD</v>
      </c>
      <c r="T9" s="9" t="e" cm="1">
        <f t="array" aca="1" ref="T9" ca="1">IF(A9&lt;&gt;"",IF(_xlfn.BITOR(D9&lt;&gt;"GR",D9&lt;&gt;""),IF(AND(J9&gt;=50,D9&gt;=55),_xlfn.RANK.EQ(J9,$J$2:$J$1000,0),_xlfn.IFS(S9="FD",999,S9="FF",1000)),IF(AND(J9&gt;=50,F9&gt;=55),_xlfn.RANK.EQ(J9,$J$2:$J$326,0),_xlfn.IFS(S9="FD",999,S9="FF",1000))),"")</f>
        <v>#NAME?</v>
      </c>
      <c r="U9" s="34" t="s">
        <v>62</v>
      </c>
      <c r="V9" s="34"/>
      <c r="W9" s="34"/>
      <c r="X9" s="28">
        <v>0</v>
      </c>
      <c r="Y9" s="28">
        <v>28</v>
      </c>
      <c r="Z9" s="28">
        <v>8</v>
      </c>
      <c r="AA9" s="28">
        <v>13</v>
      </c>
      <c r="AB9" s="28">
        <v>19</v>
      </c>
      <c r="AC9" s="28">
        <v>24</v>
      </c>
      <c r="AD9" s="28">
        <v>19</v>
      </c>
      <c r="AE9" s="28">
        <v>12</v>
      </c>
      <c r="AF9" s="28">
        <v>5</v>
      </c>
      <c r="AG9" s="29">
        <f>SUM(Z9:AF9)</f>
        <v>100</v>
      </c>
    </row>
    <row r="10" spans="1:40" ht="17" thickBot="1" x14ac:dyDescent="0.25">
      <c r="A10" s="32">
        <v>200301056</v>
      </c>
      <c r="B10" s="32">
        <v>67</v>
      </c>
      <c r="C10" s="32">
        <v>83</v>
      </c>
      <c r="D10" s="3"/>
      <c r="E10" s="16">
        <f t="shared" si="1"/>
        <v>67</v>
      </c>
      <c r="F10" s="16">
        <f t="shared" si="2"/>
        <v>83</v>
      </c>
      <c r="G10" s="9">
        <f t="shared" si="0"/>
        <v>76.599999999999994</v>
      </c>
      <c r="H10" s="9">
        <f t="shared" si="3"/>
        <v>76.599999999999994</v>
      </c>
      <c r="I10" s="9">
        <f t="shared" si="4"/>
        <v>77</v>
      </c>
      <c r="J10" s="9">
        <f t="shared" si="5"/>
        <v>77</v>
      </c>
      <c r="K10" s="9">
        <f t="shared" si="6"/>
        <v>76.599999999999994</v>
      </c>
      <c r="L10" s="9">
        <f t="shared" si="7"/>
        <v>76.599999999999994</v>
      </c>
      <c r="M10" s="9" t="str">
        <f t="shared" si="8"/>
        <v/>
      </c>
      <c r="N10" s="9" t="str">
        <f t="shared" si="9"/>
        <v/>
      </c>
      <c r="O10" s="9" t="str">
        <f t="shared" si="10"/>
        <v/>
      </c>
      <c r="P10" s="9" t="str">
        <f t="shared" si="11"/>
        <v/>
      </c>
      <c r="Q10" s="9" t="str">
        <f t="shared" si="12"/>
        <v/>
      </c>
      <c r="R10" s="9" t="str">
        <f>IF(A10&lt;&gt;"",IF(COUNTIF($G$2:$G$1000,"&gt;=50")&gt;=10,IF(AND(F10&gt;=55,G10&gt;=50),IF(_xlfn.RANK.EQ(K10,$K$2:$K$1000,0)&lt;=ROUND(COUNTIFS($G$2:$G$1000,"&gt;=50",$F$2:$F$1000,"&gt;=55")/100*$AF$9,0),$AF$8,IF(_xlfn.RANK.EQ(L10,$L$2:$L$1000,0)&lt;=ROUND(COUNTIFS($G$2:$G$1000,"&gt;=50",$F$2:$F$1000,"&gt;=55")/100*$AE$9,0),$AE$8,IF(_xlfn.RANK.EQ(M10,$M$2:$M$1000,0)&lt;=ROUND(COUNTIFS($G$2:$G$1000,"&gt;=50",$F$2:$F$1000,"&gt;=55")/100*$AD$9,0),$AD$8,IF(_xlfn.RANK.EQ(N10,$N$2:$N$1000,0)&lt;=ROUND(COUNTIFS($G$2:$G$1000,"&gt;=50",$F$2:$F$1000,"&gt;=55")/100*$AC$9,0),$AC$8,IF(_xlfn.RANK.EQ(O10,$O$2:$O$1000,0)&lt;=ROUND(COUNTIFS($G$2:$G$1000,"&gt;=50",$F$2:$F$1000,"&gt;=55")/100*$AB$9,0),$AB$8,IF(_xlfn.RANK.EQ(P10,$P$2:$P$1000,0)&lt;=ROUND(COUNTIFS($G$2:$G$1000,"&gt;=50",$F$2:$F$1000,"&gt;=55")/100*$AA$9,0),$AA$8,$Z$8)))))),IF(I10&gt;=$Y$9,$Y$8,$X$8)),IF(I10&gt;=$X$32,$X$30,IF(I10&gt;=$Y$32,$Y$30,IF(I10&gt;=$Z$32,$Z$30,IF(I10&gt;=$AA$32,$AA$30,IF(I10&gt;=$AB$32,$AB$30,IF(I10&gt;=$AC$32,$AC$30,IF(I10&gt;=$AD$32,$AD$30,IF(I10&gt;=$AE$32,$AE$30,$AF$30))))))))),"")</f>
        <v>BA</v>
      </c>
      <c r="S10" s="9" t="str" cm="1">
        <f t="array" ref="S10">IF(AND(D10&lt;&gt;"",D10&lt;&gt;"GR"),IF(COUNTIF($H$2:$H$1000,"&gt;=50")&gt;=10,IF(D10&lt;&gt;"GR",IF(AND(D10&gt;=55,H10&gt;=50),_xlfn.IFS(AND(H10&gt;=$AF$11,H10&gt;$AE$10,H10&gt;$AD$10,H10&gt;$AC$10,H10&gt;$AB$10,H10&gt;$AA$10,H10&gt;$Z$10),"AA",AND(H10&gt;=$AE$11,H10&gt;$AD$10,H10&gt;$AC$10,H10&gt;$AB$10,H10&gt;$AA$10,H10&gt;$Z$10),"BA",AND(H10&gt;=$AD$11,H10&gt;$AC$10,H10&gt;$AB$10,H10&gt;$AA$10,H10&gt;$Z$10),"BB",AND(H10&gt;=$AC$11,H10&gt;$AB$10,H10&gt;$AA$10,H10&gt;$Z$10),"CB",AND(H10&gt;=$AB$11,H10&gt;$AA$10,H10&gt;$Z$10),"CC",AND(H10&gt;=$AA$11,H10&gt;$Z$10),"DC",H10&gt;=50,"DD"),IF(H10&gt;=$Y$9,"FD","FF")),R10),IF(J10&gt;=$X$32,$X$30,IF(J10&gt;=$Y$32,$Y$30,IF(J10&gt;=$Z$32,$Z$30,IF(J10&gt;=$AA$32,$AA$30,IF(J10&gt;=$AB$32,$AB$30,IF(J10&gt;=$AC$32,$AC$30,IF(J10&gt;=$AD$32,$AD$30,IF(J10&gt;=$AE$32,$AE$30,$AF$30))))))))),R10)</f>
        <v>BA</v>
      </c>
      <c r="T10" s="9" t="e" cm="1">
        <f t="array" aca="1" ref="T10" ca="1">IF(A10&lt;&gt;"",IF(_xlfn.BITOR(D10&lt;&gt;"GR",D10&lt;&gt;""),IF(AND(J10&gt;=50,D10&gt;=55),_xlfn.RANK.EQ(J10,$J$2:$J$1000,0),_xlfn.IFS(S10="FD",999,S10="FF",1000)),IF(AND(J10&gt;=50,F10&gt;=55),_xlfn.RANK.EQ(J10,$J$2:$J$326,0),_xlfn.IFS(S10="FD",999,S10="FF",1000))),"")</f>
        <v>#NAME?</v>
      </c>
      <c r="U10" s="34" t="s">
        <v>61</v>
      </c>
      <c r="V10" s="34"/>
      <c r="W10" s="34"/>
      <c r="X10" s="4" cm="1">
        <f t="array" ref="X10">MAX(IF($R$2:$R$1000="FF",$G$2:$G$1000))</f>
        <v>24.8</v>
      </c>
      <c r="Y10" s="4" cm="1">
        <f t="array" ref="Y10">MAX(IF($R$2:$R$1000="FD",$G$2:$G$1000))</f>
        <v>63</v>
      </c>
      <c r="Z10" s="4" cm="1">
        <f t="array" ref="Z10">MAX(IF($R$2:$R$1000="DD",$G$2:$G$1000))</f>
        <v>53</v>
      </c>
      <c r="AA10" s="4" cm="1">
        <f t="array" ref="AA10">MAX(IF($R$2:$R$1000="DC",$G$2:$G$1000))</f>
        <v>59.6</v>
      </c>
      <c r="AB10" s="4" cm="1">
        <f t="array" ref="AB10">MAX(IF($R$2:$R$1000="CC",$G$2:$G$1000))</f>
        <v>64.8</v>
      </c>
      <c r="AC10" s="4" cm="1">
        <f t="array" ref="AC10">MAX(IF($R$2:$R$1000="CB",$G$2:$G$1000))</f>
        <v>70.199999999999989</v>
      </c>
      <c r="AD10" s="4" cm="1">
        <f t="array" ref="AD10">MAX(IF($R$2:$R$1000="BB",$G$2:$G$1000))</f>
        <v>73.199999999999989</v>
      </c>
      <c r="AE10" s="4" cm="1">
        <f t="array" ref="AE10">MAX(IF($R$2:$R$1000="BA",$G$2:$G$1000))</f>
        <v>77.400000000000006</v>
      </c>
      <c r="AF10" s="4" cm="1">
        <f t="array" ref="AF10">MAX(IF($R$2:$R$1000="AA",$G$2:$G$1000))</f>
        <v>87.8</v>
      </c>
    </row>
    <row r="11" spans="1:40" ht="18" thickBot="1" x14ac:dyDescent="0.25">
      <c r="A11" s="32">
        <v>200301096</v>
      </c>
      <c r="B11" s="32" t="s">
        <v>34</v>
      </c>
      <c r="C11" s="32" t="s">
        <v>34</v>
      </c>
      <c r="D11" s="3"/>
      <c r="E11" s="16">
        <f t="shared" si="1"/>
        <v>0</v>
      </c>
      <c r="F11" s="16">
        <f t="shared" si="2"/>
        <v>0</v>
      </c>
      <c r="G11" s="9">
        <f t="shared" si="0"/>
        <v>0</v>
      </c>
      <c r="H11" s="9">
        <f t="shared" si="3"/>
        <v>0</v>
      </c>
      <c r="I11" s="9">
        <f t="shared" si="4"/>
        <v>0</v>
      </c>
      <c r="J11" s="9">
        <f t="shared" si="5"/>
        <v>0</v>
      </c>
      <c r="K11" s="9" t="str">
        <f t="shared" si="6"/>
        <v/>
      </c>
      <c r="L11" s="9" t="str">
        <f t="shared" si="7"/>
        <v/>
      </c>
      <c r="M11" s="9" t="str">
        <f t="shared" si="8"/>
        <v/>
      </c>
      <c r="N11" s="9" t="str">
        <f t="shared" si="9"/>
        <v/>
      </c>
      <c r="O11" s="9" t="str">
        <f t="shared" si="10"/>
        <v/>
      </c>
      <c r="P11" s="9" t="str">
        <f t="shared" si="11"/>
        <v/>
      </c>
      <c r="Q11" s="9" t="str">
        <f t="shared" si="12"/>
        <v/>
      </c>
      <c r="R11" s="9" t="str">
        <f>IF(A11&lt;&gt;"",IF(COUNTIF($G$2:$G$1000,"&gt;=50")&gt;=10,IF(AND(F11&gt;=55,G11&gt;=50),IF(_xlfn.RANK.EQ(K11,$K$2:$K$1000,0)&lt;=ROUND(COUNTIFS($G$2:$G$1000,"&gt;=50",$F$2:$F$1000,"&gt;=55")/100*$AF$9,0),$AF$8,IF(_xlfn.RANK.EQ(L11,$L$2:$L$1000,0)&lt;=ROUND(COUNTIFS($G$2:$G$1000,"&gt;=50",$F$2:$F$1000,"&gt;=55")/100*$AE$9,0),$AE$8,IF(_xlfn.RANK.EQ(M11,$M$2:$M$1000,0)&lt;=ROUND(COUNTIFS($G$2:$G$1000,"&gt;=50",$F$2:$F$1000,"&gt;=55")/100*$AD$9,0),$AD$8,IF(_xlfn.RANK.EQ(N11,$N$2:$N$1000,0)&lt;=ROUND(COUNTIFS($G$2:$G$1000,"&gt;=50",$F$2:$F$1000,"&gt;=55")/100*$AC$9,0),$AC$8,IF(_xlfn.RANK.EQ(O11,$O$2:$O$1000,0)&lt;=ROUND(COUNTIFS($G$2:$G$1000,"&gt;=50",$F$2:$F$1000,"&gt;=55")/100*$AB$9,0),$AB$8,IF(_xlfn.RANK.EQ(P11,$P$2:$P$1000,0)&lt;=ROUND(COUNTIFS($G$2:$G$1000,"&gt;=50",$F$2:$F$1000,"&gt;=55")/100*$AA$9,0),$AA$8,$Z$8)))))),IF(I11&gt;=$Y$9,$Y$8,$X$8)),IF(I11&gt;=$X$32,$X$30,IF(I11&gt;=$Y$32,$Y$30,IF(I11&gt;=$Z$32,$Z$30,IF(I11&gt;=$AA$32,$AA$30,IF(I11&gt;=$AB$32,$AB$30,IF(I11&gt;=$AC$32,$AC$30,IF(I11&gt;=$AD$32,$AD$30,IF(I11&gt;=$AE$32,$AE$30,$AF$30))))))))),"")</f>
        <v>FF</v>
      </c>
      <c r="S11" s="9" t="str" cm="1">
        <f t="array" ref="S11">IF(AND(D11&lt;&gt;"",D11&lt;&gt;"GR"),IF(COUNTIF($H$2:$H$1000,"&gt;=50")&gt;=10,IF(D11&lt;&gt;"GR",IF(AND(D11&gt;=55,H11&gt;=50),_xlfn.IFS(AND(H11&gt;=$AF$11,H11&gt;$AE$10,H11&gt;$AD$10,H11&gt;$AC$10,H11&gt;$AB$10,H11&gt;$AA$10,H11&gt;$Z$10),"AA",AND(H11&gt;=$AE$11,H11&gt;$AD$10,H11&gt;$AC$10,H11&gt;$AB$10,H11&gt;$AA$10,H11&gt;$Z$10),"BA",AND(H11&gt;=$AD$11,H11&gt;$AC$10,H11&gt;$AB$10,H11&gt;$AA$10,H11&gt;$Z$10),"BB",AND(H11&gt;=$AC$11,H11&gt;$AB$10,H11&gt;$AA$10,H11&gt;$Z$10),"CB",AND(H11&gt;=$AB$11,H11&gt;$AA$10,H11&gt;$Z$10),"CC",AND(H11&gt;=$AA$11,H11&gt;$Z$10),"DC",H11&gt;=50,"DD"),IF(H11&gt;=$Y$9,"FD","FF")),R11),IF(J11&gt;=$X$32,$X$30,IF(J11&gt;=$Y$32,$Y$30,IF(J11&gt;=$Z$32,$Z$30,IF(J11&gt;=$AA$32,$AA$30,IF(J11&gt;=$AB$32,$AB$30,IF(J11&gt;=$AC$32,$AC$30,IF(J11&gt;=$AD$32,$AD$30,IF(J11&gt;=$AE$32,$AE$30,$AF$30))))))))),R11)</f>
        <v>FF</v>
      </c>
      <c r="T11" s="9" t="e" cm="1">
        <f t="array" aca="1" ref="T11" ca="1">IF(A11&lt;&gt;"",IF(_xlfn.BITOR(D11&lt;&gt;"GR",D11&lt;&gt;""),IF(AND(J11&gt;=50,D11&gt;=55),_xlfn.RANK.EQ(J11,$J$2:$J$1000,0),_xlfn.IFS(S11="FD",999,S11="FF",1000)),IF(AND(J11&gt;=50,F11&gt;=55),_xlfn.RANK.EQ(J11,$J$2:$J$326,0),_xlfn.IFS(S11="FD",999,S11="FF",1000))),"")</f>
        <v>#NAME?</v>
      </c>
      <c r="U11" s="34" t="s">
        <v>58</v>
      </c>
      <c r="V11" s="34"/>
      <c r="W11" s="34"/>
      <c r="X11" s="20" cm="1">
        <f t="array" ref="X11">MIN(IF($R$2:$R$331="FF",$G$2:$G$331))</f>
        <v>0</v>
      </c>
      <c r="Y11" s="20" cm="1">
        <f t="array" ref="Y11">MIN(IF($R$2:$R$1000="FD",$G$2:$G$1000))</f>
        <v>28</v>
      </c>
      <c r="Z11" s="20" cm="1">
        <f t="array" ref="Z11">MIN(IF($R$2:$R$1000="DD",$G$2:$G$1000))</f>
        <v>53</v>
      </c>
      <c r="AA11" s="20" cm="1">
        <f t="array" ref="AA11">MIN(IF($R$2:$R$1000="DC",$G$2:$G$1000))</f>
        <v>56.8</v>
      </c>
      <c r="AB11" s="20" cm="1">
        <f t="array" ref="AB11">MIN(IF($R$2:$R$1000="CC",$G$2:$G$1000))</f>
        <v>59.8</v>
      </c>
      <c r="AC11" s="20" cm="1">
        <f t="array" ref="AC11">MIN(IF($R$2:$R$1000="CB",$G$2:$G$1000))</f>
        <v>65.400000000000006</v>
      </c>
      <c r="AD11" s="20" cm="1">
        <f t="array" ref="AD11">MIN(IF($R$2:$R$1000="BB",$G$2:$G$1000))</f>
        <v>71.400000000000006</v>
      </c>
      <c r="AE11" s="20" cm="1">
        <f t="array" ref="AE11">MIN(IF($R$2:$R$1000="BA",$G$2:$G$1000))</f>
        <v>74</v>
      </c>
      <c r="AF11" s="20" cm="1">
        <f t="array" ref="AF11">MIN(IF($R$2:$R$1000="AA",$G$2:$G$1000))</f>
        <v>84.8</v>
      </c>
    </row>
    <row r="12" spans="1:40" ht="17" thickBot="1" x14ac:dyDescent="0.25">
      <c r="A12" s="32">
        <v>200301149</v>
      </c>
      <c r="B12" s="32">
        <v>68</v>
      </c>
      <c r="C12" s="32">
        <v>55</v>
      </c>
      <c r="D12" s="3"/>
      <c r="E12" s="16">
        <f t="shared" si="1"/>
        <v>68</v>
      </c>
      <c r="F12" s="16">
        <f t="shared" si="2"/>
        <v>55</v>
      </c>
      <c r="G12" s="9">
        <f t="shared" si="0"/>
        <v>60.2</v>
      </c>
      <c r="H12" s="9">
        <f t="shared" si="3"/>
        <v>60.2</v>
      </c>
      <c r="I12" s="9">
        <f t="shared" si="4"/>
        <v>60</v>
      </c>
      <c r="J12" s="9">
        <f t="shared" si="5"/>
        <v>60</v>
      </c>
      <c r="K12" s="9">
        <f t="shared" si="6"/>
        <v>60.2</v>
      </c>
      <c r="L12" s="9">
        <f t="shared" si="7"/>
        <v>60.2</v>
      </c>
      <c r="M12" s="9">
        <f t="shared" si="8"/>
        <v>60.2</v>
      </c>
      <c r="N12" s="9">
        <f t="shared" si="9"/>
        <v>60.2</v>
      </c>
      <c r="O12" s="9">
        <f t="shared" si="10"/>
        <v>60.2</v>
      </c>
      <c r="P12" s="9" t="str">
        <f t="shared" si="11"/>
        <v/>
      </c>
      <c r="Q12" s="9" t="str">
        <f t="shared" si="12"/>
        <v/>
      </c>
      <c r="R12" s="9" t="str">
        <f>IF(A12&lt;&gt;"",IF(COUNTIF($G$2:$G$1000,"&gt;=50")&gt;=10,IF(AND(F12&gt;=55,G12&gt;=50),IF(_xlfn.RANK.EQ(K12,$K$2:$K$1000,0)&lt;=ROUND(COUNTIFS($G$2:$G$1000,"&gt;=50",$F$2:$F$1000,"&gt;=55")/100*$AF$9,0),$AF$8,IF(_xlfn.RANK.EQ(L12,$L$2:$L$1000,0)&lt;=ROUND(COUNTIFS($G$2:$G$1000,"&gt;=50",$F$2:$F$1000,"&gt;=55")/100*$AE$9,0),$AE$8,IF(_xlfn.RANK.EQ(M12,$M$2:$M$1000,0)&lt;=ROUND(COUNTIFS($G$2:$G$1000,"&gt;=50",$F$2:$F$1000,"&gt;=55")/100*$AD$9,0),$AD$8,IF(_xlfn.RANK.EQ(N12,$N$2:$N$1000,0)&lt;=ROUND(COUNTIFS($G$2:$G$1000,"&gt;=50",$F$2:$F$1000,"&gt;=55")/100*$AC$9,0),$AC$8,IF(_xlfn.RANK.EQ(O12,$O$2:$O$1000,0)&lt;=ROUND(COUNTIFS($G$2:$G$1000,"&gt;=50",$F$2:$F$1000,"&gt;=55")/100*$AB$9,0),$AB$8,IF(_xlfn.RANK.EQ(P12,$P$2:$P$1000,0)&lt;=ROUND(COUNTIFS($G$2:$G$1000,"&gt;=50",$F$2:$F$1000,"&gt;=55")/100*$AA$9,0),$AA$8,$Z$8)))))),IF(I12&gt;=$Y$9,$Y$8,$X$8)),IF(I12&gt;=$X$32,$X$30,IF(I12&gt;=$Y$32,$Y$30,IF(I12&gt;=$Z$32,$Z$30,IF(I12&gt;=$AA$32,$AA$30,IF(I12&gt;=$AB$32,$AB$30,IF(I12&gt;=$AC$32,$AC$30,IF(I12&gt;=$AD$32,$AD$30,IF(I12&gt;=$AE$32,$AE$30,$AF$30))))))))),"")</f>
        <v>CC</v>
      </c>
      <c r="S12" s="9" t="str" cm="1">
        <f t="array" ref="S12">IF(AND(D12&lt;&gt;"",D12&lt;&gt;"GR"),IF(COUNTIF($H$2:$H$1000,"&gt;=50")&gt;=10,IF(D12&lt;&gt;"GR",IF(AND(D12&gt;=55,H12&gt;=50),_xlfn.IFS(AND(H12&gt;=$AF$11,H12&gt;$AE$10,H12&gt;$AD$10,H12&gt;$AC$10,H12&gt;$AB$10,H12&gt;$AA$10,H12&gt;$Z$10),"AA",AND(H12&gt;=$AE$11,H12&gt;$AD$10,H12&gt;$AC$10,H12&gt;$AB$10,H12&gt;$AA$10,H12&gt;$Z$10),"BA",AND(H12&gt;=$AD$11,H12&gt;$AC$10,H12&gt;$AB$10,H12&gt;$AA$10,H12&gt;$Z$10),"BB",AND(H12&gt;=$AC$11,H12&gt;$AB$10,H12&gt;$AA$10,H12&gt;$Z$10),"CB",AND(H12&gt;=$AB$11,H12&gt;$AA$10,H12&gt;$Z$10),"CC",AND(H12&gt;=$AA$11,H12&gt;$Z$10),"DC",H12&gt;=50,"DD"),IF(H12&gt;=$Y$9,"FD","FF")),R12),IF(J12&gt;=$X$32,$X$30,IF(J12&gt;=$Y$32,$Y$30,IF(J12&gt;=$Z$32,$Z$30,IF(J12&gt;=$AA$32,$AA$30,IF(J12&gt;=$AB$32,$AB$30,IF(J12&gt;=$AC$32,$AC$30,IF(J12&gt;=$AD$32,$AD$30,IF(J12&gt;=$AE$32,$AE$30,$AF$30))))))))),R12)</f>
        <v>CC</v>
      </c>
      <c r="T12" s="9" t="e" cm="1">
        <f t="array" aca="1" ref="T12" ca="1">IF(A12&lt;&gt;"",IF(_xlfn.BITOR(D12&lt;&gt;"GR",D12&lt;&gt;""),IF(AND(J12&gt;=50,D12&gt;=55),_xlfn.RANK.EQ(J12,$J$2:$J$1000,0),_xlfn.IFS(S12="FD",999,S12="FF",1000)),IF(AND(J12&gt;=50,F12&gt;=55),_xlfn.RANK.EQ(J12,$J$2:$J$326,0),_xlfn.IFS(S12="FD",999,S12="FF",1000))),"")</f>
        <v>#NAME?</v>
      </c>
    </row>
    <row r="13" spans="1:40" ht="17" thickBot="1" x14ac:dyDescent="0.25">
      <c r="A13" s="32">
        <v>200301162</v>
      </c>
      <c r="B13" s="32">
        <v>57</v>
      </c>
      <c r="C13" s="32">
        <v>42</v>
      </c>
      <c r="D13" s="3"/>
      <c r="E13" s="16">
        <f t="shared" si="1"/>
        <v>57</v>
      </c>
      <c r="F13" s="16">
        <f t="shared" si="2"/>
        <v>42</v>
      </c>
      <c r="G13" s="9">
        <f t="shared" si="0"/>
        <v>48</v>
      </c>
      <c r="H13" s="9">
        <f t="shared" si="3"/>
        <v>48</v>
      </c>
      <c r="I13" s="9">
        <f t="shared" si="4"/>
        <v>48</v>
      </c>
      <c r="J13" s="9">
        <f t="shared" si="5"/>
        <v>48</v>
      </c>
      <c r="K13" s="9" t="str">
        <f t="shared" si="6"/>
        <v/>
      </c>
      <c r="L13" s="9" t="str">
        <f t="shared" si="7"/>
        <v/>
      </c>
      <c r="M13" s="9" t="str">
        <f t="shared" si="8"/>
        <v/>
      </c>
      <c r="N13" s="9" t="str">
        <f t="shared" si="9"/>
        <v/>
      </c>
      <c r="O13" s="9" t="str">
        <f t="shared" si="10"/>
        <v/>
      </c>
      <c r="P13" s="9" t="str">
        <f t="shared" si="11"/>
        <v/>
      </c>
      <c r="Q13" s="9" t="str">
        <f t="shared" si="12"/>
        <v/>
      </c>
      <c r="R13" s="9" t="str">
        <f>IF(A13&lt;&gt;"",IF(COUNTIF($G$2:$G$1000,"&gt;=50")&gt;=10,IF(AND(F13&gt;=55,G13&gt;=50),IF(_xlfn.RANK.EQ(K13,$K$2:$K$1000,0)&lt;=ROUND(COUNTIFS($G$2:$G$1000,"&gt;=50",$F$2:$F$1000,"&gt;=55")/100*$AF$9,0),$AF$8,IF(_xlfn.RANK.EQ(L13,$L$2:$L$1000,0)&lt;=ROUND(COUNTIFS($G$2:$G$1000,"&gt;=50",$F$2:$F$1000,"&gt;=55")/100*$AE$9,0),$AE$8,IF(_xlfn.RANK.EQ(M13,$M$2:$M$1000,0)&lt;=ROUND(COUNTIFS($G$2:$G$1000,"&gt;=50",$F$2:$F$1000,"&gt;=55")/100*$AD$9,0),$AD$8,IF(_xlfn.RANK.EQ(N13,$N$2:$N$1000,0)&lt;=ROUND(COUNTIFS($G$2:$G$1000,"&gt;=50",$F$2:$F$1000,"&gt;=55")/100*$AC$9,0),$AC$8,IF(_xlfn.RANK.EQ(O13,$O$2:$O$1000,0)&lt;=ROUND(COUNTIFS($G$2:$G$1000,"&gt;=50",$F$2:$F$1000,"&gt;=55")/100*$AB$9,0),$AB$8,IF(_xlfn.RANK.EQ(P13,$P$2:$P$1000,0)&lt;=ROUND(COUNTIFS($G$2:$G$1000,"&gt;=50",$F$2:$F$1000,"&gt;=55")/100*$AA$9,0),$AA$8,$Z$8)))))),IF(I13&gt;=$Y$9,$Y$8,$X$8)),IF(I13&gt;=$X$32,$X$30,IF(I13&gt;=$Y$32,$Y$30,IF(I13&gt;=$Z$32,$Z$30,IF(I13&gt;=$AA$32,$AA$30,IF(I13&gt;=$AB$32,$AB$30,IF(I13&gt;=$AC$32,$AC$30,IF(I13&gt;=$AD$32,$AD$30,IF(I13&gt;=$AE$32,$AE$30,$AF$30))))))))),"")</f>
        <v>FD</v>
      </c>
      <c r="S13" s="9" t="str" cm="1">
        <f t="array" ref="S13">IF(AND(D13&lt;&gt;"",D13&lt;&gt;"GR"),IF(COUNTIF($H$2:$H$1000,"&gt;=50")&gt;=10,IF(D13&lt;&gt;"GR",IF(AND(D13&gt;=55,H13&gt;=50),_xlfn.IFS(AND(H13&gt;=$AF$11,H13&gt;$AE$10,H13&gt;$AD$10,H13&gt;$AC$10,H13&gt;$AB$10,H13&gt;$AA$10,H13&gt;$Z$10),"AA",AND(H13&gt;=$AE$11,H13&gt;$AD$10,H13&gt;$AC$10,H13&gt;$AB$10,H13&gt;$AA$10,H13&gt;$Z$10),"BA",AND(H13&gt;=$AD$11,H13&gt;$AC$10,H13&gt;$AB$10,H13&gt;$AA$10,H13&gt;$Z$10),"BB",AND(H13&gt;=$AC$11,H13&gt;$AB$10,H13&gt;$AA$10,H13&gt;$Z$10),"CB",AND(H13&gt;=$AB$11,H13&gt;$AA$10,H13&gt;$Z$10),"CC",AND(H13&gt;=$AA$11,H13&gt;$Z$10),"DC",H13&gt;=50,"DD"),IF(H13&gt;=$Y$9,"FD","FF")),R13),IF(J13&gt;=$X$32,$X$30,IF(J13&gt;=$Y$32,$Y$30,IF(J13&gt;=$Z$32,$Z$30,IF(J13&gt;=$AA$32,$AA$30,IF(J13&gt;=$AB$32,$AB$30,IF(J13&gt;=$AC$32,$AC$30,IF(J13&gt;=$AD$32,$AD$30,IF(J13&gt;=$AE$32,$AE$30,$AF$30))))))))),R13)</f>
        <v>FD</v>
      </c>
      <c r="T13" s="9" t="e" cm="1">
        <f t="array" aca="1" ref="T13" ca="1">IF(A13&lt;&gt;"",IF(_xlfn.BITOR(D13&lt;&gt;"GR",D13&lt;&gt;""),IF(AND(J13&gt;=50,D13&gt;=55),_xlfn.RANK.EQ(J13,$J$2:$J$1000,0),_xlfn.IFS(S13="FD",999,S13="FF",1000)),IF(AND(J13&gt;=50,F13&gt;=55),_xlfn.RANK.EQ(J13,$J$2:$J$326,0),_xlfn.IFS(S13="FD",999,S13="FF",1000))),"")</f>
        <v>#NAME?</v>
      </c>
      <c r="AH13" s="1"/>
      <c r="AI13" s="1"/>
      <c r="AJ13" s="1"/>
      <c r="AK13" s="1"/>
      <c r="AL13" s="1"/>
      <c r="AM13" s="1"/>
      <c r="AN13" s="1"/>
    </row>
    <row r="14" spans="1:40" ht="17" thickBot="1" x14ac:dyDescent="0.25">
      <c r="A14" s="32">
        <v>200301178</v>
      </c>
      <c r="B14" s="32">
        <v>75</v>
      </c>
      <c r="C14" s="32">
        <v>27</v>
      </c>
      <c r="D14" s="3"/>
      <c r="E14" s="16">
        <f t="shared" si="1"/>
        <v>75</v>
      </c>
      <c r="F14" s="16">
        <f t="shared" si="2"/>
        <v>27</v>
      </c>
      <c r="G14" s="9">
        <f t="shared" si="0"/>
        <v>46.2</v>
      </c>
      <c r="H14" s="9">
        <f t="shared" si="3"/>
        <v>46.2</v>
      </c>
      <c r="I14" s="9">
        <f t="shared" si="4"/>
        <v>46</v>
      </c>
      <c r="J14" s="9">
        <f t="shared" si="5"/>
        <v>46</v>
      </c>
      <c r="K14" s="9" t="str">
        <f t="shared" si="6"/>
        <v/>
      </c>
      <c r="L14" s="9" t="str">
        <f t="shared" si="7"/>
        <v/>
      </c>
      <c r="M14" s="9" t="str">
        <f t="shared" si="8"/>
        <v/>
      </c>
      <c r="N14" s="9" t="str">
        <f t="shared" si="9"/>
        <v/>
      </c>
      <c r="O14" s="9" t="str">
        <f t="shared" si="10"/>
        <v/>
      </c>
      <c r="P14" s="9" t="str">
        <f t="shared" si="11"/>
        <v/>
      </c>
      <c r="Q14" s="9" t="str">
        <f t="shared" si="12"/>
        <v/>
      </c>
      <c r="R14" s="9" t="str">
        <f>IF(A14&lt;&gt;"",IF(COUNTIF($G$2:$G$1000,"&gt;=50")&gt;=10,IF(AND(F14&gt;=55,G14&gt;=50),IF(_xlfn.RANK.EQ(K14,$K$2:$K$1000,0)&lt;=ROUND(COUNTIFS($G$2:$G$1000,"&gt;=50",$F$2:$F$1000,"&gt;=55")/100*$AF$9,0),$AF$8,IF(_xlfn.RANK.EQ(L14,$L$2:$L$1000,0)&lt;=ROUND(COUNTIFS($G$2:$G$1000,"&gt;=50",$F$2:$F$1000,"&gt;=55")/100*$AE$9,0),$AE$8,IF(_xlfn.RANK.EQ(M14,$M$2:$M$1000,0)&lt;=ROUND(COUNTIFS($G$2:$G$1000,"&gt;=50",$F$2:$F$1000,"&gt;=55")/100*$AD$9,0),$AD$8,IF(_xlfn.RANK.EQ(N14,$N$2:$N$1000,0)&lt;=ROUND(COUNTIFS($G$2:$G$1000,"&gt;=50",$F$2:$F$1000,"&gt;=55")/100*$AC$9,0),$AC$8,IF(_xlfn.RANK.EQ(O14,$O$2:$O$1000,0)&lt;=ROUND(COUNTIFS($G$2:$G$1000,"&gt;=50",$F$2:$F$1000,"&gt;=55")/100*$AB$9,0),$AB$8,IF(_xlfn.RANK.EQ(P14,$P$2:$P$1000,0)&lt;=ROUND(COUNTIFS($G$2:$G$1000,"&gt;=50",$F$2:$F$1000,"&gt;=55")/100*$AA$9,0),$AA$8,$Z$8)))))),IF(I14&gt;=$Y$9,$Y$8,$X$8)),IF(I14&gt;=$X$32,$X$30,IF(I14&gt;=$Y$32,$Y$30,IF(I14&gt;=$Z$32,$Z$30,IF(I14&gt;=$AA$32,$AA$30,IF(I14&gt;=$AB$32,$AB$30,IF(I14&gt;=$AC$32,$AC$30,IF(I14&gt;=$AD$32,$AD$30,IF(I14&gt;=$AE$32,$AE$30,$AF$30))))))))),"")</f>
        <v>FD</v>
      </c>
      <c r="S14" s="9" t="str" cm="1">
        <f t="array" ref="S14">IF(AND(D14&lt;&gt;"",D14&lt;&gt;"GR"),IF(COUNTIF($H$2:$H$1000,"&gt;=50")&gt;=10,IF(D14&lt;&gt;"GR",IF(AND(D14&gt;=55,H14&gt;=50),_xlfn.IFS(AND(H14&gt;=$AF$11,H14&gt;$AE$10,H14&gt;$AD$10,H14&gt;$AC$10,H14&gt;$AB$10,H14&gt;$AA$10,H14&gt;$Z$10),"AA",AND(H14&gt;=$AE$11,H14&gt;$AD$10,H14&gt;$AC$10,H14&gt;$AB$10,H14&gt;$AA$10,H14&gt;$Z$10),"BA",AND(H14&gt;=$AD$11,H14&gt;$AC$10,H14&gt;$AB$10,H14&gt;$AA$10,H14&gt;$Z$10),"BB",AND(H14&gt;=$AC$11,H14&gt;$AB$10,H14&gt;$AA$10,H14&gt;$Z$10),"CB",AND(H14&gt;=$AB$11,H14&gt;$AA$10,H14&gt;$Z$10),"CC",AND(H14&gt;=$AA$11,H14&gt;$Z$10),"DC",H14&gt;=50,"DD"),IF(H14&gt;=$Y$9,"FD","FF")),R14),IF(J14&gt;=$X$32,$X$30,IF(J14&gt;=$Y$32,$Y$30,IF(J14&gt;=$Z$32,$Z$30,IF(J14&gt;=$AA$32,$AA$30,IF(J14&gt;=$AB$32,$AB$30,IF(J14&gt;=$AC$32,$AC$30,IF(J14&gt;=$AD$32,$AD$30,IF(J14&gt;=$AE$32,$AE$30,$AF$30))))))))),R14)</f>
        <v>FD</v>
      </c>
      <c r="T14" s="9" t="e" cm="1">
        <f t="array" aca="1" ref="T14" ca="1">IF(A14&lt;&gt;"",IF(_xlfn.BITOR(D14&lt;&gt;"GR",D14&lt;&gt;""),IF(AND(J14&gt;=50,D14&gt;=55),_xlfn.RANK.EQ(J14,$J$2:$J$1000,0),_xlfn.IFS(S14="FD",999,S14="FF",1000)),IF(AND(J14&gt;=50,F14&gt;=55),_xlfn.RANK.EQ(J14,$J$2:$J$326,0),_xlfn.IFS(S14="FD",999,S14="FF",1000))),"")</f>
        <v>#NAME?</v>
      </c>
    </row>
    <row r="15" spans="1:40" ht="17" thickBot="1" x14ac:dyDescent="0.25">
      <c r="A15" s="32">
        <v>200301189</v>
      </c>
      <c r="B15" s="32">
        <v>85</v>
      </c>
      <c r="C15" s="32">
        <v>47</v>
      </c>
      <c r="D15" s="3"/>
      <c r="E15" s="16">
        <f t="shared" ref="E15:E46" si="13">IF(_xlfn.BITOR(B15="GR",B15=""),0,B15)</f>
        <v>85</v>
      </c>
      <c r="F15" s="16">
        <f t="shared" si="2"/>
        <v>47</v>
      </c>
      <c r="G15" s="9">
        <f t="shared" si="0"/>
        <v>62.2</v>
      </c>
      <c r="H15" s="9">
        <f t="shared" si="3"/>
        <v>62.2</v>
      </c>
      <c r="I15" s="9">
        <f t="shared" si="4"/>
        <v>62</v>
      </c>
      <c r="J15" s="9">
        <f t="shared" si="5"/>
        <v>62</v>
      </c>
      <c r="K15" s="9" t="str">
        <f t="shared" si="6"/>
        <v/>
      </c>
      <c r="L15" s="9" t="str">
        <f t="shared" si="7"/>
        <v/>
      </c>
      <c r="M15" s="9" t="str">
        <f t="shared" si="8"/>
        <v/>
      </c>
      <c r="N15" s="9" t="str">
        <f t="shared" si="9"/>
        <v/>
      </c>
      <c r="O15" s="9" t="str">
        <f t="shared" si="10"/>
        <v/>
      </c>
      <c r="P15" s="9" t="str">
        <f t="shared" si="11"/>
        <v/>
      </c>
      <c r="Q15" s="9" t="str">
        <f t="shared" si="12"/>
        <v/>
      </c>
      <c r="R15" s="9" t="str">
        <f>IF(A15&lt;&gt;"",IF(COUNTIF($G$2:$G$1000,"&gt;=50")&gt;=10,IF(AND(F15&gt;=55,G15&gt;=50),IF(_xlfn.RANK.EQ(K15,$K$2:$K$1000,0)&lt;=ROUND(COUNTIFS($G$2:$G$1000,"&gt;=50",$F$2:$F$1000,"&gt;=55")/100*$AF$9,0),$AF$8,IF(_xlfn.RANK.EQ(L15,$L$2:$L$1000,0)&lt;=ROUND(COUNTIFS($G$2:$G$1000,"&gt;=50",$F$2:$F$1000,"&gt;=55")/100*$AE$9,0),$AE$8,IF(_xlfn.RANK.EQ(M15,$M$2:$M$1000,0)&lt;=ROUND(COUNTIFS($G$2:$G$1000,"&gt;=50",$F$2:$F$1000,"&gt;=55")/100*$AD$9,0),$AD$8,IF(_xlfn.RANK.EQ(N15,$N$2:$N$1000,0)&lt;=ROUND(COUNTIFS($G$2:$G$1000,"&gt;=50",$F$2:$F$1000,"&gt;=55")/100*$AC$9,0),$AC$8,IF(_xlfn.RANK.EQ(O15,$O$2:$O$1000,0)&lt;=ROUND(COUNTIFS($G$2:$G$1000,"&gt;=50",$F$2:$F$1000,"&gt;=55")/100*$AB$9,0),$AB$8,IF(_xlfn.RANK.EQ(P15,$P$2:$P$1000,0)&lt;=ROUND(COUNTIFS($G$2:$G$1000,"&gt;=50",$F$2:$F$1000,"&gt;=55")/100*$AA$9,0),$AA$8,$Z$8)))))),IF(I15&gt;=$Y$9,$Y$8,$X$8)),IF(I15&gt;=$X$32,$X$30,IF(I15&gt;=$Y$32,$Y$30,IF(I15&gt;=$Z$32,$Z$30,IF(I15&gt;=$AA$32,$AA$30,IF(I15&gt;=$AB$32,$AB$30,IF(I15&gt;=$AC$32,$AC$30,IF(I15&gt;=$AD$32,$AD$30,IF(I15&gt;=$AE$32,$AE$30,$AF$30))))))))),"")</f>
        <v>FD</v>
      </c>
      <c r="S15" s="9" t="str" cm="1">
        <f t="array" ref="S15">IF(AND(D15&lt;&gt;"",D15&lt;&gt;"GR"),IF(COUNTIF($H$2:$H$1000,"&gt;=50")&gt;=10,IF(D15&lt;&gt;"GR",IF(AND(D15&gt;=55,H15&gt;=50),_xlfn.IFS(AND(H15&gt;=$AF$11,H15&gt;$AE$10,H15&gt;$AD$10,H15&gt;$AC$10,H15&gt;$AB$10,H15&gt;$AA$10,H15&gt;$Z$10),"AA",AND(H15&gt;=$AE$11,H15&gt;$AD$10,H15&gt;$AC$10,H15&gt;$AB$10,H15&gt;$AA$10,H15&gt;$Z$10),"BA",AND(H15&gt;=$AD$11,H15&gt;$AC$10,H15&gt;$AB$10,H15&gt;$AA$10,H15&gt;$Z$10),"BB",AND(H15&gt;=$AC$11,H15&gt;$AB$10,H15&gt;$AA$10,H15&gt;$Z$10),"CB",AND(H15&gt;=$AB$11,H15&gt;$AA$10,H15&gt;$Z$10),"CC",AND(H15&gt;=$AA$11,H15&gt;$Z$10),"DC",H15&gt;=50,"DD"),IF(H15&gt;=$Y$9,"FD","FF")),R15),IF(J15&gt;=$X$32,$X$30,IF(J15&gt;=$Y$32,$Y$30,IF(J15&gt;=$Z$32,$Z$30,IF(J15&gt;=$AA$32,$AA$30,IF(J15&gt;=$AB$32,$AB$30,IF(J15&gt;=$AC$32,$AC$30,IF(J15&gt;=$AD$32,$AD$30,IF(J15&gt;=$AE$32,$AE$30,$AF$30))))))))),R15)</f>
        <v>FD</v>
      </c>
      <c r="T15" s="9" t="e" cm="1">
        <f t="array" aca="1" ref="T15" ca="1">IF(A15&lt;&gt;"",IF(_xlfn.BITOR(D15&lt;&gt;"GR",D15&lt;&gt;""),IF(AND(J15&gt;=50,D15&gt;=55),_xlfn.RANK.EQ(J15,$J$2:$J$1000,0),_xlfn.IFS(S15="FD",999,S15="FF",1000)),IF(AND(J15&gt;=50,F15&gt;=55),_xlfn.RANK.EQ(J15,$J$2:$J$326,0),_xlfn.IFS(S15="FD",999,S15="FF",1000))),"")</f>
        <v>#NAME?</v>
      </c>
    </row>
    <row r="16" spans="1:40" ht="17" thickBot="1" x14ac:dyDescent="0.25">
      <c r="A16" s="32">
        <v>200301193</v>
      </c>
      <c r="B16" s="32">
        <v>83</v>
      </c>
      <c r="C16" s="32">
        <v>65</v>
      </c>
      <c r="D16" s="3"/>
      <c r="E16" s="16">
        <f t="shared" si="13"/>
        <v>83</v>
      </c>
      <c r="F16" s="16">
        <f t="shared" si="2"/>
        <v>65</v>
      </c>
      <c r="G16" s="9">
        <f t="shared" si="0"/>
        <v>72.2</v>
      </c>
      <c r="H16" s="9">
        <f t="shared" si="3"/>
        <v>72.2</v>
      </c>
      <c r="I16" s="9">
        <f t="shared" si="4"/>
        <v>72</v>
      </c>
      <c r="J16" s="9">
        <f t="shared" si="5"/>
        <v>72</v>
      </c>
      <c r="K16" s="9">
        <f t="shared" si="6"/>
        <v>72.2</v>
      </c>
      <c r="L16" s="9">
        <f t="shared" si="7"/>
        <v>72.2</v>
      </c>
      <c r="M16" s="9">
        <f t="shared" si="8"/>
        <v>72.2</v>
      </c>
      <c r="N16" s="9" t="str">
        <f t="shared" si="9"/>
        <v/>
      </c>
      <c r="O16" s="9" t="str">
        <f t="shared" si="10"/>
        <v/>
      </c>
      <c r="P16" s="9" t="str">
        <f t="shared" si="11"/>
        <v/>
      </c>
      <c r="Q16" s="9" t="str">
        <f t="shared" si="12"/>
        <v/>
      </c>
      <c r="R16" s="9" t="str">
        <f>IF(A16&lt;&gt;"",IF(COUNTIF($G$2:$G$1000,"&gt;=50")&gt;=10,IF(AND(F16&gt;=55,G16&gt;=50),IF(_xlfn.RANK.EQ(K16,$K$2:$K$1000,0)&lt;=ROUND(COUNTIFS($G$2:$G$1000,"&gt;=50",$F$2:$F$1000,"&gt;=55")/100*$AF$9,0),$AF$8,IF(_xlfn.RANK.EQ(L16,$L$2:$L$1000,0)&lt;=ROUND(COUNTIFS($G$2:$G$1000,"&gt;=50",$F$2:$F$1000,"&gt;=55")/100*$AE$9,0),$AE$8,IF(_xlfn.RANK.EQ(M16,$M$2:$M$1000,0)&lt;=ROUND(COUNTIFS($G$2:$G$1000,"&gt;=50",$F$2:$F$1000,"&gt;=55")/100*$AD$9,0),$AD$8,IF(_xlfn.RANK.EQ(N16,$N$2:$N$1000,0)&lt;=ROUND(COUNTIFS($G$2:$G$1000,"&gt;=50",$F$2:$F$1000,"&gt;=55")/100*$AC$9,0),$AC$8,IF(_xlfn.RANK.EQ(O16,$O$2:$O$1000,0)&lt;=ROUND(COUNTIFS($G$2:$G$1000,"&gt;=50",$F$2:$F$1000,"&gt;=55")/100*$AB$9,0),$AB$8,IF(_xlfn.RANK.EQ(P16,$P$2:$P$1000,0)&lt;=ROUND(COUNTIFS($G$2:$G$1000,"&gt;=50",$F$2:$F$1000,"&gt;=55")/100*$AA$9,0),$AA$8,$Z$8)))))),IF(I16&gt;=$Y$9,$Y$8,$X$8)),IF(I16&gt;=$X$32,$X$30,IF(I16&gt;=$Y$32,$Y$30,IF(I16&gt;=$Z$32,$Z$30,IF(I16&gt;=$AA$32,$AA$30,IF(I16&gt;=$AB$32,$AB$30,IF(I16&gt;=$AC$32,$AC$30,IF(I16&gt;=$AD$32,$AD$30,IF(I16&gt;=$AE$32,$AE$30,$AF$30))))))))),"")</f>
        <v>BB</v>
      </c>
      <c r="S16" s="9" t="str" cm="1">
        <f t="array" ref="S16">IF(AND(D16&lt;&gt;"",D16&lt;&gt;"GR"),IF(COUNTIF($H$2:$H$1000,"&gt;=50")&gt;=10,IF(D16&lt;&gt;"GR",IF(AND(D16&gt;=55,H16&gt;=50),_xlfn.IFS(AND(H16&gt;=$AF$11,H16&gt;$AE$10,H16&gt;$AD$10,H16&gt;$AC$10,H16&gt;$AB$10,H16&gt;$AA$10,H16&gt;$Z$10),"AA",AND(H16&gt;=$AE$11,H16&gt;$AD$10,H16&gt;$AC$10,H16&gt;$AB$10,H16&gt;$AA$10,H16&gt;$Z$10),"BA",AND(H16&gt;=$AD$11,H16&gt;$AC$10,H16&gt;$AB$10,H16&gt;$AA$10,H16&gt;$Z$10),"BB",AND(H16&gt;=$AC$11,H16&gt;$AB$10,H16&gt;$AA$10,H16&gt;$Z$10),"CB",AND(H16&gt;=$AB$11,H16&gt;$AA$10,H16&gt;$Z$10),"CC",AND(H16&gt;=$AA$11,H16&gt;$Z$10),"DC",H16&gt;=50,"DD"),IF(H16&gt;=$Y$9,"FD","FF")),R16),IF(J16&gt;=$X$32,$X$30,IF(J16&gt;=$Y$32,$Y$30,IF(J16&gt;=$Z$32,$Z$30,IF(J16&gt;=$AA$32,$AA$30,IF(J16&gt;=$AB$32,$AB$30,IF(J16&gt;=$AC$32,$AC$30,IF(J16&gt;=$AD$32,$AD$30,IF(J16&gt;=$AE$32,$AE$30,$AF$30))))))))),R16)</f>
        <v>BB</v>
      </c>
      <c r="T16" s="9" t="e" cm="1">
        <f t="array" aca="1" ref="T16" ca="1">IF(A16&lt;&gt;"",IF(_xlfn.BITOR(D16&lt;&gt;"GR",D16&lt;&gt;""),IF(AND(J16&gt;=50,D16&gt;=55),_xlfn.RANK.EQ(J16,$J$2:$J$1000,0),_xlfn.IFS(S16="FD",999,S16="FF",1000)),IF(AND(J16&gt;=50,F16&gt;=55),_xlfn.RANK.EQ(J16,$J$2:$J$326,0),_xlfn.IFS(S16="FD",999,S16="FF",1000))),"")</f>
        <v>#NAME?</v>
      </c>
    </row>
    <row r="17" spans="1:32" ht="17" thickBot="1" x14ac:dyDescent="0.25">
      <c r="A17" s="32">
        <v>200301198</v>
      </c>
      <c r="B17" s="32">
        <v>70</v>
      </c>
      <c r="C17" s="32">
        <v>14</v>
      </c>
      <c r="D17" s="3"/>
      <c r="E17" s="16">
        <f t="shared" si="13"/>
        <v>70</v>
      </c>
      <c r="F17" s="16">
        <f t="shared" si="2"/>
        <v>14</v>
      </c>
      <c r="G17" s="9">
        <f t="shared" si="0"/>
        <v>36.4</v>
      </c>
      <c r="H17" s="9">
        <f t="shared" si="3"/>
        <v>36.4</v>
      </c>
      <c r="I17" s="9">
        <f t="shared" si="4"/>
        <v>36</v>
      </c>
      <c r="J17" s="9">
        <f t="shared" si="5"/>
        <v>36</v>
      </c>
      <c r="K17" s="9" t="str">
        <f t="shared" si="6"/>
        <v/>
      </c>
      <c r="L17" s="9" t="str">
        <f t="shared" si="7"/>
        <v/>
      </c>
      <c r="M17" s="9" t="str">
        <f t="shared" si="8"/>
        <v/>
      </c>
      <c r="N17" s="9" t="str">
        <f t="shared" si="9"/>
        <v/>
      </c>
      <c r="O17" s="9" t="str">
        <f t="shared" si="10"/>
        <v/>
      </c>
      <c r="P17" s="9" t="str">
        <f t="shared" si="11"/>
        <v/>
      </c>
      <c r="Q17" s="9" t="str">
        <f t="shared" si="12"/>
        <v/>
      </c>
      <c r="R17" s="9" t="str">
        <f>IF(A17&lt;&gt;"",IF(COUNTIF($G$2:$G$1000,"&gt;=50")&gt;=10,IF(AND(F17&gt;=55,G17&gt;=50),IF(_xlfn.RANK.EQ(K17,$K$2:$K$1000,0)&lt;=ROUND(COUNTIFS($G$2:$G$1000,"&gt;=50",$F$2:$F$1000,"&gt;=55")/100*$AF$9,0),$AF$8,IF(_xlfn.RANK.EQ(L17,$L$2:$L$1000,0)&lt;=ROUND(COUNTIFS($G$2:$G$1000,"&gt;=50",$F$2:$F$1000,"&gt;=55")/100*$AE$9,0),$AE$8,IF(_xlfn.RANK.EQ(M17,$M$2:$M$1000,0)&lt;=ROUND(COUNTIFS($G$2:$G$1000,"&gt;=50",$F$2:$F$1000,"&gt;=55")/100*$AD$9,0),$AD$8,IF(_xlfn.RANK.EQ(N17,$N$2:$N$1000,0)&lt;=ROUND(COUNTIFS($G$2:$G$1000,"&gt;=50",$F$2:$F$1000,"&gt;=55")/100*$AC$9,0),$AC$8,IF(_xlfn.RANK.EQ(O17,$O$2:$O$1000,0)&lt;=ROUND(COUNTIFS($G$2:$G$1000,"&gt;=50",$F$2:$F$1000,"&gt;=55")/100*$AB$9,0),$AB$8,IF(_xlfn.RANK.EQ(P17,$P$2:$P$1000,0)&lt;=ROUND(COUNTIFS($G$2:$G$1000,"&gt;=50",$F$2:$F$1000,"&gt;=55")/100*$AA$9,0),$AA$8,$Z$8)))))),IF(I17&gt;=$Y$9,$Y$8,$X$8)),IF(I17&gt;=$X$32,$X$30,IF(I17&gt;=$Y$32,$Y$30,IF(I17&gt;=$Z$32,$Z$30,IF(I17&gt;=$AA$32,$AA$30,IF(I17&gt;=$AB$32,$AB$30,IF(I17&gt;=$AC$32,$AC$30,IF(I17&gt;=$AD$32,$AD$30,IF(I17&gt;=$AE$32,$AE$30,$AF$30))))))))),"")</f>
        <v>FD</v>
      </c>
      <c r="S17" s="9" t="str" cm="1">
        <f t="array" ref="S17">IF(AND(D17&lt;&gt;"",D17&lt;&gt;"GR"),IF(COUNTIF($H$2:$H$1000,"&gt;=50")&gt;=10,IF(D17&lt;&gt;"GR",IF(AND(D17&gt;=55,H17&gt;=50),_xlfn.IFS(AND(H17&gt;=$AF$11,H17&gt;$AE$10,H17&gt;$AD$10,H17&gt;$AC$10,H17&gt;$AB$10,H17&gt;$AA$10,H17&gt;$Z$10),"AA",AND(H17&gt;=$AE$11,H17&gt;$AD$10,H17&gt;$AC$10,H17&gt;$AB$10,H17&gt;$AA$10,H17&gt;$Z$10),"BA",AND(H17&gt;=$AD$11,H17&gt;$AC$10,H17&gt;$AB$10,H17&gt;$AA$10,H17&gt;$Z$10),"BB",AND(H17&gt;=$AC$11,H17&gt;$AB$10,H17&gt;$AA$10,H17&gt;$Z$10),"CB",AND(H17&gt;=$AB$11,H17&gt;$AA$10,H17&gt;$Z$10),"CC",AND(H17&gt;=$AA$11,H17&gt;$Z$10),"DC",H17&gt;=50,"DD"),IF(H17&gt;=$Y$9,"FD","FF")),R17),IF(J17&gt;=$X$32,$X$30,IF(J17&gt;=$Y$32,$Y$30,IF(J17&gt;=$Z$32,$Z$30,IF(J17&gt;=$AA$32,$AA$30,IF(J17&gt;=$AB$32,$AB$30,IF(J17&gt;=$AC$32,$AC$30,IF(J17&gt;=$AD$32,$AD$30,IF(J17&gt;=$AE$32,$AE$30,$AF$30))))))))),R17)</f>
        <v>FD</v>
      </c>
      <c r="T17" s="9" t="e" cm="1">
        <f t="array" aca="1" ref="T17" ca="1">IF(A17&lt;&gt;"",IF(_xlfn.BITOR(D17&lt;&gt;"GR",D17&lt;&gt;""),IF(AND(J17&gt;=50,D17&gt;=55),_xlfn.RANK.EQ(J17,$J$2:$J$1000,0),_xlfn.IFS(S17="FD",999,S17="FF",1000)),IF(AND(J17&gt;=50,F17&gt;=55),_xlfn.RANK.EQ(J17,$J$2:$J$326,0),_xlfn.IFS(S17="FD",999,S17="FF",1000))),"")</f>
        <v>#NAME?</v>
      </c>
    </row>
    <row r="18" spans="1:32" ht="18" thickBot="1" x14ac:dyDescent="0.25">
      <c r="A18" s="32">
        <v>200301202</v>
      </c>
      <c r="B18" s="32" t="s">
        <v>34</v>
      </c>
      <c r="C18" s="32" t="s">
        <v>34</v>
      </c>
      <c r="D18" s="3"/>
      <c r="E18" s="16">
        <f t="shared" si="13"/>
        <v>0</v>
      </c>
      <c r="F18" s="16">
        <f t="shared" si="2"/>
        <v>0</v>
      </c>
      <c r="G18" s="9">
        <f t="shared" si="0"/>
        <v>0</v>
      </c>
      <c r="H18" s="9">
        <f t="shared" si="3"/>
        <v>0</v>
      </c>
      <c r="I18" s="9">
        <f t="shared" si="4"/>
        <v>0</v>
      </c>
      <c r="J18" s="9">
        <f t="shared" si="5"/>
        <v>0</v>
      </c>
      <c r="K18" s="9" t="str">
        <f t="shared" si="6"/>
        <v/>
      </c>
      <c r="L18" s="9" t="str">
        <f t="shared" si="7"/>
        <v/>
      </c>
      <c r="M18" s="9" t="str">
        <f t="shared" si="8"/>
        <v/>
      </c>
      <c r="N18" s="9" t="str">
        <f t="shared" si="9"/>
        <v/>
      </c>
      <c r="O18" s="9" t="str">
        <f t="shared" si="10"/>
        <v/>
      </c>
      <c r="P18" s="9" t="str">
        <f t="shared" si="11"/>
        <v/>
      </c>
      <c r="Q18" s="9" t="str">
        <f t="shared" si="12"/>
        <v/>
      </c>
      <c r="R18" s="9" t="str">
        <f>IF(A18&lt;&gt;"",IF(COUNTIF($G$2:$G$1000,"&gt;=50")&gt;=10,IF(AND(F18&gt;=55,G18&gt;=50),IF(_xlfn.RANK.EQ(K18,$K$2:$K$1000,0)&lt;=ROUND(COUNTIFS($G$2:$G$1000,"&gt;=50",$F$2:$F$1000,"&gt;=55")/100*$AF$9,0),$AF$8,IF(_xlfn.RANK.EQ(L18,$L$2:$L$1000,0)&lt;=ROUND(COUNTIFS($G$2:$G$1000,"&gt;=50",$F$2:$F$1000,"&gt;=55")/100*$AE$9,0),$AE$8,IF(_xlfn.RANK.EQ(M18,$M$2:$M$1000,0)&lt;=ROUND(COUNTIFS($G$2:$G$1000,"&gt;=50",$F$2:$F$1000,"&gt;=55")/100*$AD$9,0),$AD$8,IF(_xlfn.RANK.EQ(N18,$N$2:$N$1000,0)&lt;=ROUND(COUNTIFS($G$2:$G$1000,"&gt;=50",$F$2:$F$1000,"&gt;=55")/100*$AC$9,0),$AC$8,IF(_xlfn.RANK.EQ(O18,$O$2:$O$1000,0)&lt;=ROUND(COUNTIFS($G$2:$G$1000,"&gt;=50",$F$2:$F$1000,"&gt;=55")/100*$AB$9,0),$AB$8,IF(_xlfn.RANK.EQ(P18,$P$2:$P$1000,0)&lt;=ROUND(COUNTIFS($G$2:$G$1000,"&gt;=50",$F$2:$F$1000,"&gt;=55")/100*$AA$9,0),$AA$8,$Z$8)))))),IF(I18&gt;=$Y$9,$Y$8,$X$8)),IF(I18&gt;=$X$32,$X$30,IF(I18&gt;=$Y$32,$Y$30,IF(I18&gt;=$Z$32,$Z$30,IF(I18&gt;=$AA$32,$AA$30,IF(I18&gt;=$AB$32,$AB$30,IF(I18&gt;=$AC$32,$AC$30,IF(I18&gt;=$AD$32,$AD$30,IF(I18&gt;=$AE$32,$AE$30,$AF$30))))))))),"")</f>
        <v>FF</v>
      </c>
      <c r="S18" s="9" t="str" cm="1">
        <f t="array" ref="S18">IF(AND(D18&lt;&gt;"",D18&lt;&gt;"GR"),IF(COUNTIF($H$2:$H$1000,"&gt;=50")&gt;=10,IF(D18&lt;&gt;"GR",IF(AND(D18&gt;=55,H18&gt;=50),_xlfn.IFS(AND(H18&gt;=$AF$11,H18&gt;$AE$10,H18&gt;$AD$10,H18&gt;$AC$10,H18&gt;$AB$10,H18&gt;$AA$10,H18&gt;$Z$10),"AA",AND(H18&gt;=$AE$11,H18&gt;$AD$10,H18&gt;$AC$10,H18&gt;$AB$10,H18&gt;$AA$10,H18&gt;$Z$10),"BA",AND(H18&gt;=$AD$11,H18&gt;$AC$10,H18&gt;$AB$10,H18&gt;$AA$10,H18&gt;$Z$10),"BB",AND(H18&gt;=$AC$11,H18&gt;$AB$10,H18&gt;$AA$10,H18&gt;$Z$10),"CB",AND(H18&gt;=$AB$11,H18&gt;$AA$10,H18&gt;$Z$10),"CC",AND(H18&gt;=$AA$11,H18&gt;$Z$10),"DC",H18&gt;=50,"DD"),IF(H18&gt;=$Y$9,"FD","FF")),R18),IF(J18&gt;=$X$32,$X$30,IF(J18&gt;=$Y$32,$Y$30,IF(J18&gt;=$Z$32,$Z$30,IF(J18&gt;=$AA$32,$AA$30,IF(J18&gt;=$AB$32,$AB$30,IF(J18&gt;=$AC$32,$AC$30,IF(J18&gt;=$AD$32,$AD$30,IF(J18&gt;=$AE$32,$AE$30,$AF$30))))))))),R18)</f>
        <v>FF</v>
      </c>
      <c r="T18" s="9" t="e" cm="1">
        <f t="array" aca="1" ref="T18" ca="1">IF(A18&lt;&gt;"",IF(_xlfn.BITOR(D18&lt;&gt;"GR",D18&lt;&gt;""),IF(AND(J18&gt;=50,D18&gt;=55),_xlfn.RANK.EQ(J18,$J$2:$J$1000,0),_xlfn.IFS(S18="FD",999,S18="FF",1000)),IF(AND(J18&gt;=50,F18&gt;=55),_xlfn.RANK.EQ(J18,$J$2:$J$326,0),_xlfn.IFS(S18="FD",999,S18="FF",1000))),"")</f>
        <v>#NAME?</v>
      </c>
    </row>
    <row r="19" spans="1:32" ht="17" thickBot="1" x14ac:dyDescent="0.25">
      <c r="A19" s="32">
        <v>200301235</v>
      </c>
      <c r="B19" s="32">
        <v>70</v>
      </c>
      <c r="C19" s="32">
        <v>36</v>
      </c>
      <c r="D19" s="3"/>
      <c r="E19" s="16">
        <f t="shared" si="13"/>
        <v>70</v>
      </c>
      <c r="F19" s="16">
        <f t="shared" si="2"/>
        <v>36</v>
      </c>
      <c r="G19" s="9">
        <f t="shared" si="0"/>
        <v>49.599999999999994</v>
      </c>
      <c r="H19" s="9">
        <f t="shared" si="3"/>
        <v>49.599999999999994</v>
      </c>
      <c r="I19" s="9">
        <f t="shared" si="4"/>
        <v>50</v>
      </c>
      <c r="J19" s="9">
        <f t="shared" si="5"/>
        <v>50</v>
      </c>
      <c r="K19" s="9" t="str">
        <f t="shared" si="6"/>
        <v/>
      </c>
      <c r="L19" s="9" t="str">
        <f t="shared" si="7"/>
        <v/>
      </c>
      <c r="M19" s="9" t="str">
        <f t="shared" si="8"/>
        <v/>
      </c>
      <c r="N19" s="9" t="str">
        <f t="shared" si="9"/>
        <v/>
      </c>
      <c r="O19" s="9" t="str">
        <f t="shared" si="10"/>
        <v/>
      </c>
      <c r="P19" s="9" t="str">
        <f t="shared" si="11"/>
        <v/>
      </c>
      <c r="Q19" s="9" t="str">
        <f t="shared" si="12"/>
        <v/>
      </c>
      <c r="R19" s="9" t="str">
        <f>IF(A19&lt;&gt;"",IF(COUNTIF($G$2:$G$1000,"&gt;=50")&gt;=10,IF(AND(F19&gt;=55,G19&gt;=50),IF(_xlfn.RANK.EQ(K19,$K$2:$K$1000,0)&lt;=ROUND(COUNTIFS($G$2:$G$1000,"&gt;=50",$F$2:$F$1000,"&gt;=55")/100*$AF$9,0),$AF$8,IF(_xlfn.RANK.EQ(L19,$L$2:$L$1000,0)&lt;=ROUND(COUNTIFS($G$2:$G$1000,"&gt;=50",$F$2:$F$1000,"&gt;=55")/100*$AE$9,0),$AE$8,IF(_xlfn.RANK.EQ(M19,$M$2:$M$1000,0)&lt;=ROUND(COUNTIFS($G$2:$G$1000,"&gt;=50",$F$2:$F$1000,"&gt;=55")/100*$AD$9,0),$AD$8,IF(_xlfn.RANK.EQ(N19,$N$2:$N$1000,0)&lt;=ROUND(COUNTIFS($G$2:$G$1000,"&gt;=50",$F$2:$F$1000,"&gt;=55")/100*$AC$9,0),$AC$8,IF(_xlfn.RANK.EQ(O19,$O$2:$O$1000,0)&lt;=ROUND(COUNTIFS($G$2:$G$1000,"&gt;=50",$F$2:$F$1000,"&gt;=55")/100*$AB$9,0),$AB$8,IF(_xlfn.RANK.EQ(P19,$P$2:$P$1000,0)&lt;=ROUND(COUNTIFS($G$2:$G$1000,"&gt;=50",$F$2:$F$1000,"&gt;=55")/100*$AA$9,0),$AA$8,$Z$8)))))),IF(I19&gt;=$Y$9,$Y$8,$X$8)),IF(I19&gt;=$X$32,$X$30,IF(I19&gt;=$Y$32,$Y$30,IF(I19&gt;=$Z$32,$Z$30,IF(I19&gt;=$AA$32,$AA$30,IF(I19&gt;=$AB$32,$AB$30,IF(I19&gt;=$AC$32,$AC$30,IF(I19&gt;=$AD$32,$AD$30,IF(I19&gt;=$AE$32,$AE$30,$AF$30))))))))),"")</f>
        <v>FD</v>
      </c>
      <c r="S19" s="9" t="str" cm="1">
        <f t="array" ref="S19">IF(AND(D19&lt;&gt;"",D19&lt;&gt;"GR"),IF(COUNTIF($H$2:$H$1000,"&gt;=50")&gt;=10,IF(D19&lt;&gt;"GR",IF(AND(D19&gt;=55,H19&gt;=50),_xlfn.IFS(AND(H19&gt;=$AF$11,H19&gt;$AE$10,H19&gt;$AD$10,H19&gt;$AC$10,H19&gt;$AB$10,H19&gt;$AA$10,H19&gt;$Z$10),"AA",AND(H19&gt;=$AE$11,H19&gt;$AD$10,H19&gt;$AC$10,H19&gt;$AB$10,H19&gt;$AA$10,H19&gt;$Z$10),"BA",AND(H19&gt;=$AD$11,H19&gt;$AC$10,H19&gt;$AB$10,H19&gt;$AA$10,H19&gt;$Z$10),"BB",AND(H19&gt;=$AC$11,H19&gt;$AB$10,H19&gt;$AA$10,H19&gt;$Z$10),"CB",AND(H19&gt;=$AB$11,H19&gt;$AA$10,H19&gt;$Z$10),"CC",AND(H19&gt;=$AA$11,H19&gt;$Z$10),"DC",H19&gt;=50,"DD"),IF(H19&gt;=$Y$9,"FD","FF")),R19),IF(J19&gt;=$X$32,$X$30,IF(J19&gt;=$Y$32,$Y$30,IF(J19&gt;=$Z$32,$Z$30,IF(J19&gt;=$AA$32,$AA$30,IF(J19&gt;=$AB$32,$AB$30,IF(J19&gt;=$AC$32,$AC$30,IF(J19&gt;=$AD$32,$AD$30,IF(J19&gt;=$AE$32,$AE$30,$AF$30))))))))),R19)</f>
        <v>FD</v>
      </c>
      <c r="T19" s="9" t="e" cm="1">
        <f t="array" aca="1" ref="T19" ca="1">IF(A19&lt;&gt;"",IF(_xlfn.BITOR(D19&lt;&gt;"GR",D19&lt;&gt;""),IF(AND(J19&gt;=50,D19&gt;=55),_xlfn.RANK.EQ(J19,$J$2:$J$1000,0),_xlfn.IFS(S19="FD",999,S19="FF",1000)),IF(AND(J19&gt;=50,F19&gt;=55),_xlfn.RANK.EQ(J19,$J$2:$J$326,0),_xlfn.IFS(S19="FD",999,S19="FF",1000))),"")</f>
        <v>#NAME?</v>
      </c>
    </row>
    <row r="20" spans="1:32" ht="18" thickBot="1" x14ac:dyDescent="0.25">
      <c r="A20" s="32">
        <v>200301246</v>
      </c>
      <c r="B20" s="32" t="s">
        <v>34</v>
      </c>
      <c r="C20" s="32" t="s">
        <v>34</v>
      </c>
      <c r="D20" s="3"/>
      <c r="E20" s="16">
        <f t="shared" si="13"/>
        <v>0</v>
      </c>
      <c r="F20" s="16">
        <f t="shared" si="2"/>
        <v>0</v>
      </c>
      <c r="G20" s="9">
        <f t="shared" si="0"/>
        <v>0</v>
      </c>
      <c r="H20" s="9">
        <f t="shared" si="3"/>
        <v>0</v>
      </c>
      <c r="I20" s="9">
        <f t="shared" si="4"/>
        <v>0</v>
      </c>
      <c r="J20" s="9">
        <f t="shared" si="5"/>
        <v>0</v>
      </c>
      <c r="K20" s="9" t="str">
        <f t="shared" si="6"/>
        <v/>
      </c>
      <c r="L20" s="9" t="str">
        <f t="shared" si="7"/>
        <v/>
      </c>
      <c r="M20" s="9" t="str">
        <f t="shared" si="8"/>
        <v/>
      </c>
      <c r="N20" s="9" t="str">
        <f t="shared" si="9"/>
        <v/>
      </c>
      <c r="O20" s="9" t="str">
        <f t="shared" si="10"/>
        <v/>
      </c>
      <c r="P20" s="9" t="str">
        <f t="shared" si="11"/>
        <v/>
      </c>
      <c r="Q20" s="9" t="str">
        <f t="shared" si="12"/>
        <v/>
      </c>
      <c r="R20" s="9" t="str">
        <f>IF(A20&lt;&gt;"",IF(COUNTIF($G$2:$G$1000,"&gt;=50")&gt;=10,IF(AND(F20&gt;=55,G20&gt;=50),IF(_xlfn.RANK.EQ(K20,$K$2:$K$1000,0)&lt;=ROUND(COUNTIFS($G$2:$G$1000,"&gt;=50",$F$2:$F$1000,"&gt;=55")/100*$AF$9,0),$AF$8,IF(_xlfn.RANK.EQ(L20,$L$2:$L$1000,0)&lt;=ROUND(COUNTIFS($G$2:$G$1000,"&gt;=50",$F$2:$F$1000,"&gt;=55")/100*$AE$9,0),$AE$8,IF(_xlfn.RANK.EQ(M20,$M$2:$M$1000,0)&lt;=ROUND(COUNTIFS($G$2:$G$1000,"&gt;=50",$F$2:$F$1000,"&gt;=55")/100*$AD$9,0),$AD$8,IF(_xlfn.RANK.EQ(N20,$N$2:$N$1000,0)&lt;=ROUND(COUNTIFS($G$2:$G$1000,"&gt;=50",$F$2:$F$1000,"&gt;=55")/100*$AC$9,0),$AC$8,IF(_xlfn.RANK.EQ(O20,$O$2:$O$1000,0)&lt;=ROUND(COUNTIFS($G$2:$G$1000,"&gt;=50",$F$2:$F$1000,"&gt;=55")/100*$AB$9,0),$AB$8,IF(_xlfn.RANK.EQ(P20,$P$2:$P$1000,0)&lt;=ROUND(COUNTIFS($G$2:$G$1000,"&gt;=50",$F$2:$F$1000,"&gt;=55")/100*$AA$9,0),$AA$8,$Z$8)))))),IF(I20&gt;=$Y$9,$Y$8,$X$8)),IF(I20&gt;=$X$32,$X$30,IF(I20&gt;=$Y$32,$Y$30,IF(I20&gt;=$Z$32,$Z$30,IF(I20&gt;=$AA$32,$AA$30,IF(I20&gt;=$AB$32,$AB$30,IF(I20&gt;=$AC$32,$AC$30,IF(I20&gt;=$AD$32,$AD$30,IF(I20&gt;=$AE$32,$AE$30,$AF$30))))))))),"")</f>
        <v>FF</v>
      </c>
      <c r="S20" s="9" t="str" cm="1">
        <f t="array" ref="S20">IF(AND(D20&lt;&gt;"",D20&lt;&gt;"GR"),IF(COUNTIF($H$2:$H$1000,"&gt;=50")&gt;=10,IF(D20&lt;&gt;"GR",IF(AND(D20&gt;=55,H20&gt;=50),_xlfn.IFS(AND(H20&gt;=$AF$11,H20&gt;$AE$10,H20&gt;$AD$10,H20&gt;$AC$10,H20&gt;$AB$10,H20&gt;$AA$10,H20&gt;$Z$10),"AA",AND(H20&gt;=$AE$11,H20&gt;$AD$10,H20&gt;$AC$10,H20&gt;$AB$10,H20&gt;$AA$10,H20&gt;$Z$10),"BA",AND(H20&gt;=$AD$11,H20&gt;$AC$10,H20&gt;$AB$10,H20&gt;$AA$10,H20&gt;$Z$10),"BB",AND(H20&gt;=$AC$11,H20&gt;$AB$10,H20&gt;$AA$10,H20&gt;$Z$10),"CB",AND(H20&gt;=$AB$11,H20&gt;$AA$10,H20&gt;$Z$10),"CC",AND(H20&gt;=$AA$11,H20&gt;$Z$10),"DC",H20&gt;=50,"DD"),IF(H20&gt;=$Y$9,"FD","FF")),R20),IF(J20&gt;=$X$32,$X$30,IF(J20&gt;=$Y$32,$Y$30,IF(J20&gt;=$Z$32,$Z$30,IF(J20&gt;=$AA$32,$AA$30,IF(J20&gt;=$AB$32,$AB$30,IF(J20&gt;=$AC$32,$AC$30,IF(J20&gt;=$AD$32,$AD$30,IF(J20&gt;=$AE$32,$AE$30,$AF$30))))))))),R20)</f>
        <v>FF</v>
      </c>
      <c r="T20" s="9" t="e" cm="1">
        <f t="array" aca="1" ref="T20" ca="1">IF(A20&lt;&gt;"",IF(_xlfn.BITOR(D20&lt;&gt;"GR",D20&lt;&gt;""),IF(AND(J20&gt;=50,D20&gt;=55),_xlfn.RANK.EQ(J20,$J$2:$J$1000,0),_xlfn.IFS(S20="FD",999,S20="FF",1000)),IF(AND(J20&gt;=50,F20&gt;=55),_xlfn.RANK.EQ(J20,$J$2:$J$326,0),_xlfn.IFS(S20="FD",999,S20="FF",1000))),"")</f>
        <v>#NAME?</v>
      </c>
    </row>
    <row r="21" spans="1:32" ht="17" thickBot="1" x14ac:dyDescent="0.25">
      <c r="A21" s="32">
        <v>210301004</v>
      </c>
      <c r="B21" s="32">
        <v>50</v>
      </c>
      <c r="C21" s="32">
        <v>20</v>
      </c>
      <c r="D21" s="3"/>
      <c r="E21" s="16">
        <f t="shared" si="13"/>
        <v>50</v>
      </c>
      <c r="F21" s="16">
        <f t="shared" si="2"/>
        <v>20</v>
      </c>
      <c r="G21" s="9">
        <f t="shared" si="0"/>
        <v>32</v>
      </c>
      <c r="H21" s="9">
        <f>IF(AND(D21&lt;&gt;"",D21&lt;&gt;"GR"),(E21*0.4)+(D21*0.6),G21)</f>
        <v>32</v>
      </c>
      <c r="I21" s="9">
        <f t="shared" si="4"/>
        <v>32</v>
      </c>
      <c r="J21" s="9">
        <f t="shared" si="5"/>
        <v>32</v>
      </c>
      <c r="K21" s="9" t="str">
        <f t="shared" si="6"/>
        <v/>
      </c>
      <c r="L21" s="9" t="str">
        <f t="shared" si="7"/>
        <v/>
      </c>
      <c r="M21" s="9" t="str">
        <f t="shared" si="8"/>
        <v/>
      </c>
      <c r="N21" s="9" t="str">
        <f t="shared" si="9"/>
        <v/>
      </c>
      <c r="O21" s="9" t="str">
        <f t="shared" si="10"/>
        <v/>
      </c>
      <c r="P21" s="9" t="str">
        <f t="shared" si="11"/>
        <v/>
      </c>
      <c r="Q21" s="9" t="str">
        <f t="shared" si="12"/>
        <v/>
      </c>
      <c r="R21" s="9" t="str">
        <f>IF(A21&lt;&gt;"",IF(COUNTIF($G$2:$G$1000,"&gt;=50")&gt;=10,IF(AND(F21&gt;=55,G21&gt;=50),IF(_xlfn.RANK.EQ(K21,$K$2:$K$1000,0)&lt;=ROUND(COUNTIFS($G$2:$G$1000,"&gt;=50",$F$2:$F$1000,"&gt;=55")/100*$AF$9,0),$AF$8,IF(_xlfn.RANK.EQ(L21,$L$2:$L$1000,0)&lt;=ROUND(COUNTIFS($G$2:$G$1000,"&gt;=50",$F$2:$F$1000,"&gt;=55")/100*$AE$9,0),$AE$8,IF(_xlfn.RANK.EQ(M21,$M$2:$M$1000,0)&lt;=ROUND(COUNTIFS($G$2:$G$1000,"&gt;=50",$F$2:$F$1000,"&gt;=55")/100*$AD$9,0),$AD$8,IF(_xlfn.RANK.EQ(N21,$N$2:$N$1000,0)&lt;=ROUND(COUNTIFS($G$2:$G$1000,"&gt;=50",$F$2:$F$1000,"&gt;=55")/100*$AC$9,0),$AC$8,IF(_xlfn.RANK.EQ(O21,$O$2:$O$1000,0)&lt;=ROUND(COUNTIFS($G$2:$G$1000,"&gt;=50",$F$2:$F$1000,"&gt;=55")/100*$AB$9,0),$AB$8,IF(_xlfn.RANK.EQ(P21,$P$2:$P$1000,0)&lt;=ROUND(COUNTIFS($G$2:$G$1000,"&gt;=50",$F$2:$F$1000,"&gt;=55")/100*$AA$9,0),$AA$8,$Z$8)))))),IF(I21&gt;=$Y$9,$Y$8,$X$8)),IF(I21&gt;=$X$32,$X$30,IF(I21&gt;=$Y$32,$Y$30,IF(I21&gt;=$Z$32,$Z$30,IF(I21&gt;=$AA$32,$AA$30,IF(I21&gt;=$AB$32,$AB$30,IF(I21&gt;=$AC$32,$AC$30,IF(I21&gt;=$AD$32,$AD$30,IF(I21&gt;=$AE$32,$AE$30,$AF$30))))))))),"")</f>
        <v>FD</v>
      </c>
      <c r="S21" s="9" t="str" cm="1">
        <f t="array" ref="S21">IF(AND(D21&lt;&gt;"",D21&lt;&gt;"GR"),IF(COUNTIF($H$2:$H$1000,"&gt;=50")&gt;=10,IF(D21&lt;&gt;"GR",IF(AND(D21&gt;=55,H21&gt;=50),_xlfn.IFS(AND(H21&gt;=$AF$11,H21&gt;$AE$10,H21&gt;$AD$10,H21&gt;$AC$10,H21&gt;$AB$10,H21&gt;$AA$10,H21&gt;$Z$10),"AA",AND(H21&gt;=$AE$11,H21&gt;$AD$10,H21&gt;$AC$10,H21&gt;$AB$10,H21&gt;$AA$10,H21&gt;$Z$10),"BA",AND(H21&gt;=$AD$11,H21&gt;$AC$10,H21&gt;$AB$10,H21&gt;$AA$10,H21&gt;$Z$10),"BB",AND(H21&gt;=$AC$11,H21&gt;$AB$10,H21&gt;$AA$10,H21&gt;$Z$10),"CB",AND(H21&gt;=$AB$11,H21&gt;$AA$10,H21&gt;$Z$10),"CC",AND(H21&gt;=$AA$11,H21&gt;$Z$10),"DC",H21&gt;=50,"DD"),IF(H21&gt;=$Y$9,"FD","FF")),R21),IF(J21&gt;=$X$32,$X$30,IF(J21&gt;=$Y$32,$Y$30,IF(J21&gt;=$Z$32,$Z$30,IF(J21&gt;=$AA$32,$AA$30,IF(J21&gt;=$AB$32,$AB$30,IF(J21&gt;=$AC$32,$AC$30,IF(J21&gt;=$AD$32,$AD$30,IF(J21&gt;=$AE$32,$AE$30,$AF$30))))))))),R21)</f>
        <v>FD</v>
      </c>
      <c r="T21" s="9" t="e" cm="1">
        <f t="array" aca="1" ref="T21" ca="1">IF(A21&lt;&gt;"",IF(_xlfn.BITOR(D21&lt;&gt;"GR",D21&lt;&gt;""),IF(AND(J21&gt;=50,D21&gt;=55),_xlfn.RANK.EQ(J21,$J$2:$J$1000,0),_xlfn.IFS(S21="FD",999,S21="FF",1000)),IF(AND(J21&gt;=50,F21&gt;=55),_xlfn.RANK.EQ(J21,$J$2:$J$326,0),_xlfn.IFS(S21="FD",999,S21="FF",1000))),"")</f>
        <v>#NAME?</v>
      </c>
    </row>
    <row r="22" spans="1:32" ht="17" thickBot="1" x14ac:dyDescent="0.25">
      <c r="A22" s="32">
        <v>210301005</v>
      </c>
      <c r="B22" s="32">
        <v>80</v>
      </c>
      <c r="C22" s="32">
        <v>43</v>
      </c>
      <c r="D22" s="3"/>
      <c r="E22" s="16">
        <f t="shared" si="13"/>
        <v>80</v>
      </c>
      <c r="F22" s="16">
        <f t="shared" si="2"/>
        <v>43</v>
      </c>
      <c r="G22" s="9">
        <f t="shared" si="0"/>
        <v>57.8</v>
      </c>
      <c r="H22" s="9">
        <f>IF(AND(D22&lt;&gt;"",D22&lt;&gt;"GR"),(E22*0.4)+(D22*0.6),G22)</f>
        <v>57.8</v>
      </c>
      <c r="I22" s="9">
        <f t="shared" si="4"/>
        <v>58</v>
      </c>
      <c r="J22" s="9">
        <f t="shared" si="5"/>
        <v>58</v>
      </c>
      <c r="K22" s="9" t="str">
        <f t="shared" si="6"/>
        <v/>
      </c>
      <c r="L22" s="9" t="str">
        <f t="shared" si="7"/>
        <v/>
      </c>
      <c r="M22" s="9" t="str">
        <f t="shared" si="8"/>
        <v/>
      </c>
      <c r="N22" s="9" t="str">
        <f t="shared" si="9"/>
        <v/>
      </c>
      <c r="O22" s="9" t="str">
        <f t="shared" si="10"/>
        <v/>
      </c>
      <c r="P22" s="9" t="str">
        <f t="shared" si="11"/>
        <v/>
      </c>
      <c r="Q22" s="9" t="str">
        <f t="shared" si="12"/>
        <v/>
      </c>
      <c r="R22" s="9" t="str">
        <f>IF(A22&lt;&gt;"",IF(COUNTIF($G$2:$G$1000,"&gt;=50")&gt;=10,IF(AND(F22&gt;=55,G22&gt;=50),IF(_xlfn.RANK.EQ(K22,$K$2:$K$1000,0)&lt;=ROUND(COUNTIFS($G$2:$G$1000,"&gt;=50",$F$2:$F$1000,"&gt;=55")/100*$AF$9,0),$AF$8,IF(_xlfn.RANK.EQ(L22,$L$2:$L$1000,0)&lt;=ROUND(COUNTIFS($G$2:$G$1000,"&gt;=50",$F$2:$F$1000,"&gt;=55")/100*$AE$9,0),$AE$8,IF(_xlfn.RANK.EQ(M22,$M$2:$M$1000,0)&lt;=ROUND(COUNTIFS($G$2:$G$1000,"&gt;=50",$F$2:$F$1000,"&gt;=55")/100*$AD$9,0),$AD$8,IF(_xlfn.RANK.EQ(N22,$N$2:$N$1000,0)&lt;=ROUND(COUNTIFS($G$2:$G$1000,"&gt;=50",$F$2:$F$1000,"&gt;=55")/100*$AC$9,0),$AC$8,IF(_xlfn.RANK.EQ(O22,$O$2:$O$1000,0)&lt;=ROUND(COUNTIFS($G$2:$G$1000,"&gt;=50",$F$2:$F$1000,"&gt;=55")/100*$AB$9,0),$AB$8,IF(_xlfn.RANK.EQ(P22,$P$2:$P$1000,0)&lt;=ROUND(COUNTIFS($G$2:$G$1000,"&gt;=50",$F$2:$F$1000,"&gt;=55")/100*$AA$9,0),$AA$8,$Z$8)))))),IF(I22&gt;=$Y$9,$Y$8,$X$8)),IF(I22&gt;=$X$32,$X$30,IF(I22&gt;=$Y$32,$Y$30,IF(I22&gt;=$Z$32,$Z$30,IF(I22&gt;=$AA$32,$AA$30,IF(I22&gt;=$AB$32,$AB$30,IF(I22&gt;=$AC$32,$AC$30,IF(I22&gt;=$AD$32,$AD$30,IF(I22&gt;=$AE$32,$AE$30,$AF$30))))))))),"")</f>
        <v>FD</v>
      </c>
      <c r="S22" s="9" t="str" cm="1">
        <f t="array" ref="S22">IF(AND(D22&lt;&gt;"",D22&lt;&gt;"GR"),IF(COUNTIF($H$2:$H$1000,"&gt;=50")&gt;=10,IF(D22&lt;&gt;"GR",IF(AND(D22&gt;=55,H22&gt;=50),_xlfn.IFS(AND(H22&gt;=$AF$11,H22&gt;$AE$10,H22&gt;$AD$10,H22&gt;$AC$10,H22&gt;$AB$10,H22&gt;$AA$10,H22&gt;$Z$10),"AA",AND(H22&gt;=$AE$11,H22&gt;$AD$10,H22&gt;$AC$10,H22&gt;$AB$10,H22&gt;$AA$10,H22&gt;$Z$10),"BA",AND(H22&gt;=$AD$11,H22&gt;$AC$10,H22&gt;$AB$10,H22&gt;$AA$10,H22&gt;$Z$10),"BB",AND(H22&gt;=$AC$11,H22&gt;$AB$10,H22&gt;$AA$10,H22&gt;$Z$10),"CB",AND(H22&gt;=$AB$11,H22&gt;$AA$10,H22&gt;$Z$10),"CC",AND(H22&gt;=$AA$11,H22&gt;$Z$10),"DC",H22&gt;=50,"DD"),IF(H22&gt;=$Y$9,"FD","FF")),R22),IF(J22&gt;=$X$32,$X$30,IF(J22&gt;=$Y$32,$Y$30,IF(J22&gt;=$Z$32,$Z$30,IF(J22&gt;=$AA$32,$AA$30,IF(J22&gt;=$AB$32,$AB$30,IF(J22&gt;=$AC$32,$AC$30,IF(J22&gt;=$AD$32,$AD$30,IF(J22&gt;=$AE$32,$AE$30,$AF$30))))))))),R22)</f>
        <v>FD</v>
      </c>
      <c r="T22" s="9" t="e" cm="1">
        <f t="array" aca="1" ref="T22" ca="1">IF(A22&lt;&gt;"",IF(_xlfn.BITOR(D22&lt;&gt;"GR",D22&lt;&gt;""),IF(AND(J22&gt;=50,D22&gt;=55),_xlfn.RANK.EQ(J22,$J$2:$J$1000,0),_xlfn.IFS(S22="FD",999,S22="FF",1000)),IF(AND(J22&gt;=50,F22&gt;=55),_xlfn.RANK.EQ(J22,$J$2:$J$326,0),_xlfn.IFS(S22="FD",999,S22="FF",1000))),"")</f>
        <v>#NAME?</v>
      </c>
    </row>
    <row r="23" spans="1:32" ht="17" thickBot="1" x14ac:dyDescent="0.25">
      <c r="A23" s="32">
        <v>210301007</v>
      </c>
      <c r="B23" s="32">
        <v>60</v>
      </c>
      <c r="C23" s="32">
        <v>7</v>
      </c>
      <c r="D23" s="3"/>
      <c r="E23" s="16">
        <f t="shared" si="13"/>
        <v>60</v>
      </c>
      <c r="F23" s="16">
        <f t="shared" si="2"/>
        <v>7</v>
      </c>
      <c r="G23" s="9">
        <f t="shared" si="0"/>
        <v>28.2</v>
      </c>
      <c r="H23" s="9">
        <f t="shared" si="3"/>
        <v>28.2</v>
      </c>
      <c r="I23" s="9">
        <f t="shared" si="4"/>
        <v>28</v>
      </c>
      <c r="J23" s="9">
        <f t="shared" si="5"/>
        <v>28</v>
      </c>
      <c r="K23" s="9" t="str">
        <f t="shared" si="6"/>
        <v/>
      </c>
      <c r="L23" s="9" t="str">
        <f t="shared" si="7"/>
        <v/>
      </c>
      <c r="M23" s="9" t="str">
        <f t="shared" si="8"/>
        <v/>
      </c>
      <c r="N23" s="9" t="str">
        <f t="shared" si="9"/>
        <v/>
      </c>
      <c r="O23" s="9" t="str">
        <f t="shared" si="10"/>
        <v/>
      </c>
      <c r="P23" s="9" t="str">
        <f t="shared" si="11"/>
        <v/>
      </c>
      <c r="Q23" s="9" t="str">
        <f t="shared" si="12"/>
        <v/>
      </c>
      <c r="R23" s="9" t="str">
        <f>IF(A23&lt;&gt;"",IF(COUNTIF($G$2:$G$1000,"&gt;=50")&gt;=10,IF(AND(F23&gt;=55,G23&gt;=50),IF(_xlfn.RANK.EQ(K23,$K$2:$K$1000,0)&lt;=ROUND(COUNTIFS($G$2:$G$1000,"&gt;=50",$F$2:$F$1000,"&gt;=55")/100*$AF$9,0),$AF$8,IF(_xlfn.RANK.EQ(L23,$L$2:$L$1000,0)&lt;=ROUND(COUNTIFS($G$2:$G$1000,"&gt;=50",$F$2:$F$1000,"&gt;=55")/100*$AE$9,0),$AE$8,IF(_xlfn.RANK.EQ(M23,$M$2:$M$1000,0)&lt;=ROUND(COUNTIFS($G$2:$G$1000,"&gt;=50",$F$2:$F$1000,"&gt;=55")/100*$AD$9,0),$AD$8,IF(_xlfn.RANK.EQ(N23,$N$2:$N$1000,0)&lt;=ROUND(COUNTIFS($G$2:$G$1000,"&gt;=50",$F$2:$F$1000,"&gt;=55")/100*$AC$9,0),$AC$8,IF(_xlfn.RANK.EQ(O23,$O$2:$O$1000,0)&lt;=ROUND(COUNTIFS($G$2:$G$1000,"&gt;=50",$F$2:$F$1000,"&gt;=55")/100*$AB$9,0),$AB$8,IF(_xlfn.RANK.EQ(P23,$P$2:$P$1000,0)&lt;=ROUND(COUNTIFS($G$2:$G$1000,"&gt;=50",$F$2:$F$1000,"&gt;=55")/100*$AA$9,0),$AA$8,$Z$8)))))),IF(I23&gt;=$Y$9,$Y$8,$X$8)),IF(I23&gt;=$X$32,$X$30,IF(I23&gt;=$Y$32,$Y$30,IF(I23&gt;=$Z$32,$Z$30,IF(I23&gt;=$AA$32,$AA$30,IF(I23&gt;=$AB$32,$AB$30,IF(I23&gt;=$AC$32,$AC$30,IF(I23&gt;=$AD$32,$AD$30,IF(I23&gt;=$AE$32,$AE$30,$AF$30))))))))),"")</f>
        <v>FD</v>
      </c>
      <c r="S23" s="9" t="str" cm="1">
        <f t="array" ref="S23">IF(AND(D23&lt;&gt;"",D23&lt;&gt;"GR"),IF(COUNTIF($H$2:$H$1000,"&gt;=50")&gt;=10,IF(D23&lt;&gt;"GR",IF(AND(D23&gt;=55,H23&gt;=50),_xlfn.IFS(AND(H23&gt;=$AF$11,H23&gt;$AE$10,H23&gt;$AD$10,H23&gt;$AC$10,H23&gt;$AB$10,H23&gt;$AA$10,H23&gt;$Z$10),"AA",AND(H23&gt;=$AE$11,H23&gt;$AD$10,H23&gt;$AC$10,H23&gt;$AB$10,H23&gt;$AA$10,H23&gt;$Z$10),"BA",AND(H23&gt;=$AD$11,H23&gt;$AC$10,H23&gt;$AB$10,H23&gt;$AA$10,H23&gt;$Z$10),"BB",AND(H23&gt;=$AC$11,H23&gt;$AB$10,H23&gt;$AA$10,H23&gt;$Z$10),"CB",AND(H23&gt;=$AB$11,H23&gt;$AA$10,H23&gt;$Z$10),"CC",AND(H23&gt;=$AA$11,H23&gt;$Z$10),"DC",H23&gt;=50,"DD"),IF(H23&gt;=$Y$9,"FD","FF")),R23),IF(J23&gt;=$X$32,$X$30,IF(J23&gt;=$Y$32,$Y$30,IF(J23&gt;=$Z$32,$Z$30,IF(J23&gt;=$AA$32,$AA$30,IF(J23&gt;=$AB$32,$AB$30,IF(J23&gt;=$AC$32,$AC$30,IF(J23&gt;=$AD$32,$AD$30,IF(J23&gt;=$AE$32,$AE$30,$AF$30))))))))),R23)</f>
        <v>FD</v>
      </c>
      <c r="T23" s="9" t="e" cm="1">
        <f t="array" aca="1" ref="T23" ca="1">IF(A23&lt;&gt;"",IF(_xlfn.BITOR(D23&lt;&gt;"GR",D23&lt;&gt;""),IF(AND(J23&gt;=50,D23&gt;=55),_xlfn.RANK.EQ(J23,$J$2:$J$1000,0),_xlfn.IFS(S23="FD",999,S23="FF",1000)),IF(AND(J23&gt;=50,F23&gt;=55),_xlfn.RANK.EQ(J23,$J$2:$J$326,0),_xlfn.IFS(S23="FD",999,S23="FF",1000))),"")</f>
        <v>#NAME?</v>
      </c>
    </row>
    <row r="24" spans="1:32" ht="17" thickBot="1" x14ac:dyDescent="0.25">
      <c r="A24" s="32">
        <v>210301012</v>
      </c>
      <c r="B24" s="32">
        <v>55</v>
      </c>
      <c r="C24" s="32">
        <v>58</v>
      </c>
      <c r="D24" s="3"/>
      <c r="E24" s="16">
        <f t="shared" si="13"/>
        <v>55</v>
      </c>
      <c r="F24" s="16">
        <f t="shared" si="2"/>
        <v>58</v>
      </c>
      <c r="G24" s="9">
        <f t="shared" si="0"/>
        <v>56.8</v>
      </c>
      <c r="H24" s="9">
        <f t="shared" si="3"/>
        <v>56.8</v>
      </c>
      <c r="I24" s="9">
        <f t="shared" si="4"/>
        <v>57</v>
      </c>
      <c r="J24" s="9">
        <f t="shared" si="5"/>
        <v>57</v>
      </c>
      <c r="K24" s="9">
        <f t="shared" si="6"/>
        <v>56.8</v>
      </c>
      <c r="L24" s="9">
        <f t="shared" si="7"/>
        <v>56.8</v>
      </c>
      <c r="M24" s="9">
        <f t="shared" si="8"/>
        <v>56.8</v>
      </c>
      <c r="N24" s="9">
        <f t="shared" si="9"/>
        <v>56.8</v>
      </c>
      <c r="O24" s="9">
        <f t="shared" si="10"/>
        <v>56.8</v>
      </c>
      <c r="P24" s="9">
        <f t="shared" si="11"/>
        <v>56.8</v>
      </c>
      <c r="Q24" s="9" t="str">
        <f t="shared" si="12"/>
        <v/>
      </c>
      <c r="R24" s="9" t="str">
        <f>IF(A24&lt;&gt;"",IF(COUNTIF($G$2:$G$1000,"&gt;=50")&gt;=10,IF(AND(F24&gt;=55,G24&gt;=50),IF(_xlfn.RANK.EQ(K24,$K$2:$K$1000,0)&lt;=ROUND(COUNTIFS($G$2:$G$1000,"&gt;=50",$F$2:$F$1000,"&gt;=55")/100*$AF$9,0),$AF$8,IF(_xlfn.RANK.EQ(L24,$L$2:$L$1000,0)&lt;=ROUND(COUNTIFS($G$2:$G$1000,"&gt;=50",$F$2:$F$1000,"&gt;=55")/100*$AE$9,0),$AE$8,IF(_xlfn.RANK.EQ(M24,$M$2:$M$1000,0)&lt;=ROUND(COUNTIFS($G$2:$G$1000,"&gt;=50",$F$2:$F$1000,"&gt;=55")/100*$AD$9,0),$AD$8,IF(_xlfn.RANK.EQ(N24,$N$2:$N$1000,0)&lt;=ROUND(COUNTIFS($G$2:$G$1000,"&gt;=50",$F$2:$F$1000,"&gt;=55")/100*$AC$9,0),$AC$8,IF(_xlfn.RANK.EQ(O24,$O$2:$O$1000,0)&lt;=ROUND(COUNTIFS($G$2:$G$1000,"&gt;=50",$F$2:$F$1000,"&gt;=55")/100*$AB$9,0),$AB$8,IF(_xlfn.RANK.EQ(P24,$P$2:$P$1000,0)&lt;=ROUND(COUNTIFS($G$2:$G$1000,"&gt;=50",$F$2:$F$1000,"&gt;=55")/100*$AA$9,0),$AA$8,$Z$8)))))),IF(I24&gt;=$Y$9,$Y$8,$X$8)),IF(I24&gt;=$X$32,$X$30,IF(I24&gt;=$Y$32,$Y$30,IF(I24&gt;=$Z$32,$Z$30,IF(I24&gt;=$AA$32,$AA$30,IF(I24&gt;=$AB$32,$AB$30,IF(I24&gt;=$AC$32,$AC$30,IF(I24&gt;=$AD$32,$AD$30,IF(I24&gt;=$AE$32,$AE$30,$AF$30))))))))),"")</f>
        <v>DC</v>
      </c>
      <c r="S24" s="9" t="str" cm="1">
        <f t="array" ref="S24">IF(AND(D24&lt;&gt;"",D24&lt;&gt;"GR"),IF(COUNTIF($H$2:$H$1000,"&gt;=50")&gt;=10,IF(D24&lt;&gt;"GR",IF(AND(D24&gt;=55,H24&gt;=50),_xlfn.IFS(AND(H24&gt;=$AF$11,H24&gt;$AE$10,H24&gt;$AD$10,H24&gt;$AC$10,H24&gt;$AB$10,H24&gt;$AA$10,H24&gt;$Z$10),"AA",AND(H24&gt;=$AE$11,H24&gt;$AD$10,H24&gt;$AC$10,H24&gt;$AB$10,H24&gt;$AA$10,H24&gt;$Z$10),"BA",AND(H24&gt;=$AD$11,H24&gt;$AC$10,H24&gt;$AB$10,H24&gt;$AA$10,H24&gt;$Z$10),"BB",AND(H24&gt;=$AC$11,H24&gt;$AB$10,H24&gt;$AA$10,H24&gt;$Z$10),"CB",AND(H24&gt;=$AB$11,H24&gt;$AA$10,H24&gt;$Z$10),"CC",AND(H24&gt;=$AA$11,H24&gt;$Z$10),"DC",H24&gt;=50,"DD"),IF(H24&gt;=$Y$9,"FD","FF")),R24),IF(J24&gt;=$X$32,$X$30,IF(J24&gt;=$Y$32,$Y$30,IF(J24&gt;=$Z$32,$Z$30,IF(J24&gt;=$AA$32,$AA$30,IF(J24&gt;=$AB$32,$AB$30,IF(J24&gt;=$AC$32,$AC$30,IF(J24&gt;=$AD$32,$AD$30,IF(J24&gt;=$AE$32,$AE$30,$AF$30))))))))),R24)</f>
        <v>DC</v>
      </c>
      <c r="T24" s="9" t="e" cm="1">
        <f t="array" aca="1" ref="T24" ca="1">IF(A24&lt;&gt;"",IF(_xlfn.BITOR(D24&lt;&gt;"GR",D24&lt;&gt;""),IF(AND(J24&gt;=50,D24&gt;=55),_xlfn.RANK.EQ(J24,$J$2:$J$1000,0),_xlfn.IFS(S24="FD",999,S24="FF",1000)),IF(AND(J24&gt;=50,F24&gt;=55),_xlfn.RANK.EQ(J24,$J$2:$J$326,0),_xlfn.IFS(S24="FD",999,S24="FF",1000))),"")</f>
        <v>#NAME?</v>
      </c>
    </row>
    <row r="25" spans="1:32" ht="17" thickBot="1" x14ac:dyDescent="0.25">
      <c r="A25" s="32">
        <v>210301016</v>
      </c>
      <c r="B25" s="32">
        <v>88</v>
      </c>
      <c r="C25" s="32">
        <v>55</v>
      </c>
      <c r="D25" s="3"/>
      <c r="E25" s="16">
        <f t="shared" si="13"/>
        <v>88</v>
      </c>
      <c r="F25" s="16">
        <f t="shared" si="2"/>
        <v>55</v>
      </c>
      <c r="G25" s="9">
        <f t="shared" si="0"/>
        <v>68.2</v>
      </c>
      <c r="H25" s="9">
        <f t="shared" si="3"/>
        <v>68.2</v>
      </c>
      <c r="I25" s="9">
        <f t="shared" si="4"/>
        <v>68</v>
      </c>
      <c r="J25" s="9">
        <f t="shared" si="5"/>
        <v>68</v>
      </c>
      <c r="K25" s="9">
        <f t="shared" si="6"/>
        <v>68.2</v>
      </c>
      <c r="L25" s="9">
        <f t="shared" si="7"/>
        <v>68.2</v>
      </c>
      <c r="M25" s="9">
        <f t="shared" si="8"/>
        <v>68.2</v>
      </c>
      <c r="N25" s="9">
        <f t="shared" si="9"/>
        <v>68.2</v>
      </c>
      <c r="O25" s="9" t="str">
        <f t="shared" si="10"/>
        <v/>
      </c>
      <c r="P25" s="9" t="str">
        <f t="shared" si="11"/>
        <v/>
      </c>
      <c r="Q25" s="9" t="str">
        <f t="shared" si="12"/>
        <v/>
      </c>
      <c r="R25" s="9" t="str">
        <f>IF(A25&lt;&gt;"",IF(COUNTIF($G$2:$G$1000,"&gt;=50")&gt;=10,IF(AND(F25&gt;=55,G25&gt;=50),IF(_xlfn.RANK.EQ(K25,$K$2:$K$1000,0)&lt;=ROUND(COUNTIFS($G$2:$G$1000,"&gt;=50",$F$2:$F$1000,"&gt;=55")/100*$AF$9,0),$AF$8,IF(_xlfn.RANK.EQ(L25,$L$2:$L$1000,0)&lt;=ROUND(COUNTIFS($G$2:$G$1000,"&gt;=50",$F$2:$F$1000,"&gt;=55")/100*$AE$9,0),$AE$8,IF(_xlfn.RANK.EQ(M25,$M$2:$M$1000,0)&lt;=ROUND(COUNTIFS($G$2:$G$1000,"&gt;=50",$F$2:$F$1000,"&gt;=55")/100*$AD$9,0),$AD$8,IF(_xlfn.RANK.EQ(N25,$N$2:$N$1000,0)&lt;=ROUND(COUNTIFS($G$2:$G$1000,"&gt;=50",$F$2:$F$1000,"&gt;=55")/100*$AC$9,0),$AC$8,IF(_xlfn.RANK.EQ(O25,$O$2:$O$1000,0)&lt;=ROUND(COUNTIFS($G$2:$G$1000,"&gt;=50",$F$2:$F$1000,"&gt;=55")/100*$AB$9,0),$AB$8,IF(_xlfn.RANK.EQ(P25,$P$2:$P$1000,0)&lt;=ROUND(COUNTIFS($G$2:$G$1000,"&gt;=50",$F$2:$F$1000,"&gt;=55")/100*$AA$9,0),$AA$8,$Z$8)))))),IF(I25&gt;=$Y$9,$Y$8,$X$8)),IF(I25&gt;=$X$32,$X$30,IF(I25&gt;=$Y$32,$Y$30,IF(I25&gt;=$Z$32,$Z$30,IF(I25&gt;=$AA$32,$AA$30,IF(I25&gt;=$AB$32,$AB$30,IF(I25&gt;=$AC$32,$AC$30,IF(I25&gt;=$AD$32,$AD$30,IF(I25&gt;=$AE$32,$AE$30,$AF$30))))))))),"")</f>
        <v>CB</v>
      </c>
      <c r="S25" s="9" t="str" cm="1">
        <f t="array" ref="S25">IF(AND(D25&lt;&gt;"",D25&lt;&gt;"GR"),IF(COUNTIF($H$2:$H$1000,"&gt;=50")&gt;=10,IF(D25&lt;&gt;"GR",IF(AND(D25&gt;=55,H25&gt;=50),_xlfn.IFS(AND(H25&gt;=$AF$11,H25&gt;$AE$10,H25&gt;$AD$10,H25&gt;$AC$10,H25&gt;$AB$10,H25&gt;$AA$10,H25&gt;$Z$10),"AA",AND(H25&gt;=$AE$11,H25&gt;$AD$10,H25&gt;$AC$10,H25&gt;$AB$10,H25&gt;$AA$10,H25&gt;$Z$10),"BA",AND(H25&gt;=$AD$11,H25&gt;$AC$10,H25&gt;$AB$10,H25&gt;$AA$10,H25&gt;$Z$10),"BB",AND(H25&gt;=$AC$11,H25&gt;$AB$10,H25&gt;$AA$10,H25&gt;$Z$10),"CB",AND(H25&gt;=$AB$11,H25&gt;$AA$10,H25&gt;$Z$10),"CC",AND(H25&gt;=$AA$11,H25&gt;$Z$10),"DC",H25&gt;=50,"DD"),IF(H25&gt;=$Y$9,"FD","FF")),R25),IF(J25&gt;=$X$32,$X$30,IF(J25&gt;=$Y$32,$Y$30,IF(J25&gt;=$Z$32,$Z$30,IF(J25&gt;=$AA$32,$AA$30,IF(J25&gt;=$AB$32,$AB$30,IF(J25&gt;=$AC$32,$AC$30,IF(J25&gt;=$AD$32,$AD$30,IF(J25&gt;=$AE$32,$AE$30,$AF$30))))))))),R25)</f>
        <v>CB</v>
      </c>
      <c r="T25" s="9" t="e" cm="1">
        <f t="array" aca="1" ref="T25" ca="1">IF(A25&lt;&gt;"",IF(_xlfn.BITOR(D25&lt;&gt;"GR",D25&lt;&gt;""),IF(AND(J25&gt;=50,D25&gt;=55),_xlfn.RANK.EQ(J25,$J$2:$J$1000,0),_xlfn.IFS(S25="FD",999,S25="FF",1000)),IF(AND(J25&gt;=50,F25&gt;=55),_xlfn.RANK.EQ(J25,$J$2:$J$326,0),_xlfn.IFS(S25="FD",999,S25="FF",1000))),"")</f>
        <v>#NAME?</v>
      </c>
    </row>
    <row r="26" spans="1:32" ht="18" thickBot="1" x14ac:dyDescent="0.25">
      <c r="A26" s="32">
        <v>210301018</v>
      </c>
      <c r="B26" s="32" t="s">
        <v>34</v>
      </c>
      <c r="C26" s="32" t="s">
        <v>34</v>
      </c>
      <c r="D26" s="3"/>
      <c r="E26" s="16">
        <f t="shared" si="13"/>
        <v>0</v>
      </c>
      <c r="F26" s="16">
        <f t="shared" si="2"/>
        <v>0</v>
      </c>
      <c r="G26" s="9">
        <f t="shared" si="0"/>
        <v>0</v>
      </c>
      <c r="H26" s="9">
        <f t="shared" si="3"/>
        <v>0</v>
      </c>
      <c r="I26" s="9">
        <f t="shared" si="4"/>
        <v>0</v>
      </c>
      <c r="J26" s="9">
        <f t="shared" si="5"/>
        <v>0</v>
      </c>
      <c r="K26" s="9" t="str">
        <f t="shared" si="6"/>
        <v/>
      </c>
      <c r="L26" s="9" t="str">
        <f t="shared" si="7"/>
        <v/>
      </c>
      <c r="M26" s="9" t="str">
        <f t="shared" si="8"/>
        <v/>
      </c>
      <c r="N26" s="9" t="str">
        <f t="shared" si="9"/>
        <v/>
      </c>
      <c r="O26" s="9" t="str">
        <f t="shared" si="10"/>
        <v/>
      </c>
      <c r="P26" s="9" t="str">
        <f t="shared" si="11"/>
        <v/>
      </c>
      <c r="Q26" s="9" t="str">
        <f t="shared" si="12"/>
        <v/>
      </c>
      <c r="R26" s="9" t="str">
        <f>IF(A26&lt;&gt;"",IF(COUNTIF($G$2:$G$1000,"&gt;=50")&gt;=10,IF(AND(F26&gt;=55,G26&gt;=50),IF(_xlfn.RANK.EQ(K26,$K$2:$K$1000,0)&lt;=ROUND(COUNTIFS($G$2:$G$1000,"&gt;=50",$F$2:$F$1000,"&gt;=55")/100*$AF$9,0),$AF$8,IF(_xlfn.RANK.EQ(L26,$L$2:$L$1000,0)&lt;=ROUND(COUNTIFS($G$2:$G$1000,"&gt;=50",$F$2:$F$1000,"&gt;=55")/100*$AE$9,0),$AE$8,IF(_xlfn.RANK.EQ(M26,$M$2:$M$1000,0)&lt;=ROUND(COUNTIFS($G$2:$G$1000,"&gt;=50",$F$2:$F$1000,"&gt;=55")/100*$AD$9,0),$AD$8,IF(_xlfn.RANK.EQ(N26,$N$2:$N$1000,0)&lt;=ROUND(COUNTIFS($G$2:$G$1000,"&gt;=50",$F$2:$F$1000,"&gt;=55")/100*$AC$9,0),$AC$8,IF(_xlfn.RANK.EQ(O26,$O$2:$O$1000,0)&lt;=ROUND(COUNTIFS($G$2:$G$1000,"&gt;=50",$F$2:$F$1000,"&gt;=55")/100*$AB$9,0),$AB$8,IF(_xlfn.RANK.EQ(P26,$P$2:$P$1000,0)&lt;=ROUND(COUNTIFS($G$2:$G$1000,"&gt;=50",$F$2:$F$1000,"&gt;=55")/100*$AA$9,0),$AA$8,$Z$8)))))),IF(I26&gt;=$Y$9,$Y$8,$X$8)),IF(I26&gt;=$X$32,$X$30,IF(I26&gt;=$Y$32,$Y$30,IF(I26&gt;=$Z$32,$Z$30,IF(I26&gt;=$AA$32,$AA$30,IF(I26&gt;=$AB$32,$AB$30,IF(I26&gt;=$AC$32,$AC$30,IF(I26&gt;=$AD$32,$AD$30,IF(I26&gt;=$AE$32,$AE$30,$AF$30))))))))),"")</f>
        <v>FF</v>
      </c>
      <c r="S26" s="9" t="str" cm="1">
        <f t="array" ref="S26">IF(AND(D26&lt;&gt;"",D26&lt;&gt;"GR"),IF(COUNTIF($H$2:$H$1000,"&gt;=50")&gt;=10,IF(D26&lt;&gt;"GR",IF(AND(D26&gt;=55,H26&gt;=50),_xlfn.IFS(AND(H26&gt;=$AF$11,H26&gt;$AE$10,H26&gt;$AD$10,H26&gt;$AC$10,H26&gt;$AB$10,H26&gt;$AA$10,H26&gt;$Z$10),"AA",AND(H26&gt;=$AE$11,H26&gt;$AD$10,H26&gt;$AC$10,H26&gt;$AB$10,H26&gt;$AA$10,H26&gt;$Z$10),"BA",AND(H26&gt;=$AD$11,H26&gt;$AC$10,H26&gt;$AB$10,H26&gt;$AA$10,H26&gt;$Z$10),"BB",AND(H26&gt;=$AC$11,H26&gt;$AB$10,H26&gt;$AA$10,H26&gt;$Z$10),"CB",AND(H26&gt;=$AB$11,H26&gt;$AA$10,H26&gt;$Z$10),"CC",AND(H26&gt;=$AA$11,H26&gt;$Z$10),"DC",H26&gt;=50,"DD"),IF(H26&gt;=$Y$9,"FD","FF")),R26),IF(J26&gt;=$X$32,$X$30,IF(J26&gt;=$Y$32,$Y$30,IF(J26&gt;=$Z$32,$Z$30,IF(J26&gt;=$AA$32,$AA$30,IF(J26&gt;=$AB$32,$AB$30,IF(J26&gt;=$AC$32,$AC$30,IF(J26&gt;=$AD$32,$AD$30,IF(J26&gt;=$AE$32,$AE$30,$AF$30))))))))),R26)</f>
        <v>FF</v>
      </c>
      <c r="T26" s="9" t="e" cm="1">
        <f t="array" aca="1" ref="T26" ca="1">IF(A26&lt;&gt;"",IF(_xlfn.BITOR(D26&lt;&gt;"GR",D26&lt;&gt;""),IF(AND(J26&gt;=50,D26&gt;=55),_xlfn.RANK.EQ(J26,$J$2:$J$1000,0),_xlfn.IFS(S26="FD",999,S26="FF",1000)),IF(AND(J26&gt;=50,F26&gt;=55),_xlfn.RANK.EQ(J26,$J$2:$J$326,0),_xlfn.IFS(S26="FD",999,S26="FF",1000))),"")</f>
        <v>#NAME?</v>
      </c>
    </row>
    <row r="27" spans="1:32" ht="17" thickBot="1" x14ac:dyDescent="0.25">
      <c r="A27" s="32">
        <v>210301031</v>
      </c>
      <c r="B27" s="32">
        <v>55</v>
      </c>
      <c r="C27" s="32">
        <v>35</v>
      </c>
      <c r="D27" s="3"/>
      <c r="E27" s="16">
        <f t="shared" si="13"/>
        <v>55</v>
      </c>
      <c r="F27" s="16">
        <f t="shared" si="2"/>
        <v>35</v>
      </c>
      <c r="G27" s="9">
        <f t="shared" si="0"/>
        <v>43</v>
      </c>
      <c r="H27" s="9">
        <f t="shared" si="3"/>
        <v>43</v>
      </c>
      <c r="I27" s="9">
        <f t="shared" si="4"/>
        <v>43</v>
      </c>
      <c r="J27" s="9">
        <f t="shared" si="5"/>
        <v>43</v>
      </c>
      <c r="K27" s="9" t="str">
        <f t="shared" si="6"/>
        <v/>
      </c>
      <c r="L27" s="9" t="str">
        <f t="shared" si="7"/>
        <v/>
      </c>
      <c r="M27" s="9" t="str">
        <f t="shared" si="8"/>
        <v/>
      </c>
      <c r="N27" s="9" t="str">
        <f t="shared" si="9"/>
        <v/>
      </c>
      <c r="O27" s="9" t="str">
        <f t="shared" si="10"/>
        <v/>
      </c>
      <c r="P27" s="9" t="str">
        <f t="shared" si="11"/>
        <v/>
      </c>
      <c r="Q27" s="9" t="str">
        <f t="shared" si="12"/>
        <v/>
      </c>
      <c r="R27" s="9" t="str">
        <f>IF(A27&lt;&gt;"",IF(COUNTIF($G$2:$G$1000,"&gt;=50")&gt;=10,IF(AND(F27&gt;=55,G27&gt;=50),IF(_xlfn.RANK.EQ(K27,$K$2:$K$1000,0)&lt;=ROUND(COUNTIFS($G$2:$G$1000,"&gt;=50",$F$2:$F$1000,"&gt;=55")/100*$AF$9,0),$AF$8,IF(_xlfn.RANK.EQ(L27,$L$2:$L$1000,0)&lt;=ROUND(COUNTIFS($G$2:$G$1000,"&gt;=50",$F$2:$F$1000,"&gt;=55")/100*$AE$9,0),$AE$8,IF(_xlfn.RANK.EQ(M27,$M$2:$M$1000,0)&lt;=ROUND(COUNTIFS($G$2:$G$1000,"&gt;=50",$F$2:$F$1000,"&gt;=55")/100*$AD$9,0),$AD$8,IF(_xlfn.RANK.EQ(N27,$N$2:$N$1000,0)&lt;=ROUND(COUNTIFS($G$2:$G$1000,"&gt;=50",$F$2:$F$1000,"&gt;=55")/100*$AC$9,0),$AC$8,IF(_xlfn.RANK.EQ(O27,$O$2:$O$1000,0)&lt;=ROUND(COUNTIFS($G$2:$G$1000,"&gt;=50",$F$2:$F$1000,"&gt;=55")/100*$AB$9,0),$AB$8,IF(_xlfn.RANK.EQ(P27,$P$2:$P$1000,0)&lt;=ROUND(COUNTIFS($G$2:$G$1000,"&gt;=50",$F$2:$F$1000,"&gt;=55")/100*$AA$9,0),$AA$8,$Z$8)))))),IF(I27&gt;=$Y$9,$Y$8,$X$8)),IF(I27&gt;=$X$32,$X$30,IF(I27&gt;=$Y$32,$Y$30,IF(I27&gt;=$Z$32,$Z$30,IF(I27&gt;=$AA$32,$AA$30,IF(I27&gt;=$AB$32,$AB$30,IF(I27&gt;=$AC$32,$AC$30,IF(I27&gt;=$AD$32,$AD$30,IF(I27&gt;=$AE$32,$AE$30,$AF$30))))))))),"")</f>
        <v>FD</v>
      </c>
      <c r="S27" s="9" t="str" cm="1">
        <f t="array" ref="S27">IF(AND(D27&lt;&gt;"",D27&lt;&gt;"GR"),IF(COUNTIF($H$2:$H$1000,"&gt;=50")&gt;=10,IF(D27&lt;&gt;"GR",IF(AND(D27&gt;=55,H27&gt;=50),_xlfn.IFS(AND(H27&gt;=$AF$11,H27&gt;$AE$10,H27&gt;$AD$10,H27&gt;$AC$10,H27&gt;$AB$10,H27&gt;$AA$10,H27&gt;$Z$10),"AA",AND(H27&gt;=$AE$11,H27&gt;$AD$10,H27&gt;$AC$10,H27&gt;$AB$10,H27&gt;$AA$10,H27&gt;$Z$10),"BA",AND(H27&gt;=$AD$11,H27&gt;$AC$10,H27&gt;$AB$10,H27&gt;$AA$10,H27&gt;$Z$10),"BB",AND(H27&gt;=$AC$11,H27&gt;$AB$10,H27&gt;$AA$10,H27&gt;$Z$10),"CB",AND(H27&gt;=$AB$11,H27&gt;$AA$10,H27&gt;$Z$10),"CC",AND(H27&gt;=$AA$11,H27&gt;$Z$10),"DC",H27&gt;=50,"DD"),IF(H27&gt;=$Y$9,"FD","FF")),R27),IF(J27&gt;=$X$32,$X$30,IF(J27&gt;=$Y$32,$Y$30,IF(J27&gt;=$Z$32,$Z$30,IF(J27&gt;=$AA$32,$AA$30,IF(J27&gt;=$AB$32,$AB$30,IF(J27&gt;=$AC$32,$AC$30,IF(J27&gt;=$AD$32,$AD$30,IF(J27&gt;=$AE$32,$AE$30,$AF$30))))))))),R27)</f>
        <v>FD</v>
      </c>
      <c r="T27" s="9" t="e" cm="1">
        <f t="array" aca="1" ref="T27" ca="1">IF(A27&lt;&gt;"",IF(_xlfn.BITOR(D27&lt;&gt;"GR",D27&lt;&gt;""),IF(AND(J27&gt;=50,D27&gt;=55),_xlfn.RANK.EQ(J27,$J$2:$J$1000,0),_xlfn.IFS(S27="FD",999,S27="FF",1000)),IF(AND(J27&gt;=50,F27&gt;=55),_xlfn.RANK.EQ(J27,$J$2:$J$326,0),_xlfn.IFS(S27="FD",999,S27="FF",1000))),"")</f>
        <v>#NAME?</v>
      </c>
    </row>
    <row r="28" spans="1:32" ht="17" thickBot="1" x14ac:dyDescent="0.25">
      <c r="A28" s="32">
        <v>210301036</v>
      </c>
      <c r="B28" s="32">
        <v>30</v>
      </c>
      <c r="C28" s="32">
        <v>1</v>
      </c>
      <c r="D28" s="3"/>
      <c r="E28" s="16">
        <f t="shared" si="13"/>
        <v>30</v>
      </c>
      <c r="F28" s="16">
        <f t="shared" si="2"/>
        <v>1</v>
      </c>
      <c r="G28" s="9">
        <f t="shared" si="0"/>
        <v>12.6</v>
      </c>
      <c r="H28" s="9">
        <f t="shared" si="3"/>
        <v>12.6</v>
      </c>
      <c r="I28" s="9">
        <f t="shared" si="4"/>
        <v>13</v>
      </c>
      <c r="J28" s="9">
        <f t="shared" si="5"/>
        <v>13</v>
      </c>
      <c r="K28" s="9" t="str">
        <f t="shared" si="6"/>
        <v/>
      </c>
      <c r="L28" s="9" t="str">
        <f t="shared" si="7"/>
        <v/>
      </c>
      <c r="M28" s="9" t="str">
        <f t="shared" si="8"/>
        <v/>
      </c>
      <c r="N28" s="9" t="str">
        <f t="shared" si="9"/>
        <v/>
      </c>
      <c r="O28" s="9" t="str">
        <f t="shared" si="10"/>
        <v/>
      </c>
      <c r="P28" s="9" t="str">
        <f t="shared" si="11"/>
        <v/>
      </c>
      <c r="Q28" s="9" t="str">
        <f t="shared" si="12"/>
        <v/>
      </c>
      <c r="R28" s="9" t="str">
        <f>IF(A28&lt;&gt;"",IF(COUNTIF($G$2:$G$1000,"&gt;=50")&gt;=10,IF(AND(F28&gt;=55,G28&gt;=50),IF(_xlfn.RANK.EQ(K28,$K$2:$K$1000,0)&lt;=ROUND(COUNTIFS($G$2:$G$1000,"&gt;=50",$F$2:$F$1000,"&gt;=55")/100*$AF$9,0),$AF$8,IF(_xlfn.RANK.EQ(L28,$L$2:$L$1000,0)&lt;=ROUND(COUNTIFS($G$2:$G$1000,"&gt;=50",$F$2:$F$1000,"&gt;=55")/100*$AE$9,0),$AE$8,IF(_xlfn.RANK.EQ(M28,$M$2:$M$1000,0)&lt;=ROUND(COUNTIFS($G$2:$G$1000,"&gt;=50",$F$2:$F$1000,"&gt;=55")/100*$AD$9,0),$AD$8,IF(_xlfn.RANK.EQ(N28,$N$2:$N$1000,0)&lt;=ROUND(COUNTIFS($G$2:$G$1000,"&gt;=50",$F$2:$F$1000,"&gt;=55")/100*$AC$9,0),$AC$8,IF(_xlfn.RANK.EQ(O28,$O$2:$O$1000,0)&lt;=ROUND(COUNTIFS($G$2:$G$1000,"&gt;=50",$F$2:$F$1000,"&gt;=55")/100*$AB$9,0),$AB$8,IF(_xlfn.RANK.EQ(P28,$P$2:$P$1000,0)&lt;=ROUND(COUNTIFS($G$2:$G$1000,"&gt;=50",$F$2:$F$1000,"&gt;=55")/100*$AA$9,0),$AA$8,$Z$8)))))),IF(I28&gt;=$Y$9,$Y$8,$X$8)),IF(I28&gt;=$X$32,$X$30,IF(I28&gt;=$Y$32,$Y$30,IF(I28&gt;=$Z$32,$Z$30,IF(I28&gt;=$AA$32,$AA$30,IF(I28&gt;=$AB$32,$AB$30,IF(I28&gt;=$AC$32,$AC$30,IF(I28&gt;=$AD$32,$AD$30,IF(I28&gt;=$AE$32,$AE$30,$AF$30))))))))),"")</f>
        <v>FF</v>
      </c>
      <c r="S28" s="9" t="str" cm="1">
        <f t="array" ref="S28">IF(AND(D28&lt;&gt;"",D28&lt;&gt;"GR"),IF(COUNTIF($H$2:$H$1000,"&gt;=50")&gt;=10,IF(D28&lt;&gt;"GR",IF(AND(D28&gt;=55,H28&gt;=50),_xlfn.IFS(AND(H28&gt;=$AF$11,H28&gt;$AE$10,H28&gt;$AD$10,H28&gt;$AC$10,H28&gt;$AB$10,H28&gt;$AA$10,H28&gt;$Z$10),"AA",AND(H28&gt;=$AE$11,H28&gt;$AD$10,H28&gt;$AC$10,H28&gt;$AB$10,H28&gt;$AA$10,H28&gt;$Z$10),"BA",AND(H28&gt;=$AD$11,H28&gt;$AC$10,H28&gt;$AB$10,H28&gt;$AA$10,H28&gt;$Z$10),"BB",AND(H28&gt;=$AC$11,H28&gt;$AB$10,H28&gt;$AA$10,H28&gt;$Z$10),"CB",AND(H28&gt;=$AB$11,H28&gt;$AA$10,H28&gt;$Z$10),"CC",AND(H28&gt;=$AA$11,H28&gt;$Z$10),"DC",H28&gt;=50,"DD"),IF(H28&gt;=$Y$9,"FD","FF")),R28),IF(J28&gt;=$X$32,$X$30,IF(J28&gt;=$Y$32,$Y$30,IF(J28&gt;=$Z$32,$Z$30,IF(J28&gt;=$AA$32,$AA$30,IF(J28&gt;=$AB$32,$AB$30,IF(J28&gt;=$AC$32,$AC$30,IF(J28&gt;=$AD$32,$AD$30,IF(J28&gt;=$AE$32,$AE$30,$AF$30))))))))),R28)</f>
        <v>FF</v>
      </c>
      <c r="T28" s="9" t="e" cm="1">
        <f t="array" aca="1" ref="T28" ca="1">IF(A28&lt;&gt;"",IF(_xlfn.BITOR(D28&lt;&gt;"GR",D28&lt;&gt;""),IF(AND(J28&gt;=50,D28&gt;=55),_xlfn.RANK.EQ(J28,$J$2:$J$1000,0),_xlfn.IFS(S28="FD",999,S28="FF",1000)),IF(AND(J28&gt;=50,F28&gt;=55),_xlfn.RANK.EQ(J28,$J$2:$J$326,0),_xlfn.IFS(S28="FD",999,S28="FF",1000))),"")</f>
        <v>#NAME?</v>
      </c>
    </row>
    <row r="29" spans="1:32" ht="17" thickBot="1" x14ac:dyDescent="0.25">
      <c r="A29" s="32">
        <v>210301040</v>
      </c>
      <c r="B29" s="32">
        <v>50</v>
      </c>
      <c r="C29" s="32">
        <v>55</v>
      </c>
      <c r="D29" s="3"/>
      <c r="E29" s="16">
        <f t="shared" si="13"/>
        <v>50</v>
      </c>
      <c r="F29" s="16">
        <f t="shared" si="2"/>
        <v>55</v>
      </c>
      <c r="G29" s="9">
        <f t="shared" si="0"/>
        <v>53</v>
      </c>
      <c r="H29" s="9">
        <f t="shared" si="3"/>
        <v>53</v>
      </c>
      <c r="I29" s="9">
        <f t="shared" si="4"/>
        <v>53</v>
      </c>
      <c r="J29" s="9">
        <f t="shared" si="5"/>
        <v>53</v>
      </c>
      <c r="K29" s="9">
        <f t="shared" si="6"/>
        <v>53</v>
      </c>
      <c r="L29" s="9">
        <f t="shared" si="7"/>
        <v>53</v>
      </c>
      <c r="M29" s="9">
        <f t="shared" si="8"/>
        <v>53</v>
      </c>
      <c r="N29" s="9">
        <f t="shared" si="9"/>
        <v>53</v>
      </c>
      <c r="O29" s="9">
        <f t="shared" si="10"/>
        <v>53</v>
      </c>
      <c r="P29" s="9">
        <f t="shared" si="11"/>
        <v>53</v>
      </c>
      <c r="Q29" s="9">
        <f t="shared" si="12"/>
        <v>53</v>
      </c>
      <c r="R29" s="9" t="str">
        <f>IF(A29&lt;&gt;"",IF(COUNTIF($G$2:$G$1000,"&gt;=50")&gt;=10,IF(AND(F29&gt;=55,G29&gt;=50),IF(_xlfn.RANK.EQ(K29,$K$2:$K$1000,0)&lt;=ROUND(COUNTIFS($G$2:$G$1000,"&gt;=50",$F$2:$F$1000,"&gt;=55")/100*$AF$9,0),$AF$8,IF(_xlfn.RANK.EQ(L29,$L$2:$L$1000,0)&lt;=ROUND(COUNTIFS($G$2:$G$1000,"&gt;=50",$F$2:$F$1000,"&gt;=55")/100*$AE$9,0),$AE$8,IF(_xlfn.RANK.EQ(M29,$M$2:$M$1000,0)&lt;=ROUND(COUNTIFS($G$2:$G$1000,"&gt;=50",$F$2:$F$1000,"&gt;=55")/100*$AD$9,0),$AD$8,IF(_xlfn.RANK.EQ(N29,$N$2:$N$1000,0)&lt;=ROUND(COUNTIFS($G$2:$G$1000,"&gt;=50",$F$2:$F$1000,"&gt;=55")/100*$AC$9,0),$AC$8,IF(_xlfn.RANK.EQ(O29,$O$2:$O$1000,0)&lt;=ROUND(COUNTIFS($G$2:$G$1000,"&gt;=50",$F$2:$F$1000,"&gt;=55")/100*$AB$9,0),$AB$8,IF(_xlfn.RANK.EQ(P29,$P$2:$P$1000,0)&lt;=ROUND(COUNTIFS($G$2:$G$1000,"&gt;=50",$F$2:$F$1000,"&gt;=55")/100*$AA$9,0),$AA$8,$Z$8)))))),IF(I29&gt;=$Y$9,$Y$8,$X$8)),IF(I29&gt;=$X$32,$X$30,IF(I29&gt;=$Y$32,$Y$30,IF(I29&gt;=$Z$32,$Z$30,IF(I29&gt;=$AA$32,$AA$30,IF(I29&gt;=$AB$32,$AB$30,IF(I29&gt;=$AC$32,$AC$30,IF(I29&gt;=$AD$32,$AD$30,IF(I29&gt;=$AE$32,$AE$30,$AF$30))))))))),"")</f>
        <v>DD</v>
      </c>
      <c r="S29" s="9" t="str" cm="1">
        <f t="array" ref="S29">IF(AND(D29&lt;&gt;"",D29&lt;&gt;"GR"),IF(COUNTIF($H$2:$H$1000,"&gt;=50")&gt;=10,IF(D29&lt;&gt;"GR",IF(AND(D29&gt;=55,H29&gt;=50),_xlfn.IFS(AND(H29&gt;=$AF$11,H29&gt;$AE$10,H29&gt;$AD$10,H29&gt;$AC$10,H29&gt;$AB$10,H29&gt;$AA$10,H29&gt;$Z$10),"AA",AND(H29&gt;=$AE$11,H29&gt;$AD$10,H29&gt;$AC$10,H29&gt;$AB$10,H29&gt;$AA$10,H29&gt;$Z$10),"BA",AND(H29&gt;=$AD$11,H29&gt;$AC$10,H29&gt;$AB$10,H29&gt;$AA$10,H29&gt;$Z$10),"BB",AND(H29&gt;=$AC$11,H29&gt;$AB$10,H29&gt;$AA$10,H29&gt;$Z$10),"CB",AND(H29&gt;=$AB$11,H29&gt;$AA$10,H29&gt;$Z$10),"CC",AND(H29&gt;=$AA$11,H29&gt;$Z$10),"DC",H29&gt;=50,"DD"),IF(H29&gt;=$Y$9,"FD","FF")),R29),IF(J29&gt;=$X$32,$X$30,IF(J29&gt;=$Y$32,$Y$30,IF(J29&gt;=$Z$32,$Z$30,IF(J29&gt;=$AA$32,$AA$30,IF(J29&gt;=$AB$32,$AB$30,IF(J29&gt;=$AC$32,$AC$30,IF(J29&gt;=$AD$32,$AD$30,IF(J29&gt;=$AE$32,$AE$30,$AF$30))))))))),R29)</f>
        <v>DD</v>
      </c>
      <c r="T29" s="9" t="e" cm="1">
        <f t="array" aca="1" ref="T29" ca="1">IF(A29&lt;&gt;"",IF(_xlfn.BITOR(D29&lt;&gt;"GR",D29&lt;&gt;""),IF(AND(J29&gt;=50,D29&gt;=55),_xlfn.RANK.EQ(J29,$J$2:$J$1000,0),_xlfn.IFS(S29="FD",999,S29="FF",1000)),IF(AND(J29&gt;=50,F29&gt;=55),_xlfn.RANK.EQ(J29,$J$2:$J$326,0),_xlfn.IFS(S29="FD",999,S29="FF",1000))),"")</f>
        <v>#NAME?</v>
      </c>
      <c r="W29" s="45" t="s">
        <v>65</v>
      </c>
      <c r="X29" s="45"/>
      <c r="Y29" s="45"/>
      <c r="Z29" s="45"/>
      <c r="AA29" s="45"/>
      <c r="AB29" s="45"/>
      <c r="AC29" s="45"/>
      <c r="AD29" s="45"/>
      <c r="AE29" s="45"/>
      <c r="AF29" s="45"/>
    </row>
    <row r="30" spans="1:32" ht="17" thickBot="1" x14ac:dyDescent="0.25">
      <c r="A30" s="32">
        <v>210301049</v>
      </c>
      <c r="B30" s="32">
        <v>90</v>
      </c>
      <c r="C30" s="32">
        <v>25</v>
      </c>
      <c r="D30" s="3"/>
      <c r="E30" s="16">
        <f t="shared" si="13"/>
        <v>90</v>
      </c>
      <c r="F30" s="16">
        <f t="shared" si="2"/>
        <v>25</v>
      </c>
      <c r="G30" s="9">
        <f t="shared" si="0"/>
        <v>51</v>
      </c>
      <c r="H30" s="9">
        <f t="shared" si="3"/>
        <v>51</v>
      </c>
      <c r="I30" s="9">
        <f t="shared" si="4"/>
        <v>51</v>
      </c>
      <c r="J30" s="9">
        <f t="shared" si="5"/>
        <v>51</v>
      </c>
      <c r="K30" s="9" t="str">
        <f t="shared" si="6"/>
        <v/>
      </c>
      <c r="L30" s="9" t="str">
        <f t="shared" si="7"/>
        <v/>
      </c>
      <c r="M30" s="9" t="str">
        <f t="shared" si="8"/>
        <v/>
      </c>
      <c r="N30" s="9" t="str">
        <f t="shared" si="9"/>
        <v/>
      </c>
      <c r="O30" s="9" t="str">
        <f t="shared" si="10"/>
        <v/>
      </c>
      <c r="P30" s="9" t="str">
        <f t="shared" si="11"/>
        <v/>
      </c>
      <c r="Q30" s="9" t="str">
        <f t="shared" si="12"/>
        <v/>
      </c>
      <c r="R30" s="9" t="str">
        <f>IF(A30&lt;&gt;"",IF(COUNTIF($G$2:$G$1000,"&gt;=50")&gt;=10,IF(AND(F30&gt;=55,G30&gt;=50),IF(_xlfn.RANK.EQ(K30,$K$2:$K$1000,0)&lt;=ROUND(COUNTIFS($G$2:$G$1000,"&gt;=50",$F$2:$F$1000,"&gt;=55")/100*$AF$9,0),$AF$8,IF(_xlfn.RANK.EQ(L30,$L$2:$L$1000,0)&lt;=ROUND(COUNTIFS($G$2:$G$1000,"&gt;=50",$F$2:$F$1000,"&gt;=55")/100*$AE$9,0),$AE$8,IF(_xlfn.RANK.EQ(M30,$M$2:$M$1000,0)&lt;=ROUND(COUNTIFS($G$2:$G$1000,"&gt;=50",$F$2:$F$1000,"&gt;=55")/100*$AD$9,0),$AD$8,IF(_xlfn.RANK.EQ(N30,$N$2:$N$1000,0)&lt;=ROUND(COUNTIFS($G$2:$G$1000,"&gt;=50",$F$2:$F$1000,"&gt;=55")/100*$AC$9,0),$AC$8,IF(_xlfn.RANK.EQ(O30,$O$2:$O$1000,0)&lt;=ROUND(COUNTIFS($G$2:$G$1000,"&gt;=50",$F$2:$F$1000,"&gt;=55")/100*$AB$9,0),$AB$8,IF(_xlfn.RANK.EQ(P30,$P$2:$P$1000,0)&lt;=ROUND(COUNTIFS($G$2:$G$1000,"&gt;=50",$F$2:$F$1000,"&gt;=55")/100*$AA$9,0),$AA$8,$Z$8)))))),IF(I30&gt;=$Y$9,$Y$8,$X$8)),IF(I30&gt;=$X$32,$X$30,IF(I30&gt;=$Y$32,$Y$30,IF(I30&gt;=$Z$32,$Z$30,IF(I30&gt;=$AA$32,$AA$30,IF(I30&gt;=$AB$32,$AB$30,IF(I30&gt;=$AC$32,$AC$30,IF(I30&gt;=$AD$32,$AD$30,IF(I30&gt;=$AE$32,$AE$30,$AF$30))))))))),"")</f>
        <v>FD</v>
      </c>
      <c r="S30" s="9" t="str" cm="1">
        <f t="array" ref="S30">IF(AND(D30&lt;&gt;"",D30&lt;&gt;"GR"),IF(COUNTIF($H$2:$H$1000,"&gt;=50")&gt;=10,IF(D30&lt;&gt;"GR",IF(AND(D30&gt;=55,H30&gt;=50),_xlfn.IFS(AND(H30&gt;=$AF$11,H30&gt;$AE$10,H30&gt;$AD$10,H30&gt;$AC$10,H30&gt;$AB$10,H30&gt;$AA$10,H30&gt;$Z$10),"AA",AND(H30&gt;=$AE$11,H30&gt;$AD$10,H30&gt;$AC$10,H30&gt;$AB$10,H30&gt;$AA$10,H30&gt;$Z$10),"BA",AND(H30&gt;=$AD$11,H30&gt;$AC$10,H30&gt;$AB$10,H30&gt;$AA$10,H30&gt;$Z$10),"BB",AND(H30&gt;=$AC$11,H30&gt;$AB$10,H30&gt;$AA$10,H30&gt;$Z$10),"CB",AND(H30&gt;=$AB$11,H30&gt;$AA$10,H30&gt;$Z$10),"CC",AND(H30&gt;=$AA$11,H30&gt;$Z$10),"DC",H30&gt;=50,"DD"),IF(H30&gt;=$Y$9,"FD","FF")),R30),IF(J30&gt;=$X$32,$X$30,IF(J30&gt;=$Y$32,$Y$30,IF(J30&gt;=$Z$32,$Z$30,IF(J30&gt;=$AA$32,$AA$30,IF(J30&gt;=$AB$32,$AB$30,IF(J30&gt;=$AC$32,$AC$30,IF(J30&gt;=$AD$32,$AD$30,IF(J30&gt;=$AE$32,$AE$30,$AF$30))))))))),R30)</f>
        <v>FD</v>
      </c>
      <c r="T30" s="9" t="e" cm="1">
        <f t="array" aca="1" ref="T30" ca="1">IF(A30&lt;&gt;"",IF(_xlfn.BITOR(D30&lt;&gt;"GR",D30&lt;&gt;""),IF(AND(J30&gt;=50,D30&gt;=55),_xlfn.RANK.EQ(J30,$J$2:$J$1000,0),_xlfn.IFS(S30="FD",999,S30="FF",1000)),IF(AND(J30&gt;=50,F30&gt;=55),_xlfn.RANK.EQ(J30,$J$2:$J$326,0),_xlfn.IFS(S30="FD",999,S30="FF",1000))),"")</f>
        <v>#NAME?</v>
      </c>
      <c r="W30" s="9"/>
      <c r="X30" s="9" t="s">
        <v>0</v>
      </c>
      <c r="Y30" s="9" t="s">
        <v>1</v>
      </c>
      <c r="Z30" s="9" t="s">
        <v>2</v>
      </c>
      <c r="AA30" s="9" t="s">
        <v>3</v>
      </c>
      <c r="AB30" s="9" t="s">
        <v>4</v>
      </c>
      <c r="AC30" s="9" t="s">
        <v>5</v>
      </c>
      <c r="AD30" s="9" t="s">
        <v>6</v>
      </c>
      <c r="AE30" s="9" t="s">
        <v>12</v>
      </c>
      <c r="AF30" s="9" t="s">
        <v>11</v>
      </c>
    </row>
    <row r="31" spans="1:32" ht="17" thickBot="1" x14ac:dyDescent="0.25">
      <c r="A31" s="32">
        <v>210301051</v>
      </c>
      <c r="B31" s="32">
        <v>73</v>
      </c>
      <c r="C31" s="32">
        <v>73</v>
      </c>
      <c r="D31" s="3"/>
      <c r="E31" s="16">
        <f t="shared" si="13"/>
        <v>73</v>
      </c>
      <c r="F31" s="16">
        <f t="shared" ref="F31:F94" si="14">IF(_xlfn.BITOR(C31="",C31="GR"),0,C31)</f>
        <v>73</v>
      </c>
      <c r="G31" s="9">
        <f t="shared" si="0"/>
        <v>73</v>
      </c>
      <c r="H31" s="9">
        <f t="shared" si="3"/>
        <v>73</v>
      </c>
      <c r="I31" s="9">
        <f t="shared" si="4"/>
        <v>73</v>
      </c>
      <c r="J31" s="9">
        <f t="shared" si="5"/>
        <v>73</v>
      </c>
      <c r="K31" s="9">
        <f t="shared" si="6"/>
        <v>73</v>
      </c>
      <c r="L31" s="9">
        <f t="shared" si="7"/>
        <v>73</v>
      </c>
      <c r="M31" s="9">
        <f t="shared" si="8"/>
        <v>73</v>
      </c>
      <c r="N31" s="9" t="str">
        <f t="shared" si="9"/>
        <v/>
      </c>
      <c r="O31" s="9" t="str">
        <f t="shared" si="10"/>
        <v/>
      </c>
      <c r="P31" s="9" t="str">
        <f t="shared" si="11"/>
        <v/>
      </c>
      <c r="Q31" s="9" t="str">
        <f t="shared" si="12"/>
        <v/>
      </c>
      <c r="R31" s="9" t="str">
        <f>IF(A31&lt;&gt;"",IF(COUNTIF($G$2:$G$1000,"&gt;=50")&gt;=10,IF(AND(F31&gt;=55,G31&gt;=50),IF(_xlfn.RANK.EQ(K31,$K$2:$K$1000,0)&lt;=ROUND(COUNTIFS($G$2:$G$1000,"&gt;=50",$F$2:$F$1000,"&gt;=55")/100*$AF$9,0),$AF$8,IF(_xlfn.RANK.EQ(L31,$L$2:$L$1000,0)&lt;=ROUND(COUNTIFS($G$2:$G$1000,"&gt;=50",$F$2:$F$1000,"&gt;=55")/100*$AE$9,0),$AE$8,IF(_xlfn.RANK.EQ(M31,$M$2:$M$1000,0)&lt;=ROUND(COUNTIFS($G$2:$G$1000,"&gt;=50",$F$2:$F$1000,"&gt;=55")/100*$AD$9,0),$AD$8,IF(_xlfn.RANK.EQ(N31,$N$2:$N$1000,0)&lt;=ROUND(COUNTIFS($G$2:$G$1000,"&gt;=50",$F$2:$F$1000,"&gt;=55")/100*$AC$9,0),$AC$8,IF(_xlfn.RANK.EQ(O31,$O$2:$O$1000,0)&lt;=ROUND(COUNTIFS($G$2:$G$1000,"&gt;=50",$F$2:$F$1000,"&gt;=55")/100*$AB$9,0),$AB$8,IF(_xlfn.RANK.EQ(P31,$P$2:$P$1000,0)&lt;=ROUND(COUNTIFS($G$2:$G$1000,"&gt;=50",$F$2:$F$1000,"&gt;=55")/100*$AA$9,0),$AA$8,$Z$8)))))),IF(I31&gt;=$Y$9,$Y$8,$X$8)),IF(I31&gt;=$X$32,$X$30,IF(I31&gt;=$Y$32,$Y$30,IF(I31&gt;=$Z$32,$Z$30,IF(I31&gt;=$AA$32,$AA$30,IF(I31&gt;=$AB$32,$AB$30,IF(I31&gt;=$AC$32,$AC$30,IF(I31&gt;=$AD$32,$AD$30,IF(I31&gt;=$AE$32,$AE$30,$AF$30))))))))),"")</f>
        <v>BB</v>
      </c>
      <c r="S31" s="9" t="str" cm="1">
        <f t="array" ref="S31">IF(AND(D31&lt;&gt;"",D31&lt;&gt;"GR"),IF(COUNTIF($H$2:$H$1000,"&gt;=50")&gt;=10,IF(D31&lt;&gt;"GR",IF(AND(D31&gt;=55,H31&gt;=50),_xlfn.IFS(AND(H31&gt;=$AF$11,H31&gt;$AE$10,H31&gt;$AD$10,H31&gt;$AC$10,H31&gt;$AB$10,H31&gt;$AA$10,H31&gt;$Z$10),"AA",AND(H31&gt;=$AE$11,H31&gt;$AD$10,H31&gt;$AC$10,H31&gt;$AB$10,H31&gt;$AA$10,H31&gt;$Z$10),"BA",AND(H31&gt;=$AD$11,H31&gt;$AC$10,H31&gt;$AB$10,H31&gt;$AA$10,H31&gt;$Z$10),"BB",AND(H31&gt;=$AC$11,H31&gt;$AB$10,H31&gt;$AA$10,H31&gt;$Z$10),"CB",AND(H31&gt;=$AB$11,H31&gt;$AA$10,H31&gt;$Z$10),"CC",AND(H31&gt;=$AA$11,H31&gt;$Z$10),"DC",H31&gt;=50,"DD"),IF(H31&gt;=$Y$9,"FD","FF")),R31),IF(J31&gt;=$X$32,$X$30,IF(J31&gt;=$Y$32,$Y$30,IF(J31&gt;=$Z$32,$Z$30,IF(J31&gt;=$AA$32,$AA$30,IF(J31&gt;=$AB$32,$AB$30,IF(J31&gt;=$AC$32,$AC$30,IF(J31&gt;=$AD$32,$AD$30,IF(J31&gt;=$AE$32,$AE$30,$AF$30))))))))),R31)</f>
        <v>BB</v>
      </c>
      <c r="T31" s="9" t="e" cm="1">
        <f t="array" aca="1" ref="T31" ca="1">IF(A31&lt;&gt;"",IF(_xlfn.BITOR(D31&lt;&gt;"GR",D31&lt;&gt;""),IF(AND(J31&gt;=50,D31&gt;=55),_xlfn.RANK.EQ(J31,$J$2:$J$1000,0),_xlfn.IFS(S31="FD",999,S31="FF",1000)),IF(AND(J31&gt;=50,F31&gt;=55),_xlfn.RANK.EQ(J31,$J$2:$J$326,0),_xlfn.IFS(S31="FD",999,S31="FF",1000))),"")</f>
        <v>#NAME?</v>
      </c>
      <c r="W31" s="9" t="s">
        <v>66</v>
      </c>
      <c r="X31" s="9">
        <v>100</v>
      </c>
      <c r="Y31" s="9">
        <v>89</v>
      </c>
      <c r="Z31" s="9">
        <v>84</v>
      </c>
      <c r="AA31" s="9">
        <v>79</v>
      </c>
      <c r="AB31" s="9">
        <v>74</v>
      </c>
      <c r="AC31" s="9">
        <v>64</v>
      </c>
      <c r="AD31" s="9">
        <v>57</v>
      </c>
      <c r="AE31" s="9">
        <v>49</v>
      </c>
      <c r="AF31" s="9">
        <v>39</v>
      </c>
    </row>
    <row r="32" spans="1:32" ht="17" thickBot="1" x14ac:dyDescent="0.25">
      <c r="A32" s="32">
        <v>210301054</v>
      </c>
      <c r="B32" s="32">
        <v>50</v>
      </c>
      <c r="C32" s="32">
        <v>47</v>
      </c>
      <c r="D32" s="3"/>
      <c r="E32" s="16">
        <f t="shared" si="13"/>
        <v>50</v>
      </c>
      <c r="F32" s="16">
        <f t="shared" si="14"/>
        <v>47</v>
      </c>
      <c r="G32" s="9">
        <f t="shared" si="0"/>
        <v>48.2</v>
      </c>
      <c r="H32" s="9">
        <f t="shared" si="3"/>
        <v>48.2</v>
      </c>
      <c r="I32" s="9">
        <f t="shared" si="4"/>
        <v>48</v>
      </c>
      <c r="J32" s="9">
        <f t="shared" si="5"/>
        <v>48</v>
      </c>
      <c r="K32" s="9" t="str">
        <f t="shared" si="6"/>
        <v/>
      </c>
      <c r="L32" s="9" t="str">
        <f t="shared" si="7"/>
        <v/>
      </c>
      <c r="M32" s="9" t="str">
        <f t="shared" si="8"/>
        <v/>
      </c>
      <c r="N32" s="9" t="str">
        <f t="shared" si="9"/>
        <v/>
      </c>
      <c r="O32" s="9" t="str">
        <f t="shared" si="10"/>
        <v/>
      </c>
      <c r="P32" s="9" t="str">
        <f t="shared" si="11"/>
        <v/>
      </c>
      <c r="Q32" s="9" t="str">
        <f t="shared" si="12"/>
        <v/>
      </c>
      <c r="R32" s="9" t="str">
        <f>IF(A32&lt;&gt;"",IF(COUNTIF($G$2:$G$1000,"&gt;=50")&gt;=10,IF(AND(F32&gt;=55,G32&gt;=50),IF(_xlfn.RANK.EQ(K32,$K$2:$K$1000,0)&lt;=ROUND(COUNTIFS($G$2:$G$1000,"&gt;=50",$F$2:$F$1000,"&gt;=55")/100*$AF$9,0),$AF$8,IF(_xlfn.RANK.EQ(L32,$L$2:$L$1000,0)&lt;=ROUND(COUNTIFS($G$2:$G$1000,"&gt;=50",$F$2:$F$1000,"&gt;=55")/100*$AE$9,0),$AE$8,IF(_xlfn.RANK.EQ(M32,$M$2:$M$1000,0)&lt;=ROUND(COUNTIFS($G$2:$G$1000,"&gt;=50",$F$2:$F$1000,"&gt;=55")/100*$AD$9,0),$AD$8,IF(_xlfn.RANK.EQ(N32,$N$2:$N$1000,0)&lt;=ROUND(COUNTIFS($G$2:$G$1000,"&gt;=50",$F$2:$F$1000,"&gt;=55")/100*$AC$9,0),$AC$8,IF(_xlfn.RANK.EQ(O32,$O$2:$O$1000,0)&lt;=ROUND(COUNTIFS($G$2:$G$1000,"&gt;=50",$F$2:$F$1000,"&gt;=55")/100*$AB$9,0),$AB$8,IF(_xlfn.RANK.EQ(P32,$P$2:$P$1000,0)&lt;=ROUND(COUNTIFS($G$2:$G$1000,"&gt;=50",$F$2:$F$1000,"&gt;=55")/100*$AA$9,0),$AA$8,$Z$8)))))),IF(I32&gt;=$Y$9,$Y$8,$X$8)),IF(I32&gt;=$X$32,$X$30,IF(I32&gt;=$Y$32,$Y$30,IF(I32&gt;=$Z$32,$Z$30,IF(I32&gt;=$AA$32,$AA$30,IF(I32&gt;=$AB$32,$AB$30,IF(I32&gt;=$AC$32,$AC$30,IF(I32&gt;=$AD$32,$AD$30,IF(I32&gt;=$AE$32,$AE$30,$AF$30))))))))),"")</f>
        <v>FD</v>
      </c>
      <c r="S32" s="9" t="str" cm="1">
        <f t="array" ref="S32">IF(AND(D32&lt;&gt;"",D32&lt;&gt;"GR"),IF(COUNTIF($H$2:$H$1000,"&gt;=50")&gt;=10,IF(D32&lt;&gt;"GR",IF(AND(D32&gt;=55,H32&gt;=50),_xlfn.IFS(AND(H32&gt;=$AF$11,H32&gt;$AE$10,H32&gt;$AD$10,H32&gt;$AC$10,H32&gt;$AB$10,H32&gt;$AA$10,H32&gt;$Z$10),"AA",AND(H32&gt;=$AE$11,H32&gt;$AD$10,H32&gt;$AC$10,H32&gt;$AB$10,H32&gt;$AA$10,H32&gt;$Z$10),"BA",AND(H32&gt;=$AD$11,H32&gt;$AC$10,H32&gt;$AB$10,H32&gt;$AA$10,H32&gt;$Z$10),"BB",AND(H32&gt;=$AC$11,H32&gt;$AB$10,H32&gt;$AA$10,H32&gt;$Z$10),"CB",AND(H32&gt;=$AB$11,H32&gt;$AA$10,H32&gt;$Z$10),"CC",AND(H32&gt;=$AA$11,H32&gt;$Z$10),"DC",H32&gt;=50,"DD"),IF(H32&gt;=$Y$9,"FD","FF")),R32),IF(J32&gt;=$X$32,$X$30,IF(J32&gt;=$Y$32,$Y$30,IF(J32&gt;=$Z$32,$Z$30,IF(J32&gt;=$AA$32,$AA$30,IF(J32&gt;=$AB$32,$AB$30,IF(J32&gt;=$AC$32,$AC$30,IF(J32&gt;=$AD$32,$AD$30,IF(J32&gt;=$AE$32,$AE$30,$AF$30))))))))),R32)</f>
        <v>FD</v>
      </c>
      <c r="T32" s="9" t="e" cm="1">
        <f t="array" aca="1" ref="T32" ca="1">IF(A32&lt;&gt;"",IF(_xlfn.BITOR(D32&lt;&gt;"GR",D32&lt;&gt;""),IF(AND(J32&gt;=50,D32&gt;=55),_xlfn.RANK.EQ(J32,$J$2:$J$1000,0),_xlfn.IFS(S32="FD",999,S32="FF",1000)),IF(AND(J32&gt;=50,F32&gt;=55),_xlfn.RANK.EQ(J32,$J$2:$J$326,0),_xlfn.IFS(S32="FD",999,S32="FF",1000))),"")</f>
        <v>#NAME?</v>
      </c>
      <c r="W32" s="9" t="s">
        <v>67</v>
      </c>
      <c r="X32" s="9">
        <v>90</v>
      </c>
      <c r="Y32" s="9">
        <v>85</v>
      </c>
      <c r="Z32" s="9">
        <v>80</v>
      </c>
      <c r="AA32" s="9">
        <v>75</v>
      </c>
      <c r="AB32" s="9">
        <v>65</v>
      </c>
      <c r="AC32" s="9">
        <v>58</v>
      </c>
      <c r="AD32" s="9">
        <v>50</v>
      </c>
      <c r="AE32" s="9">
        <v>40</v>
      </c>
      <c r="AF32" s="9">
        <v>0</v>
      </c>
    </row>
    <row r="33" spans="1:20" ht="17" thickBot="1" x14ac:dyDescent="0.25">
      <c r="A33" s="32">
        <v>210301064</v>
      </c>
      <c r="B33" s="32">
        <v>70</v>
      </c>
      <c r="C33" s="32">
        <v>41</v>
      </c>
      <c r="D33" s="3"/>
      <c r="E33" s="16">
        <f t="shared" si="13"/>
        <v>70</v>
      </c>
      <c r="F33" s="16">
        <f t="shared" si="14"/>
        <v>41</v>
      </c>
      <c r="G33" s="9">
        <f t="shared" si="0"/>
        <v>52.599999999999994</v>
      </c>
      <c r="H33" s="9">
        <f t="shared" si="3"/>
        <v>52.599999999999994</v>
      </c>
      <c r="I33" s="9">
        <f t="shared" si="4"/>
        <v>53</v>
      </c>
      <c r="J33" s="9">
        <f t="shared" si="5"/>
        <v>53</v>
      </c>
      <c r="K33" s="9" t="str">
        <f t="shared" si="6"/>
        <v/>
      </c>
      <c r="L33" s="9" t="str">
        <f t="shared" si="7"/>
        <v/>
      </c>
      <c r="M33" s="9" t="str">
        <f t="shared" si="8"/>
        <v/>
      </c>
      <c r="N33" s="9" t="str">
        <f t="shared" si="9"/>
        <v/>
      </c>
      <c r="O33" s="9" t="str">
        <f t="shared" si="10"/>
        <v/>
      </c>
      <c r="P33" s="9" t="str">
        <f t="shared" si="11"/>
        <v/>
      </c>
      <c r="Q33" s="9" t="str">
        <f t="shared" si="12"/>
        <v/>
      </c>
      <c r="R33" s="9" t="str">
        <f>IF(A33&lt;&gt;"",IF(COUNTIF($G$2:$G$1000,"&gt;=50")&gt;=10,IF(AND(F33&gt;=55,G33&gt;=50),IF(_xlfn.RANK.EQ(K33,$K$2:$K$1000,0)&lt;=ROUND(COUNTIFS($G$2:$G$1000,"&gt;=50",$F$2:$F$1000,"&gt;=55")/100*$AF$9,0),$AF$8,IF(_xlfn.RANK.EQ(L33,$L$2:$L$1000,0)&lt;=ROUND(COUNTIFS($G$2:$G$1000,"&gt;=50",$F$2:$F$1000,"&gt;=55")/100*$AE$9,0),$AE$8,IF(_xlfn.RANK.EQ(M33,$M$2:$M$1000,0)&lt;=ROUND(COUNTIFS($G$2:$G$1000,"&gt;=50",$F$2:$F$1000,"&gt;=55")/100*$AD$9,0),$AD$8,IF(_xlfn.RANK.EQ(N33,$N$2:$N$1000,0)&lt;=ROUND(COUNTIFS($G$2:$G$1000,"&gt;=50",$F$2:$F$1000,"&gt;=55")/100*$AC$9,0),$AC$8,IF(_xlfn.RANK.EQ(O33,$O$2:$O$1000,0)&lt;=ROUND(COUNTIFS($G$2:$G$1000,"&gt;=50",$F$2:$F$1000,"&gt;=55")/100*$AB$9,0),$AB$8,IF(_xlfn.RANK.EQ(P33,$P$2:$P$1000,0)&lt;=ROUND(COUNTIFS($G$2:$G$1000,"&gt;=50",$F$2:$F$1000,"&gt;=55")/100*$AA$9,0),$AA$8,$Z$8)))))),IF(I33&gt;=$Y$9,$Y$8,$X$8)),IF(I33&gt;=$X$32,$X$30,IF(I33&gt;=$Y$32,$Y$30,IF(I33&gt;=$Z$32,$Z$30,IF(I33&gt;=$AA$32,$AA$30,IF(I33&gt;=$AB$32,$AB$30,IF(I33&gt;=$AC$32,$AC$30,IF(I33&gt;=$AD$32,$AD$30,IF(I33&gt;=$AE$32,$AE$30,$AF$30))))))))),"")</f>
        <v>FD</v>
      </c>
      <c r="S33" s="9" t="str" cm="1">
        <f t="array" ref="S33">IF(AND(D33&lt;&gt;"",D33&lt;&gt;"GR"),IF(COUNTIF($H$2:$H$1000,"&gt;=50")&gt;=10,IF(D33&lt;&gt;"GR",IF(AND(D33&gt;=55,H33&gt;=50),_xlfn.IFS(AND(H33&gt;=$AF$11,H33&gt;$AE$10,H33&gt;$AD$10,H33&gt;$AC$10,H33&gt;$AB$10,H33&gt;$AA$10,H33&gt;$Z$10),"AA",AND(H33&gt;=$AE$11,H33&gt;$AD$10,H33&gt;$AC$10,H33&gt;$AB$10,H33&gt;$AA$10,H33&gt;$Z$10),"BA",AND(H33&gt;=$AD$11,H33&gt;$AC$10,H33&gt;$AB$10,H33&gt;$AA$10,H33&gt;$Z$10),"BB",AND(H33&gt;=$AC$11,H33&gt;$AB$10,H33&gt;$AA$10,H33&gt;$Z$10),"CB",AND(H33&gt;=$AB$11,H33&gt;$AA$10,H33&gt;$Z$10),"CC",AND(H33&gt;=$AA$11,H33&gt;$Z$10),"DC",H33&gt;=50,"DD"),IF(H33&gt;=$Y$9,"FD","FF")),R33),IF(J33&gt;=$X$32,$X$30,IF(J33&gt;=$Y$32,$Y$30,IF(J33&gt;=$Z$32,$Z$30,IF(J33&gt;=$AA$32,$AA$30,IF(J33&gt;=$AB$32,$AB$30,IF(J33&gt;=$AC$32,$AC$30,IF(J33&gt;=$AD$32,$AD$30,IF(J33&gt;=$AE$32,$AE$30,$AF$30))))))))),R33)</f>
        <v>FD</v>
      </c>
      <c r="T33" s="9" t="e" cm="1">
        <f t="array" aca="1" ref="T33" ca="1">IF(A33&lt;&gt;"",IF(_xlfn.BITOR(D33&lt;&gt;"GR",D33&lt;&gt;""),IF(AND(J33&gt;=50,D33&gt;=55),_xlfn.RANK.EQ(J33,$J$2:$J$1000,0),_xlfn.IFS(S33="FD",999,S33="FF",1000)),IF(AND(J33&gt;=50,F33&gt;=55),_xlfn.RANK.EQ(J33,$J$2:$J$326,0),_xlfn.IFS(S33="FD",999,S33="FF",1000))),"")</f>
        <v>#NAME?</v>
      </c>
    </row>
    <row r="34" spans="1:20" ht="17" thickBot="1" x14ac:dyDescent="0.25">
      <c r="A34" s="32">
        <v>210301076</v>
      </c>
      <c r="B34" s="32">
        <v>79</v>
      </c>
      <c r="C34" s="32">
        <v>28</v>
      </c>
      <c r="D34" s="3"/>
      <c r="E34" s="16">
        <f t="shared" si="13"/>
        <v>79</v>
      </c>
      <c r="F34" s="16">
        <f t="shared" si="14"/>
        <v>28</v>
      </c>
      <c r="G34" s="9">
        <f t="shared" si="0"/>
        <v>48.400000000000006</v>
      </c>
      <c r="H34" s="9">
        <f t="shared" si="3"/>
        <v>48.400000000000006</v>
      </c>
      <c r="I34" s="9">
        <f t="shared" si="4"/>
        <v>48</v>
      </c>
      <c r="J34" s="9">
        <f t="shared" si="5"/>
        <v>48</v>
      </c>
      <c r="K34" s="9" t="str">
        <f t="shared" si="6"/>
        <v/>
      </c>
      <c r="L34" s="9" t="str">
        <f t="shared" si="7"/>
        <v/>
      </c>
      <c r="M34" s="9" t="str">
        <f t="shared" si="8"/>
        <v/>
      </c>
      <c r="N34" s="9" t="str">
        <f t="shared" si="9"/>
        <v/>
      </c>
      <c r="O34" s="9" t="str">
        <f t="shared" si="10"/>
        <v/>
      </c>
      <c r="P34" s="9" t="str">
        <f t="shared" si="11"/>
        <v/>
      </c>
      <c r="Q34" s="9" t="str">
        <f t="shared" si="12"/>
        <v/>
      </c>
      <c r="R34" s="9" t="str">
        <f>IF(A34&lt;&gt;"",IF(COUNTIF($G$2:$G$1000,"&gt;=50")&gt;=10,IF(AND(F34&gt;=55,G34&gt;=50),IF(_xlfn.RANK.EQ(K34,$K$2:$K$1000,0)&lt;=ROUND(COUNTIFS($G$2:$G$1000,"&gt;=50",$F$2:$F$1000,"&gt;=55")/100*$AF$9,0),$AF$8,IF(_xlfn.RANK.EQ(L34,$L$2:$L$1000,0)&lt;=ROUND(COUNTIFS($G$2:$G$1000,"&gt;=50",$F$2:$F$1000,"&gt;=55")/100*$AE$9,0),$AE$8,IF(_xlfn.RANK.EQ(M34,$M$2:$M$1000,0)&lt;=ROUND(COUNTIFS($G$2:$G$1000,"&gt;=50",$F$2:$F$1000,"&gt;=55")/100*$AD$9,0),$AD$8,IF(_xlfn.RANK.EQ(N34,$N$2:$N$1000,0)&lt;=ROUND(COUNTIFS($G$2:$G$1000,"&gt;=50",$F$2:$F$1000,"&gt;=55")/100*$AC$9,0),$AC$8,IF(_xlfn.RANK.EQ(O34,$O$2:$O$1000,0)&lt;=ROUND(COUNTIFS($G$2:$G$1000,"&gt;=50",$F$2:$F$1000,"&gt;=55")/100*$AB$9,0),$AB$8,IF(_xlfn.RANK.EQ(P34,$P$2:$P$1000,0)&lt;=ROUND(COUNTIFS($G$2:$G$1000,"&gt;=50",$F$2:$F$1000,"&gt;=55")/100*$AA$9,0),$AA$8,$Z$8)))))),IF(I34&gt;=$Y$9,$Y$8,$X$8)),IF(I34&gt;=$X$32,$X$30,IF(I34&gt;=$Y$32,$Y$30,IF(I34&gt;=$Z$32,$Z$30,IF(I34&gt;=$AA$32,$AA$30,IF(I34&gt;=$AB$32,$AB$30,IF(I34&gt;=$AC$32,$AC$30,IF(I34&gt;=$AD$32,$AD$30,IF(I34&gt;=$AE$32,$AE$30,$AF$30))))))))),"")</f>
        <v>FD</v>
      </c>
      <c r="S34" s="9" t="str" cm="1">
        <f t="array" ref="S34">IF(AND(D34&lt;&gt;"",D34&lt;&gt;"GR"),IF(COUNTIF($H$2:$H$1000,"&gt;=50")&gt;=10,IF(D34&lt;&gt;"GR",IF(AND(D34&gt;=55,H34&gt;=50),_xlfn.IFS(AND(H34&gt;=$AF$11,H34&gt;$AE$10,H34&gt;$AD$10,H34&gt;$AC$10,H34&gt;$AB$10,H34&gt;$AA$10,H34&gt;$Z$10),"AA",AND(H34&gt;=$AE$11,H34&gt;$AD$10,H34&gt;$AC$10,H34&gt;$AB$10,H34&gt;$AA$10,H34&gt;$Z$10),"BA",AND(H34&gt;=$AD$11,H34&gt;$AC$10,H34&gt;$AB$10,H34&gt;$AA$10,H34&gt;$Z$10),"BB",AND(H34&gt;=$AC$11,H34&gt;$AB$10,H34&gt;$AA$10,H34&gt;$Z$10),"CB",AND(H34&gt;=$AB$11,H34&gt;$AA$10,H34&gt;$Z$10),"CC",AND(H34&gt;=$AA$11,H34&gt;$Z$10),"DC",H34&gt;=50,"DD"),IF(H34&gt;=$Y$9,"FD","FF")),R34),IF(J34&gt;=$X$32,$X$30,IF(J34&gt;=$Y$32,$Y$30,IF(J34&gt;=$Z$32,$Z$30,IF(J34&gt;=$AA$32,$AA$30,IF(J34&gt;=$AB$32,$AB$30,IF(J34&gt;=$AC$32,$AC$30,IF(J34&gt;=$AD$32,$AD$30,IF(J34&gt;=$AE$32,$AE$30,$AF$30))))))))),R34)</f>
        <v>FD</v>
      </c>
      <c r="T34" s="9" t="e" cm="1">
        <f t="array" aca="1" ref="T34" ca="1">IF(A34&lt;&gt;"",IF(_xlfn.BITOR(D34&lt;&gt;"GR",D34&lt;&gt;""),IF(AND(J34&gt;=50,D34&gt;=55),_xlfn.RANK.EQ(J34,$J$2:$J$1000,0),_xlfn.IFS(S34="FD",999,S34="FF",1000)),IF(AND(J34&gt;=50,F34&gt;=55),_xlfn.RANK.EQ(J34,$J$2:$J$326,0),_xlfn.IFS(S34="FD",999,S34="FF",1000))),"")</f>
        <v>#NAME?</v>
      </c>
    </row>
    <row r="35" spans="1:20" ht="17" thickBot="1" x14ac:dyDescent="0.25">
      <c r="A35" s="32">
        <v>210301095</v>
      </c>
      <c r="B35" s="32">
        <v>80</v>
      </c>
      <c r="C35" s="32">
        <v>75</v>
      </c>
      <c r="D35" s="3"/>
      <c r="E35" s="16">
        <f t="shared" si="13"/>
        <v>80</v>
      </c>
      <c r="F35" s="16">
        <f t="shared" si="14"/>
        <v>75</v>
      </c>
      <c r="G35" s="9">
        <f t="shared" si="0"/>
        <v>77</v>
      </c>
      <c r="H35" s="9">
        <f t="shared" si="3"/>
        <v>77</v>
      </c>
      <c r="I35" s="9">
        <f t="shared" si="4"/>
        <v>77</v>
      </c>
      <c r="J35" s="9">
        <f t="shared" si="5"/>
        <v>77</v>
      </c>
      <c r="K35" s="9">
        <f t="shared" si="6"/>
        <v>77</v>
      </c>
      <c r="L35" s="9">
        <f t="shared" si="7"/>
        <v>77</v>
      </c>
      <c r="M35" s="9" t="str">
        <f t="shared" si="8"/>
        <v/>
      </c>
      <c r="N35" s="9" t="str">
        <f t="shared" si="9"/>
        <v/>
      </c>
      <c r="O35" s="9" t="str">
        <f t="shared" si="10"/>
        <v/>
      </c>
      <c r="P35" s="9" t="str">
        <f t="shared" si="11"/>
        <v/>
      </c>
      <c r="Q35" s="9" t="str">
        <f t="shared" si="12"/>
        <v/>
      </c>
      <c r="R35" s="9" t="str">
        <f>IF(A35&lt;&gt;"",IF(COUNTIF($G$2:$G$1000,"&gt;=50")&gt;=10,IF(AND(F35&gt;=55,G35&gt;=50),IF(_xlfn.RANK.EQ(K35,$K$2:$K$1000,0)&lt;=ROUND(COUNTIFS($G$2:$G$1000,"&gt;=50",$F$2:$F$1000,"&gt;=55")/100*$AF$9,0),$AF$8,IF(_xlfn.RANK.EQ(L35,$L$2:$L$1000,0)&lt;=ROUND(COUNTIFS($G$2:$G$1000,"&gt;=50",$F$2:$F$1000,"&gt;=55")/100*$AE$9,0),$AE$8,IF(_xlfn.RANK.EQ(M35,$M$2:$M$1000,0)&lt;=ROUND(COUNTIFS($G$2:$G$1000,"&gt;=50",$F$2:$F$1000,"&gt;=55")/100*$AD$9,0),$AD$8,IF(_xlfn.RANK.EQ(N35,$N$2:$N$1000,0)&lt;=ROUND(COUNTIFS($G$2:$G$1000,"&gt;=50",$F$2:$F$1000,"&gt;=55")/100*$AC$9,0),$AC$8,IF(_xlfn.RANK.EQ(O35,$O$2:$O$1000,0)&lt;=ROUND(COUNTIFS($G$2:$G$1000,"&gt;=50",$F$2:$F$1000,"&gt;=55")/100*$AB$9,0),$AB$8,IF(_xlfn.RANK.EQ(P35,$P$2:$P$1000,0)&lt;=ROUND(COUNTIFS($G$2:$G$1000,"&gt;=50",$F$2:$F$1000,"&gt;=55")/100*$AA$9,0),$AA$8,$Z$8)))))),IF(I35&gt;=$Y$9,$Y$8,$X$8)),IF(I35&gt;=$X$32,$X$30,IF(I35&gt;=$Y$32,$Y$30,IF(I35&gt;=$Z$32,$Z$30,IF(I35&gt;=$AA$32,$AA$30,IF(I35&gt;=$AB$32,$AB$30,IF(I35&gt;=$AC$32,$AC$30,IF(I35&gt;=$AD$32,$AD$30,IF(I35&gt;=$AE$32,$AE$30,$AF$30))))))))),"")</f>
        <v>BA</v>
      </c>
      <c r="S35" s="9" t="str" cm="1">
        <f t="array" ref="S35">IF(AND(D35&lt;&gt;"",D35&lt;&gt;"GR"),IF(COUNTIF($H$2:$H$1000,"&gt;=50")&gt;=10,IF(D35&lt;&gt;"GR",IF(AND(D35&gt;=55,H35&gt;=50),_xlfn.IFS(AND(H35&gt;=$AF$11,H35&gt;$AE$10,H35&gt;$AD$10,H35&gt;$AC$10,H35&gt;$AB$10,H35&gt;$AA$10,H35&gt;$Z$10),"AA",AND(H35&gt;=$AE$11,H35&gt;$AD$10,H35&gt;$AC$10,H35&gt;$AB$10,H35&gt;$AA$10,H35&gt;$Z$10),"BA",AND(H35&gt;=$AD$11,H35&gt;$AC$10,H35&gt;$AB$10,H35&gt;$AA$10,H35&gt;$Z$10),"BB",AND(H35&gt;=$AC$11,H35&gt;$AB$10,H35&gt;$AA$10,H35&gt;$Z$10),"CB",AND(H35&gt;=$AB$11,H35&gt;$AA$10,H35&gt;$Z$10),"CC",AND(H35&gt;=$AA$11,H35&gt;$Z$10),"DC",H35&gt;=50,"DD"),IF(H35&gt;=$Y$9,"FD","FF")),R35),IF(J35&gt;=$X$32,$X$30,IF(J35&gt;=$Y$32,$Y$30,IF(J35&gt;=$Z$32,$Z$30,IF(J35&gt;=$AA$32,$AA$30,IF(J35&gt;=$AB$32,$AB$30,IF(J35&gt;=$AC$32,$AC$30,IF(J35&gt;=$AD$32,$AD$30,IF(J35&gt;=$AE$32,$AE$30,$AF$30))))))))),R35)</f>
        <v>BA</v>
      </c>
      <c r="T35" s="9" t="e" cm="1">
        <f t="array" aca="1" ref="T35" ca="1">IF(A35&lt;&gt;"",IF(_xlfn.BITOR(D35&lt;&gt;"GR",D35&lt;&gt;""),IF(AND(J35&gt;=50,D35&gt;=55),_xlfn.RANK.EQ(J35,$J$2:$J$1000,0),_xlfn.IFS(S35="FD",999,S35="FF",1000)),IF(AND(J35&gt;=50,F35&gt;=55),_xlfn.RANK.EQ(J35,$J$2:$J$326,0),_xlfn.IFS(S35="FD",999,S35="FF",1000))),"")</f>
        <v>#NAME?</v>
      </c>
    </row>
    <row r="36" spans="1:20" ht="17" thickBot="1" x14ac:dyDescent="0.25">
      <c r="A36" s="32">
        <v>210301101</v>
      </c>
      <c r="B36" s="32">
        <v>59</v>
      </c>
      <c r="C36" s="32">
        <v>28</v>
      </c>
      <c r="D36" s="3"/>
      <c r="E36" s="16">
        <f t="shared" si="13"/>
        <v>59</v>
      </c>
      <c r="F36" s="16">
        <f t="shared" si="14"/>
        <v>28</v>
      </c>
      <c r="G36" s="9">
        <f t="shared" si="0"/>
        <v>40.400000000000006</v>
      </c>
      <c r="H36" s="9">
        <f t="shared" si="3"/>
        <v>40.400000000000006</v>
      </c>
      <c r="I36" s="9">
        <f t="shared" si="4"/>
        <v>40</v>
      </c>
      <c r="J36" s="9">
        <f t="shared" si="5"/>
        <v>40</v>
      </c>
      <c r="K36" s="9" t="str">
        <f t="shared" si="6"/>
        <v/>
      </c>
      <c r="L36" s="9" t="str">
        <f t="shared" si="7"/>
        <v/>
      </c>
      <c r="M36" s="9" t="str">
        <f t="shared" si="8"/>
        <v/>
      </c>
      <c r="N36" s="9" t="str">
        <f t="shared" si="9"/>
        <v/>
      </c>
      <c r="O36" s="9" t="str">
        <f t="shared" si="10"/>
        <v/>
      </c>
      <c r="P36" s="9" t="str">
        <f t="shared" si="11"/>
        <v/>
      </c>
      <c r="Q36" s="9" t="str">
        <f t="shared" si="12"/>
        <v/>
      </c>
      <c r="R36" s="9" t="str">
        <f>IF(A36&lt;&gt;"",IF(COUNTIF($G$2:$G$1000,"&gt;=50")&gt;=10,IF(AND(F36&gt;=55,G36&gt;=50),IF(_xlfn.RANK.EQ(K36,$K$2:$K$1000,0)&lt;=ROUND(COUNTIFS($G$2:$G$1000,"&gt;=50",$F$2:$F$1000,"&gt;=55")/100*$AF$9,0),$AF$8,IF(_xlfn.RANK.EQ(L36,$L$2:$L$1000,0)&lt;=ROUND(COUNTIFS($G$2:$G$1000,"&gt;=50",$F$2:$F$1000,"&gt;=55")/100*$AE$9,0),$AE$8,IF(_xlfn.RANK.EQ(M36,$M$2:$M$1000,0)&lt;=ROUND(COUNTIFS($G$2:$G$1000,"&gt;=50",$F$2:$F$1000,"&gt;=55")/100*$AD$9,0),$AD$8,IF(_xlfn.RANK.EQ(N36,$N$2:$N$1000,0)&lt;=ROUND(COUNTIFS($G$2:$G$1000,"&gt;=50",$F$2:$F$1000,"&gt;=55")/100*$AC$9,0),$AC$8,IF(_xlfn.RANK.EQ(O36,$O$2:$O$1000,0)&lt;=ROUND(COUNTIFS($G$2:$G$1000,"&gt;=50",$F$2:$F$1000,"&gt;=55")/100*$AB$9,0),$AB$8,IF(_xlfn.RANK.EQ(P36,$P$2:$P$1000,0)&lt;=ROUND(COUNTIFS($G$2:$G$1000,"&gt;=50",$F$2:$F$1000,"&gt;=55")/100*$AA$9,0),$AA$8,$Z$8)))))),IF(I36&gt;=$Y$9,$Y$8,$X$8)),IF(I36&gt;=$X$32,$X$30,IF(I36&gt;=$Y$32,$Y$30,IF(I36&gt;=$Z$32,$Z$30,IF(I36&gt;=$AA$32,$AA$30,IF(I36&gt;=$AB$32,$AB$30,IF(I36&gt;=$AC$32,$AC$30,IF(I36&gt;=$AD$32,$AD$30,IF(I36&gt;=$AE$32,$AE$30,$AF$30))))))))),"")</f>
        <v>FD</v>
      </c>
      <c r="S36" s="9" t="str" cm="1">
        <f t="array" ref="S36">IF(AND(D36&lt;&gt;"",D36&lt;&gt;"GR"),IF(COUNTIF($H$2:$H$1000,"&gt;=50")&gt;=10,IF(D36&lt;&gt;"GR",IF(AND(D36&gt;=55,H36&gt;=50),_xlfn.IFS(AND(H36&gt;=$AF$11,H36&gt;$AE$10,H36&gt;$AD$10,H36&gt;$AC$10,H36&gt;$AB$10,H36&gt;$AA$10,H36&gt;$Z$10),"AA",AND(H36&gt;=$AE$11,H36&gt;$AD$10,H36&gt;$AC$10,H36&gt;$AB$10,H36&gt;$AA$10,H36&gt;$Z$10),"BA",AND(H36&gt;=$AD$11,H36&gt;$AC$10,H36&gt;$AB$10,H36&gt;$AA$10,H36&gt;$Z$10),"BB",AND(H36&gt;=$AC$11,H36&gt;$AB$10,H36&gt;$AA$10,H36&gt;$Z$10),"CB",AND(H36&gt;=$AB$11,H36&gt;$AA$10,H36&gt;$Z$10),"CC",AND(H36&gt;=$AA$11,H36&gt;$Z$10),"DC",H36&gt;=50,"DD"),IF(H36&gt;=$Y$9,"FD","FF")),R36),IF(J36&gt;=$X$32,$X$30,IF(J36&gt;=$Y$32,$Y$30,IF(J36&gt;=$Z$32,$Z$30,IF(J36&gt;=$AA$32,$AA$30,IF(J36&gt;=$AB$32,$AB$30,IF(J36&gt;=$AC$32,$AC$30,IF(J36&gt;=$AD$32,$AD$30,IF(J36&gt;=$AE$32,$AE$30,$AF$30))))))))),R36)</f>
        <v>FD</v>
      </c>
      <c r="T36" s="9" t="e" cm="1">
        <f t="array" aca="1" ref="T36" ca="1">IF(A36&lt;&gt;"",IF(_xlfn.BITOR(D36&lt;&gt;"GR",D36&lt;&gt;""),IF(AND(J36&gt;=50,D36&gt;=55),_xlfn.RANK.EQ(J36,$J$2:$J$1000,0),_xlfn.IFS(S36="FD",999,S36="FF",1000)),IF(AND(J36&gt;=50,F36&gt;=55),_xlfn.RANK.EQ(J36,$J$2:$J$326,0),_xlfn.IFS(S36="FD",999,S36="FF",1000))),"")</f>
        <v>#NAME?</v>
      </c>
    </row>
    <row r="37" spans="1:20" ht="17" thickBot="1" x14ac:dyDescent="0.25">
      <c r="A37" s="32">
        <v>210301117</v>
      </c>
      <c r="B37" s="32">
        <v>68</v>
      </c>
      <c r="C37" s="32">
        <v>67</v>
      </c>
      <c r="D37" s="3"/>
      <c r="E37" s="16">
        <f t="shared" si="13"/>
        <v>68</v>
      </c>
      <c r="F37" s="16">
        <f t="shared" si="14"/>
        <v>67</v>
      </c>
      <c r="G37" s="9">
        <f t="shared" si="0"/>
        <v>67.400000000000006</v>
      </c>
      <c r="H37" s="9">
        <f t="shared" si="3"/>
        <v>67.400000000000006</v>
      </c>
      <c r="I37" s="9">
        <f t="shared" si="4"/>
        <v>67</v>
      </c>
      <c r="J37" s="9">
        <f t="shared" si="5"/>
        <v>67</v>
      </c>
      <c r="K37" s="9">
        <f t="shared" si="6"/>
        <v>67.400000000000006</v>
      </c>
      <c r="L37" s="9">
        <f t="shared" si="7"/>
        <v>67.400000000000006</v>
      </c>
      <c r="M37" s="9">
        <f t="shared" si="8"/>
        <v>67.400000000000006</v>
      </c>
      <c r="N37" s="9">
        <f t="shared" si="9"/>
        <v>67.400000000000006</v>
      </c>
      <c r="O37" s="9" t="str">
        <f t="shared" si="10"/>
        <v/>
      </c>
      <c r="P37" s="9" t="str">
        <f t="shared" si="11"/>
        <v/>
      </c>
      <c r="Q37" s="9" t="str">
        <f t="shared" si="12"/>
        <v/>
      </c>
      <c r="R37" s="9" t="str">
        <f>IF(A37&lt;&gt;"",IF(COUNTIF($G$2:$G$1000,"&gt;=50")&gt;=10,IF(AND(F37&gt;=55,G37&gt;=50),IF(_xlfn.RANK.EQ(K37,$K$2:$K$1000,0)&lt;=ROUND(COUNTIFS($G$2:$G$1000,"&gt;=50",$F$2:$F$1000,"&gt;=55")/100*$AF$9,0),$AF$8,IF(_xlfn.RANK.EQ(L37,$L$2:$L$1000,0)&lt;=ROUND(COUNTIFS($G$2:$G$1000,"&gt;=50",$F$2:$F$1000,"&gt;=55")/100*$AE$9,0),$AE$8,IF(_xlfn.RANK.EQ(M37,$M$2:$M$1000,0)&lt;=ROUND(COUNTIFS($G$2:$G$1000,"&gt;=50",$F$2:$F$1000,"&gt;=55")/100*$AD$9,0),$AD$8,IF(_xlfn.RANK.EQ(N37,$N$2:$N$1000,0)&lt;=ROUND(COUNTIFS($G$2:$G$1000,"&gt;=50",$F$2:$F$1000,"&gt;=55")/100*$AC$9,0),$AC$8,IF(_xlfn.RANK.EQ(O37,$O$2:$O$1000,0)&lt;=ROUND(COUNTIFS($G$2:$G$1000,"&gt;=50",$F$2:$F$1000,"&gt;=55")/100*$AB$9,0),$AB$8,IF(_xlfn.RANK.EQ(P37,$P$2:$P$1000,0)&lt;=ROUND(COUNTIFS($G$2:$G$1000,"&gt;=50",$F$2:$F$1000,"&gt;=55")/100*$AA$9,0),$AA$8,$Z$8)))))),IF(I37&gt;=$Y$9,$Y$8,$X$8)),IF(I37&gt;=$X$32,$X$30,IF(I37&gt;=$Y$32,$Y$30,IF(I37&gt;=$Z$32,$Z$30,IF(I37&gt;=$AA$32,$AA$30,IF(I37&gt;=$AB$32,$AB$30,IF(I37&gt;=$AC$32,$AC$30,IF(I37&gt;=$AD$32,$AD$30,IF(I37&gt;=$AE$32,$AE$30,$AF$30))))))))),"")</f>
        <v>CB</v>
      </c>
      <c r="S37" s="9" t="str" cm="1">
        <f t="array" ref="S37">IF(AND(D37&lt;&gt;"",D37&lt;&gt;"GR"),IF(COUNTIF($H$2:$H$1000,"&gt;=50")&gt;=10,IF(D37&lt;&gt;"GR",IF(AND(D37&gt;=55,H37&gt;=50),_xlfn.IFS(AND(H37&gt;=$AF$11,H37&gt;$AE$10,H37&gt;$AD$10,H37&gt;$AC$10,H37&gt;$AB$10,H37&gt;$AA$10,H37&gt;$Z$10),"AA",AND(H37&gt;=$AE$11,H37&gt;$AD$10,H37&gt;$AC$10,H37&gt;$AB$10,H37&gt;$AA$10,H37&gt;$Z$10),"BA",AND(H37&gt;=$AD$11,H37&gt;$AC$10,H37&gt;$AB$10,H37&gt;$AA$10,H37&gt;$Z$10),"BB",AND(H37&gt;=$AC$11,H37&gt;$AB$10,H37&gt;$AA$10,H37&gt;$Z$10),"CB",AND(H37&gt;=$AB$11,H37&gt;$AA$10,H37&gt;$Z$10),"CC",AND(H37&gt;=$AA$11,H37&gt;$Z$10),"DC",H37&gt;=50,"DD"),IF(H37&gt;=$Y$9,"FD","FF")),R37),IF(J37&gt;=$X$32,$X$30,IF(J37&gt;=$Y$32,$Y$30,IF(J37&gt;=$Z$32,$Z$30,IF(J37&gt;=$AA$32,$AA$30,IF(J37&gt;=$AB$32,$AB$30,IF(J37&gt;=$AC$32,$AC$30,IF(J37&gt;=$AD$32,$AD$30,IF(J37&gt;=$AE$32,$AE$30,$AF$30))))))))),R37)</f>
        <v>CB</v>
      </c>
      <c r="T37" s="9" t="e" cm="1">
        <f t="array" aca="1" ref="T37" ca="1">IF(A37&lt;&gt;"",IF(_xlfn.BITOR(D37&lt;&gt;"GR",D37&lt;&gt;""),IF(AND(J37&gt;=50,D37&gt;=55),_xlfn.RANK.EQ(J37,$J$2:$J$1000,0),_xlfn.IFS(S37="FD",999,S37="FF",1000)),IF(AND(J37&gt;=50,F37&gt;=55),_xlfn.RANK.EQ(J37,$J$2:$J$326,0),_xlfn.IFS(S37="FD",999,S37="FF",1000))),"")</f>
        <v>#NAME?</v>
      </c>
    </row>
    <row r="38" spans="1:20" ht="17" thickBot="1" x14ac:dyDescent="0.25">
      <c r="A38" s="32">
        <v>210301118</v>
      </c>
      <c r="B38" s="32">
        <v>78</v>
      </c>
      <c r="C38" s="32">
        <v>55</v>
      </c>
      <c r="D38" s="3"/>
      <c r="E38" s="16">
        <f t="shared" si="13"/>
        <v>78</v>
      </c>
      <c r="F38" s="16">
        <f t="shared" si="14"/>
        <v>55</v>
      </c>
      <c r="G38" s="9">
        <f t="shared" si="0"/>
        <v>64.2</v>
      </c>
      <c r="H38" s="9">
        <f t="shared" si="3"/>
        <v>64.2</v>
      </c>
      <c r="I38" s="9">
        <f t="shared" si="4"/>
        <v>64</v>
      </c>
      <c r="J38" s="9">
        <f t="shared" si="5"/>
        <v>64</v>
      </c>
      <c r="K38" s="9">
        <f t="shared" si="6"/>
        <v>64.2</v>
      </c>
      <c r="L38" s="9">
        <f t="shared" si="7"/>
        <v>64.2</v>
      </c>
      <c r="M38" s="9">
        <f t="shared" si="8"/>
        <v>64.2</v>
      </c>
      <c r="N38" s="9">
        <f t="shared" si="9"/>
        <v>64.2</v>
      </c>
      <c r="O38" s="9">
        <f t="shared" si="10"/>
        <v>64.2</v>
      </c>
      <c r="P38" s="9" t="str">
        <f t="shared" si="11"/>
        <v/>
      </c>
      <c r="Q38" s="9" t="str">
        <f t="shared" si="12"/>
        <v/>
      </c>
      <c r="R38" s="9" t="str">
        <f>IF(A38&lt;&gt;"",IF(COUNTIF($G$2:$G$1000,"&gt;=50")&gt;=10,IF(AND(F38&gt;=55,G38&gt;=50),IF(_xlfn.RANK.EQ(K38,$K$2:$K$1000,0)&lt;=ROUND(COUNTIFS($G$2:$G$1000,"&gt;=50",$F$2:$F$1000,"&gt;=55")/100*$AF$9,0),$AF$8,IF(_xlfn.RANK.EQ(L38,$L$2:$L$1000,0)&lt;=ROUND(COUNTIFS($G$2:$G$1000,"&gt;=50",$F$2:$F$1000,"&gt;=55")/100*$AE$9,0),$AE$8,IF(_xlfn.RANK.EQ(M38,$M$2:$M$1000,0)&lt;=ROUND(COUNTIFS($G$2:$G$1000,"&gt;=50",$F$2:$F$1000,"&gt;=55")/100*$AD$9,0),$AD$8,IF(_xlfn.RANK.EQ(N38,$N$2:$N$1000,0)&lt;=ROUND(COUNTIFS($G$2:$G$1000,"&gt;=50",$F$2:$F$1000,"&gt;=55")/100*$AC$9,0),$AC$8,IF(_xlfn.RANK.EQ(O38,$O$2:$O$1000,0)&lt;=ROUND(COUNTIFS($G$2:$G$1000,"&gt;=50",$F$2:$F$1000,"&gt;=55")/100*$AB$9,0),$AB$8,IF(_xlfn.RANK.EQ(P38,$P$2:$P$1000,0)&lt;=ROUND(COUNTIFS($G$2:$G$1000,"&gt;=50",$F$2:$F$1000,"&gt;=55")/100*$AA$9,0),$AA$8,$Z$8)))))),IF(I38&gt;=$Y$9,$Y$8,$X$8)),IF(I38&gt;=$X$32,$X$30,IF(I38&gt;=$Y$32,$Y$30,IF(I38&gt;=$Z$32,$Z$30,IF(I38&gt;=$AA$32,$AA$30,IF(I38&gt;=$AB$32,$AB$30,IF(I38&gt;=$AC$32,$AC$30,IF(I38&gt;=$AD$32,$AD$30,IF(I38&gt;=$AE$32,$AE$30,$AF$30))))))))),"")</f>
        <v>CC</v>
      </c>
      <c r="S38" s="9" t="str" cm="1">
        <f t="array" ref="S38">IF(AND(D38&lt;&gt;"",D38&lt;&gt;"GR"),IF(COUNTIF($H$2:$H$1000,"&gt;=50")&gt;=10,IF(D38&lt;&gt;"GR",IF(AND(D38&gt;=55,H38&gt;=50),_xlfn.IFS(AND(H38&gt;=$AF$11,H38&gt;$AE$10,H38&gt;$AD$10,H38&gt;$AC$10,H38&gt;$AB$10,H38&gt;$AA$10,H38&gt;$Z$10),"AA",AND(H38&gt;=$AE$11,H38&gt;$AD$10,H38&gt;$AC$10,H38&gt;$AB$10,H38&gt;$AA$10,H38&gt;$Z$10),"BA",AND(H38&gt;=$AD$11,H38&gt;$AC$10,H38&gt;$AB$10,H38&gt;$AA$10,H38&gt;$Z$10),"BB",AND(H38&gt;=$AC$11,H38&gt;$AB$10,H38&gt;$AA$10,H38&gt;$Z$10),"CB",AND(H38&gt;=$AB$11,H38&gt;$AA$10,H38&gt;$Z$10),"CC",AND(H38&gt;=$AA$11,H38&gt;$Z$10),"DC",H38&gt;=50,"DD"),IF(H38&gt;=$Y$9,"FD","FF")),R38),IF(J38&gt;=$X$32,$X$30,IF(J38&gt;=$Y$32,$Y$30,IF(J38&gt;=$Z$32,$Z$30,IF(J38&gt;=$AA$32,$AA$30,IF(J38&gt;=$AB$32,$AB$30,IF(J38&gt;=$AC$32,$AC$30,IF(J38&gt;=$AD$32,$AD$30,IF(J38&gt;=$AE$32,$AE$30,$AF$30))))))))),R38)</f>
        <v>CC</v>
      </c>
      <c r="T38" s="9" t="e" cm="1">
        <f t="array" aca="1" ref="T38" ca="1">IF(A38&lt;&gt;"",IF(_xlfn.BITOR(D38&lt;&gt;"GR",D38&lt;&gt;""),IF(AND(J38&gt;=50,D38&gt;=55),_xlfn.RANK.EQ(J38,$J$2:$J$1000,0),_xlfn.IFS(S38="FD",999,S38="FF",1000)),IF(AND(J38&gt;=50,F38&gt;=55),_xlfn.RANK.EQ(J38,$J$2:$J$326,0),_xlfn.IFS(S38="FD",999,S38="FF",1000))),"")</f>
        <v>#NAME?</v>
      </c>
    </row>
    <row r="39" spans="1:20" ht="17" thickBot="1" x14ac:dyDescent="0.25">
      <c r="A39" s="32">
        <v>210301129</v>
      </c>
      <c r="B39" s="32">
        <v>77</v>
      </c>
      <c r="C39" s="32">
        <v>90</v>
      </c>
      <c r="D39" s="3"/>
      <c r="E39" s="16">
        <f t="shared" si="13"/>
        <v>77</v>
      </c>
      <c r="F39" s="16">
        <f t="shared" si="14"/>
        <v>90</v>
      </c>
      <c r="G39" s="9">
        <f t="shared" si="0"/>
        <v>84.8</v>
      </c>
      <c r="H39" s="9">
        <f t="shared" si="3"/>
        <v>84.8</v>
      </c>
      <c r="I39" s="9">
        <f t="shared" si="4"/>
        <v>85</v>
      </c>
      <c r="J39" s="9">
        <f t="shared" si="5"/>
        <v>85</v>
      </c>
      <c r="K39" s="9">
        <f t="shared" si="6"/>
        <v>84.8</v>
      </c>
      <c r="L39" s="9" t="str">
        <f t="shared" si="7"/>
        <v/>
      </c>
      <c r="M39" s="9" t="str">
        <f t="shared" si="8"/>
        <v/>
      </c>
      <c r="N39" s="9" t="str">
        <f t="shared" si="9"/>
        <v/>
      </c>
      <c r="O39" s="9" t="str">
        <f t="shared" si="10"/>
        <v/>
      </c>
      <c r="P39" s="9" t="str">
        <f t="shared" si="11"/>
        <v/>
      </c>
      <c r="Q39" s="9" t="str">
        <f t="shared" si="12"/>
        <v/>
      </c>
      <c r="R39" s="9" t="str">
        <f>IF(A39&lt;&gt;"",IF(COUNTIF($G$2:$G$1000,"&gt;=50")&gt;=10,IF(AND(F39&gt;=55,G39&gt;=50),IF(_xlfn.RANK.EQ(K39,$K$2:$K$1000,0)&lt;=ROUND(COUNTIFS($G$2:$G$1000,"&gt;=50",$F$2:$F$1000,"&gt;=55")/100*$AF$9,0),$AF$8,IF(_xlfn.RANK.EQ(L39,$L$2:$L$1000,0)&lt;=ROUND(COUNTIFS($G$2:$G$1000,"&gt;=50",$F$2:$F$1000,"&gt;=55")/100*$AE$9,0),$AE$8,IF(_xlfn.RANK.EQ(M39,$M$2:$M$1000,0)&lt;=ROUND(COUNTIFS($G$2:$G$1000,"&gt;=50",$F$2:$F$1000,"&gt;=55")/100*$AD$9,0),$AD$8,IF(_xlfn.RANK.EQ(N39,$N$2:$N$1000,0)&lt;=ROUND(COUNTIFS($G$2:$G$1000,"&gt;=50",$F$2:$F$1000,"&gt;=55")/100*$AC$9,0),$AC$8,IF(_xlfn.RANK.EQ(O39,$O$2:$O$1000,0)&lt;=ROUND(COUNTIFS($G$2:$G$1000,"&gt;=50",$F$2:$F$1000,"&gt;=55")/100*$AB$9,0),$AB$8,IF(_xlfn.RANK.EQ(P39,$P$2:$P$1000,0)&lt;=ROUND(COUNTIFS($G$2:$G$1000,"&gt;=50",$F$2:$F$1000,"&gt;=55")/100*$AA$9,0),$AA$8,$Z$8)))))),IF(I39&gt;=$Y$9,$Y$8,$X$8)),IF(I39&gt;=$X$32,$X$30,IF(I39&gt;=$Y$32,$Y$30,IF(I39&gt;=$Z$32,$Z$30,IF(I39&gt;=$AA$32,$AA$30,IF(I39&gt;=$AB$32,$AB$30,IF(I39&gt;=$AC$32,$AC$30,IF(I39&gt;=$AD$32,$AD$30,IF(I39&gt;=$AE$32,$AE$30,$AF$30))))))))),"")</f>
        <v>AA</v>
      </c>
      <c r="S39" s="9" t="str" cm="1">
        <f t="array" ref="S39">IF(AND(D39&lt;&gt;"",D39&lt;&gt;"GR"),IF(COUNTIF($H$2:$H$1000,"&gt;=50")&gt;=10,IF(D39&lt;&gt;"GR",IF(AND(D39&gt;=55,H39&gt;=50),_xlfn.IFS(AND(H39&gt;=$AF$11,H39&gt;$AE$10,H39&gt;$AD$10,H39&gt;$AC$10,H39&gt;$AB$10,H39&gt;$AA$10,H39&gt;$Z$10),"AA",AND(H39&gt;=$AE$11,H39&gt;$AD$10,H39&gt;$AC$10,H39&gt;$AB$10,H39&gt;$AA$10,H39&gt;$Z$10),"BA",AND(H39&gt;=$AD$11,H39&gt;$AC$10,H39&gt;$AB$10,H39&gt;$AA$10,H39&gt;$Z$10),"BB",AND(H39&gt;=$AC$11,H39&gt;$AB$10,H39&gt;$AA$10,H39&gt;$Z$10),"CB",AND(H39&gt;=$AB$11,H39&gt;$AA$10,H39&gt;$Z$10),"CC",AND(H39&gt;=$AA$11,H39&gt;$Z$10),"DC",H39&gt;=50,"DD"),IF(H39&gt;=$Y$9,"FD","FF")),R39),IF(J39&gt;=$X$32,$X$30,IF(J39&gt;=$Y$32,$Y$30,IF(J39&gt;=$Z$32,$Z$30,IF(J39&gt;=$AA$32,$AA$30,IF(J39&gt;=$AB$32,$AB$30,IF(J39&gt;=$AC$32,$AC$30,IF(J39&gt;=$AD$32,$AD$30,IF(J39&gt;=$AE$32,$AE$30,$AF$30))))))))),R39)</f>
        <v>AA</v>
      </c>
      <c r="T39" s="9" t="e" cm="1">
        <f t="array" aca="1" ref="T39" ca="1">IF(A39&lt;&gt;"",IF(_xlfn.BITOR(D39&lt;&gt;"GR",D39&lt;&gt;""),IF(AND(J39&gt;=50,D39&gt;=55),_xlfn.RANK.EQ(J39,$J$2:$J$1000,0),_xlfn.IFS(S39="FD",999,S39="FF",1000)),IF(AND(J39&gt;=50,F39&gt;=55),_xlfn.RANK.EQ(J39,$J$2:$J$326,0),_xlfn.IFS(S39="FD",999,S39="FF",1000))),"")</f>
        <v>#NAME?</v>
      </c>
    </row>
    <row r="40" spans="1:20" ht="17" thickBot="1" x14ac:dyDescent="0.25">
      <c r="A40" s="32">
        <v>210301130</v>
      </c>
      <c r="B40" s="32">
        <v>60</v>
      </c>
      <c r="C40" s="32">
        <v>46</v>
      </c>
      <c r="D40" s="3"/>
      <c r="E40" s="16">
        <f t="shared" si="13"/>
        <v>60</v>
      </c>
      <c r="F40" s="16">
        <f t="shared" si="14"/>
        <v>46</v>
      </c>
      <c r="G40" s="9">
        <f t="shared" si="0"/>
        <v>51.599999999999994</v>
      </c>
      <c r="H40" s="9">
        <f t="shared" si="3"/>
        <v>51.599999999999994</v>
      </c>
      <c r="I40" s="9">
        <f t="shared" si="4"/>
        <v>52</v>
      </c>
      <c r="J40" s="9">
        <f t="shared" si="5"/>
        <v>52</v>
      </c>
      <c r="K40" s="9" t="str">
        <f t="shared" si="6"/>
        <v/>
      </c>
      <c r="L40" s="9" t="str">
        <f t="shared" si="7"/>
        <v/>
      </c>
      <c r="M40" s="9" t="str">
        <f t="shared" si="8"/>
        <v/>
      </c>
      <c r="N40" s="9" t="str">
        <f t="shared" si="9"/>
        <v/>
      </c>
      <c r="O40" s="9" t="str">
        <f t="shared" si="10"/>
        <v/>
      </c>
      <c r="P40" s="9" t="str">
        <f t="shared" si="11"/>
        <v/>
      </c>
      <c r="Q40" s="9" t="str">
        <f t="shared" si="12"/>
        <v/>
      </c>
      <c r="R40" s="9" t="str">
        <f>IF(A40&lt;&gt;"",IF(COUNTIF($G$2:$G$1000,"&gt;=50")&gt;=10,IF(AND(F40&gt;=55,G40&gt;=50),IF(_xlfn.RANK.EQ(K40,$K$2:$K$1000,0)&lt;=ROUND(COUNTIFS($G$2:$G$1000,"&gt;=50",$F$2:$F$1000,"&gt;=55")/100*$AF$9,0),$AF$8,IF(_xlfn.RANK.EQ(L40,$L$2:$L$1000,0)&lt;=ROUND(COUNTIFS($G$2:$G$1000,"&gt;=50",$F$2:$F$1000,"&gt;=55")/100*$AE$9,0),$AE$8,IF(_xlfn.RANK.EQ(M40,$M$2:$M$1000,0)&lt;=ROUND(COUNTIFS($G$2:$G$1000,"&gt;=50",$F$2:$F$1000,"&gt;=55")/100*$AD$9,0),$AD$8,IF(_xlfn.RANK.EQ(N40,$N$2:$N$1000,0)&lt;=ROUND(COUNTIFS($G$2:$G$1000,"&gt;=50",$F$2:$F$1000,"&gt;=55")/100*$AC$9,0),$AC$8,IF(_xlfn.RANK.EQ(O40,$O$2:$O$1000,0)&lt;=ROUND(COUNTIFS($G$2:$G$1000,"&gt;=50",$F$2:$F$1000,"&gt;=55")/100*$AB$9,0),$AB$8,IF(_xlfn.RANK.EQ(P40,$P$2:$P$1000,0)&lt;=ROUND(COUNTIFS($G$2:$G$1000,"&gt;=50",$F$2:$F$1000,"&gt;=55")/100*$AA$9,0),$AA$8,$Z$8)))))),IF(I40&gt;=$Y$9,$Y$8,$X$8)),IF(I40&gt;=$X$32,$X$30,IF(I40&gt;=$Y$32,$Y$30,IF(I40&gt;=$Z$32,$Z$30,IF(I40&gt;=$AA$32,$AA$30,IF(I40&gt;=$AB$32,$AB$30,IF(I40&gt;=$AC$32,$AC$30,IF(I40&gt;=$AD$32,$AD$30,IF(I40&gt;=$AE$32,$AE$30,$AF$30))))))))),"")</f>
        <v>FD</v>
      </c>
      <c r="S40" s="9" t="str" cm="1">
        <f t="array" ref="S40">IF(AND(D40&lt;&gt;"",D40&lt;&gt;"GR"),IF(COUNTIF($H$2:$H$1000,"&gt;=50")&gt;=10,IF(D40&lt;&gt;"GR",IF(AND(D40&gt;=55,H40&gt;=50),_xlfn.IFS(AND(H40&gt;=$AF$11,H40&gt;$AE$10,H40&gt;$AD$10,H40&gt;$AC$10,H40&gt;$AB$10,H40&gt;$AA$10,H40&gt;$Z$10),"AA",AND(H40&gt;=$AE$11,H40&gt;$AD$10,H40&gt;$AC$10,H40&gt;$AB$10,H40&gt;$AA$10,H40&gt;$Z$10),"BA",AND(H40&gt;=$AD$11,H40&gt;$AC$10,H40&gt;$AB$10,H40&gt;$AA$10,H40&gt;$Z$10),"BB",AND(H40&gt;=$AC$11,H40&gt;$AB$10,H40&gt;$AA$10,H40&gt;$Z$10),"CB",AND(H40&gt;=$AB$11,H40&gt;$AA$10,H40&gt;$Z$10),"CC",AND(H40&gt;=$AA$11,H40&gt;$Z$10),"DC",H40&gt;=50,"DD"),IF(H40&gt;=$Y$9,"FD","FF")),R40),IF(J40&gt;=$X$32,$X$30,IF(J40&gt;=$Y$32,$Y$30,IF(J40&gt;=$Z$32,$Z$30,IF(J40&gt;=$AA$32,$AA$30,IF(J40&gt;=$AB$32,$AB$30,IF(J40&gt;=$AC$32,$AC$30,IF(J40&gt;=$AD$32,$AD$30,IF(J40&gt;=$AE$32,$AE$30,$AF$30))))))))),R40)</f>
        <v>FD</v>
      </c>
      <c r="T40" s="9" t="e" cm="1">
        <f t="array" aca="1" ref="T40" ca="1">IF(A40&lt;&gt;"",IF(_xlfn.BITOR(D40&lt;&gt;"GR",D40&lt;&gt;""),IF(AND(J40&gt;=50,D40&gt;=55),_xlfn.RANK.EQ(J40,$J$2:$J$1000,0),_xlfn.IFS(S40="FD",999,S40="FF",1000)),IF(AND(J40&gt;=50,F40&gt;=55),_xlfn.RANK.EQ(J40,$J$2:$J$326,0),_xlfn.IFS(S40="FD",999,S40="FF",1000))),"")</f>
        <v>#NAME?</v>
      </c>
    </row>
    <row r="41" spans="1:20" ht="17" thickBot="1" x14ac:dyDescent="0.25">
      <c r="A41" s="32">
        <v>210301131</v>
      </c>
      <c r="B41" s="32">
        <v>55</v>
      </c>
      <c r="C41" s="32">
        <v>62</v>
      </c>
      <c r="D41" s="3"/>
      <c r="E41" s="16">
        <f t="shared" si="13"/>
        <v>55</v>
      </c>
      <c r="F41" s="16">
        <f t="shared" si="14"/>
        <v>62</v>
      </c>
      <c r="G41" s="9">
        <f t="shared" si="0"/>
        <v>59.199999999999996</v>
      </c>
      <c r="H41" s="9">
        <f t="shared" si="3"/>
        <v>59.199999999999996</v>
      </c>
      <c r="I41" s="9">
        <f t="shared" si="4"/>
        <v>59</v>
      </c>
      <c r="J41" s="9">
        <f t="shared" si="5"/>
        <v>59</v>
      </c>
      <c r="K41" s="9">
        <f t="shared" si="6"/>
        <v>59.199999999999996</v>
      </c>
      <c r="L41" s="9">
        <f t="shared" si="7"/>
        <v>59.199999999999996</v>
      </c>
      <c r="M41" s="9">
        <f t="shared" si="8"/>
        <v>59.199999999999996</v>
      </c>
      <c r="N41" s="9">
        <f t="shared" si="9"/>
        <v>59.199999999999996</v>
      </c>
      <c r="O41" s="9">
        <f t="shared" si="10"/>
        <v>59.199999999999996</v>
      </c>
      <c r="P41" s="9">
        <f t="shared" si="11"/>
        <v>59.199999999999996</v>
      </c>
      <c r="Q41" s="9" t="str">
        <f t="shared" si="12"/>
        <v/>
      </c>
      <c r="R41" s="9" t="str">
        <f>IF(A41&lt;&gt;"",IF(COUNTIF($G$2:$G$1000,"&gt;=50")&gt;=10,IF(AND(F41&gt;=55,G41&gt;=50),IF(_xlfn.RANK.EQ(K41,$K$2:$K$1000,0)&lt;=ROUND(COUNTIFS($G$2:$G$1000,"&gt;=50",$F$2:$F$1000,"&gt;=55")/100*$AF$9,0),$AF$8,IF(_xlfn.RANK.EQ(L41,$L$2:$L$1000,0)&lt;=ROUND(COUNTIFS($G$2:$G$1000,"&gt;=50",$F$2:$F$1000,"&gt;=55")/100*$AE$9,0),$AE$8,IF(_xlfn.RANK.EQ(M41,$M$2:$M$1000,0)&lt;=ROUND(COUNTIFS($G$2:$G$1000,"&gt;=50",$F$2:$F$1000,"&gt;=55")/100*$AD$9,0),$AD$8,IF(_xlfn.RANK.EQ(N41,$N$2:$N$1000,0)&lt;=ROUND(COUNTIFS($G$2:$G$1000,"&gt;=50",$F$2:$F$1000,"&gt;=55")/100*$AC$9,0),$AC$8,IF(_xlfn.RANK.EQ(O41,$O$2:$O$1000,0)&lt;=ROUND(COUNTIFS($G$2:$G$1000,"&gt;=50",$F$2:$F$1000,"&gt;=55")/100*$AB$9,0),$AB$8,IF(_xlfn.RANK.EQ(P41,$P$2:$P$1000,0)&lt;=ROUND(COUNTIFS($G$2:$G$1000,"&gt;=50",$F$2:$F$1000,"&gt;=55")/100*$AA$9,0),$AA$8,$Z$8)))))),IF(I41&gt;=$Y$9,$Y$8,$X$8)),IF(I41&gt;=$X$32,$X$30,IF(I41&gt;=$Y$32,$Y$30,IF(I41&gt;=$Z$32,$Z$30,IF(I41&gt;=$AA$32,$AA$30,IF(I41&gt;=$AB$32,$AB$30,IF(I41&gt;=$AC$32,$AC$30,IF(I41&gt;=$AD$32,$AD$30,IF(I41&gt;=$AE$32,$AE$30,$AF$30))))))))),"")</f>
        <v>DC</v>
      </c>
      <c r="S41" s="9" t="str" cm="1">
        <f t="array" ref="S41">IF(AND(D41&lt;&gt;"",D41&lt;&gt;"GR"),IF(COUNTIF($H$2:$H$1000,"&gt;=50")&gt;=10,IF(D41&lt;&gt;"GR",IF(AND(D41&gt;=55,H41&gt;=50),_xlfn.IFS(AND(H41&gt;=$AF$11,H41&gt;$AE$10,H41&gt;$AD$10,H41&gt;$AC$10,H41&gt;$AB$10,H41&gt;$AA$10,H41&gt;$Z$10),"AA",AND(H41&gt;=$AE$11,H41&gt;$AD$10,H41&gt;$AC$10,H41&gt;$AB$10,H41&gt;$AA$10,H41&gt;$Z$10),"BA",AND(H41&gt;=$AD$11,H41&gt;$AC$10,H41&gt;$AB$10,H41&gt;$AA$10,H41&gt;$Z$10),"BB",AND(H41&gt;=$AC$11,H41&gt;$AB$10,H41&gt;$AA$10,H41&gt;$Z$10),"CB",AND(H41&gt;=$AB$11,H41&gt;$AA$10,H41&gt;$Z$10),"CC",AND(H41&gt;=$AA$11,H41&gt;$Z$10),"DC",H41&gt;=50,"DD"),IF(H41&gt;=$Y$9,"FD","FF")),R41),IF(J41&gt;=$X$32,$X$30,IF(J41&gt;=$Y$32,$Y$30,IF(J41&gt;=$Z$32,$Z$30,IF(J41&gt;=$AA$32,$AA$30,IF(J41&gt;=$AB$32,$AB$30,IF(J41&gt;=$AC$32,$AC$30,IF(J41&gt;=$AD$32,$AD$30,IF(J41&gt;=$AE$32,$AE$30,$AF$30))))))))),R41)</f>
        <v>DC</v>
      </c>
      <c r="T41" s="9" t="e" cm="1">
        <f t="array" aca="1" ref="T41" ca="1">IF(A41&lt;&gt;"",IF(_xlfn.BITOR(D41&lt;&gt;"GR",D41&lt;&gt;""),IF(AND(J41&gt;=50,D41&gt;=55),_xlfn.RANK.EQ(J41,$J$2:$J$1000,0),_xlfn.IFS(S41="FD",999,S41="FF",1000)),IF(AND(J41&gt;=50,F41&gt;=55),_xlfn.RANK.EQ(J41,$J$2:$J$326,0),_xlfn.IFS(S41="FD",999,S41="FF",1000))),"")</f>
        <v>#NAME?</v>
      </c>
    </row>
    <row r="42" spans="1:20" ht="18" thickBot="1" x14ac:dyDescent="0.25">
      <c r="A42" s="32">
        <v>210301133</v>
      </c>
      <c r="B42" s="32" t="s">
        <v>34</v>
      </c>
      <c r="C42" s="32" t="s">
        <v>34</v>
      </c>
      <c r="D42" s="3"/>
      <c r="E42" s="16">
        <f t="shared" si="13"/>
        <v>0</v>
      </c>
      <c r="F42" s="16">
        <f t="shared" si="14"/>
        <v>0</v>
      </c>
      <c r="G42" s="9">
        <f t="shared" si="0"/>
        <v>0</v>
      </c>
      <c r="H42" s="9">
        <f t="shared" si="3"/>
        <v>0</v>
      </c>
      <c r="I42" s="9">
        <f t="shared" si="4"/>
        <v>0</v>
      </c>
      <c r="J42" s="9">
        <f t="shared" si="5"/>
        <v>0</v>
      </c>
      <c r="K42" s="9" t="str">
        <f t="shared" si="6"/>
        <v/>
      </c>
      <c r="L42" s="9" t="str">
        <f t="shared" si="7"/>
        <v/>
      </c>
      <c r="M42" s="9" t="str">
        <f t="shared" si="8"/>
        <v/>
      </c>
      <c r="N42" s="9" t="str">
        <f t="shared" si="9"/>
        <v/>
      </c>
      <c r="O42" s="9" t="str">
        <f t="shared" si="10"/>
        <v/>
      </c>
      <c r="P42" s="9" t="str">
        <f t="shared" si="11"/>
        <v/>
      </c>
      <c r="Q42" s="9" t="str">
        <f t="shared" si="12"/>
        <v/>
      </c>
      <c r="R42" s="9" t="str">
        <f>IF(A42&lt;&gt;"",IF(COUNTIF($G$2:$G$1000,"&gt;=50")&gt;=10,IF(AND(F42&gt;=55,G42&gt;=50),IF(_xlfn.RANK.EQ(K42,$K$2:$K$1000,0)&lt;=ROUND(COUNTIFS($G$2:$G$1000,"&gt;=50",$F$2:$F$1000,"&gt;=55")/100*$AF$9,0),$AF$8,IF(_xlfn.RANK.EQ(L42,$L$2:$L$1000,0)&lt;=ROUND(COUNTIFS($G$2:$G$1000,"&gt;=50",$F$2:$F$1000,"&gt;=55")/100*$AE$9,0),$AE$8,IF(_xlfn.RANK.EQ(M42,$M$2:$M$1000,0)&lt;=ROUND(COUNTIFS($G$2:$G$1000,"&gt;=50",$F$2:$F$1000,"&gt;=55")/100*$AD$9,0),$AD$8,IF(_xlfn.RANK.EQ(N42,$N$2:$N$1000,0)&lt;=ROUND(COUNTIFS($G$2:$G$1000,"&gt;=50",$F$2:$F$1000,"&gt;=55")/100*$AC$9,0),$AC$8,IF(_xlfn.RANK.EQ(O42,$O$2:$O$1000,0)&lt;=ROUND(COUNTIFS($G$2:$G$1000,"&gt;=50",$F$2:$F$1000,"&gt;=55")/100*$AB$9,0),$AB$8,IF(_xlfn.RANK.EQ(P42,$P$2:$P$1000,0)&lt;=ROUND(COUNTIFS($G$2:$G$1000,"&gt;=50",$F$2:$F$1000,"&gt;=55")/100*$AA$9,0),$AA$8,$Z$8)))))),IF(I42&gt;=$Y$9,$Y$8,$X$8)),IF(I42&gt;=$X$32,$X$30,IF(I42&gt;=$Y$32,$Y$30,IF(I42&gt;=$Z$32,$Z$30,IF(I42&gt;=$AA$32,$AA$30,IF(I42&gt;=$AB$32,$AB$30,IF(I42&gt;=$AC$32,$AC$30,IF(I42&gt;=$AD$32,$AD$30,IF(I42&gt;=$AE$32,$AE$30,$AF$30))))))))),"")</f>
        <v>FF</v>
      </c>
      <c r="S42" s="9" t="str" cm="1">
        <f t="array" ref="S42">IF(AND(D42&lt;&gt;"",D42&lt;&gt;"GR"),IF(COUNTIF($H$2:$H$1000,"&gt;=50")&gt;=10,IF(D42&lt;&gt;"GR",IF(AND(D42&gt;=55,H42&gt;=50),_xlfn.IFS(AND(H42&gt;=$AF$11,H42&gt;$AE$10,H42&gt;$AD$10,H42&gt;$AC$10,H42&gt;$AB$10,H42&gt;$AA$10,H42&gt;$Z$10),"AA",AND(H42&gt;=$AE$11,H42&gt;$AD$10,H42&gt;$AC$10,H42&gt;$AB$10,H42&gt;$AA$10,H42&gt;$Z$10),"BA",AND(H42&gt;=$AD$11,H42&gt;$AC$10,H42&gt;$AB$10,H42&gt;$AA$10,H42&gt;$Z$10),"BB",AND(H42&gt;=$AC$11,H42&gt;$AB$10,H42&gt;$AA$10,H42&gt;$Z$10),"CB",AND(H42&gt;=$AB$11,H42&gt;$AA$10,H42&gt;$Z$10),"CC",AND(H42&gt;=$AA$11,H42&gt;$Z$10),"DC",H42&gt;=50,"DD"),IF(H42&gt;=$Y$9,"FD","FF")),R42),IF(J42&gt;=$X$32,$X$30,IF(J42&gt;=$Y$32,$Y$30,IF(J42&gt;=$Z$32,$Z$30,IF(J42&gt;=$AA$32,$AA$30,IF(J42&gt;=$AB$32,$AB$30,IF(J42&gt;=$AC$32,$AC$30,IF(J42&gt;=$AD$32,$AD$30,IF(J42&gt;=$AE$32,$AE$30,$AF$30))))))))),R42)</f>
        <v>FF</v>
      </c>
      <c r="T42" s="9" t="e" cm="1">
        <f t="array" aca="1" ref="T42" ca="1">IF(A42&lt;&gt;"",IF(_xlfn.BITOR(D42&lt;&gt;"GR",D42&lt;&gt;""),IF(AND(J42&gt;=50,D42&gt;=55),_xlfn.RANK.EQ(J42,$J$2:$J$1000,0),_xlfn.IFS(S42="FD",999,S42="FF",1000)),IF(AND(J42&gt;=50,F42&gt;=55),_xlfn.RANK.EQ(J42,$J$2:$J$326,0),_xlfn.IFS(S42="FD",999,S42="FF",1000))),"")</f>
        <v>#NAME?</v>
      </c>
    </row>
    <row r="43" spans="1:20" ht="17" thickBot="1" x14ac:dyDescent="0.25">
      <c r="A43" s="32">
        <v>210301141</v>
      </c>
      <c r="B43" s="32">
        <v>67</v>
      </c>
      <c r="C43" s="32">
        <v>55</v>
      </c>
      <c r="D43" s="3"/>
      <c r="E43" s="16">
        <f t="shared" si="13"/>
        <v>67</v>
      </c>
      <c r="F43" s="16">
        <f t="shared" si="14"/>
        <v>55</v>
      </c>
      <c r="G43" s="9">
        <f t="shared" si="0"/>
        <v>59.8</v>
      </c>
      <c r="H43" s="9">
        <f t="shared" si="3"/>
        <v>59.8</v>
      </c>
      <c r="I43" s="9">
        <f t="shared" si="4"/>
        <v>60</v>
      </c>
      <c r="J43" s="9">
        <f t="shared" si="5"/>
        <v>60</v>
      </c>
      <c r="K43" s="9">
        <f t="shared" si="6"/>
        <v>59.8</v>
      </c>
      <c r="L43" s="9">
        <f t="shared" si="7"/>
        <v>59.8</v>
      </c>
      <c r="M43" s="9">
        <f t="shared" si="8"/>
        <v>59.8</v>
      </c>
      <c r="N43" s="9">
        <f t="shared" si="9"/>
        <v>59.8</v>
      </c>
      <c r="O43" s="9">
        <f t="shared" si="10"/>
        <v>59.8</v>
      </c>
      <c r="P43" s="9" t="str">
        <f t="shared" si="11"/>
        <v/>
      </c>
      <c r="Q43" s="9" t="str">
        <f t="shared" si="12"/>
        <v/>
      </c>
      <c r="R43" s="9" t="str">
        <f>IF(A43&lt;&gt;"",IF(COUNTIF($G$2:$G$1000,"&gt;=50")&gt;=10,IF(AND(F43&gt;=55,G43&gt;=50),IF(_xlfn.RANK.EQ(K43,$K$2:$K$1000,0)&lt;=ROUND(COUNTIFS($G$2:$G$1000,"&gt;=50",$F$2:$F$1000,"&gt;=55")/100*$AF$9,0),$AF$8,IF(_xlfn.RANK.EQ(L43,$L$2:$L$1000,0)&lt;=ROUND(COUNTIFS($G$2:$G$1000,"&gt;=50",$F$2:$F$1000,"&gt;=55")/100*$AE$9,0),$AE$8,IF(_xlfn.RANK.EQ(M43,$M$2:$M$1000,0)&lt;=ROUND(COUNTIFS($G$2:$G$1000,"&gt;=50",$F$2:$F$1000,"&gt;=55")/100*$AD$9,0),$AD$8,IF(_xlfn.RANK.EQ(N43,$N$2:$N$1000,0)&lt;=ROUND(COUNTIFS($G$2:$G$1000,"&gt;=50",$F$2:$F$1000,"&gt;=55")/100*$AC$9,0),$AC$8,IF(_xlfn.RANK.EQ(O43,$O$2:$O$1000,0)&lt;=ROUND(COUNTIFS($G$2:$G$1000,"&gt;=50",$F$2:$F$1000,"&gt;=55")/100*$AB$9,0),$AB$8,IF(_xlfn.RANK.EQ(P43,$P$2:$P$1000,0)&lt;=ROUND(COUNTIFS($G$2:$G$1000,"&gt;=50",$F$2:$F$1000,"&gt;=55")/100*$AA$9,0),$AA$8,$Z$8)))))),IF(I43&gt;=$Y$9,$Y$8,$X$8)),IF(I43&gt;=$X$32,$X$30,IF(I43&gt;=$Y$32,$Y$30,IF(I43&gt;=$Z$32,$Z$30,IF(I43&gt;=$AA$32,$AA$30,IF(I43&gt;=$AB$32,$AB$30,IF(I43&gt;=$AC$32,$AC$30,IF(I43&gt;=$AD$32,$AD$30,IF(I43&gt;=$AE$32,$AE$30,$AF$30))))))))),"")</f>
        <v>CC</v>
      </c>
      <c r="S43" s="9" t="str" cm="1">
        <f t="array" ref="S43">IF(AND(D43&lt;&gt;"",D43&lt;&gt;"GR"),IF(COUNTIF($H$2:$H$1000,"&gt;=50")&gt;=10,IF(D43&lt;&gt;"GR",IF(AND(D43&gt;=55,H43&gt;=50),_xlfn.IFS(AND(H43&gt;=$AF$11,H43&gt;$AE$10,H43&gt;$AD$10,H43&gt;$AC$10,H43&gt;$AB$10,H43&gt;$AA$10,H43&gt;$Z$10),"AA",AND(H43&gt;=$AE$11,H43&gt;$AD$10,H43&gt;$AC$10,H43&gt;$AB$10,H43&gt;$AA$10,H43&gt;$Z$10),"BA",AND(H43&gt;=$AD$11,H43&gt;$AC$10,H43&gt;$AB$10,H43&gt;$AA$10,H43&gt;$Z$10),"BB",AND(H43&gt;=$AC$11,H43&gt;$AB$10,H43&gt;$AA$10,H43&gt;$Z$10),"CB",AND(H43&gt;=$AB$11,H43&gt;$AA$10,H43&gt;$Z$10),"CC",AND(H43&gt;=$AA$11,H43&gt;$Z$10),"DC",H43&gt;=50,"DD"),IF(H43&gt;=$Y$9,"FD","FF")),R43),IF(J43&gt;=$X$32,$X$30,IF(J43&gt;=$Y$32,$Y$30,IF(J43&gt;=$Z$32,$Z$30,IF(J43&gt;=$AA$32,$AA$30,IF(J43&gt;=$AB$32,$AB$30,IF(J43&gt;=$AC$32,$AC$30,IF(J43&gt;=$AD$32,$AD$30,IF(J43&gt;=$AE$32,$AE$30,$AF$30))))))))),R43)</f>
        <v>CC</v>
      </c>
      <c r="T43" s="9" t="e" cm="1">
        <f t="array" aca="1" ref="T43" ca="1">IF(A43&lt;&gt;"",IF(_xlfn.BITOR(D43&lt;&gt;"GR",D43&lt;&gt;""),IF(AND(J43&gt;=50,D43&gt;=55),_xlfn.RANK.EQ(J43,$J$2:$J$1000,0),_xlfn.IFS(S43="FD",999,S43="FF",1000)),IF(AND(J43&gt;=50,F43&gt;=55),_xlfn.RANK.EQ(J43,$J$2:$J$326,0),_xlfn.IFS(S43="FD",999,S43="FF",1000))),"")</f>
        <v>#NAME?</v>
      </c>
    </row>
    <row r="44" spans="1:20" ht="17" thickBot="1" x14ac:dyDescent="0.25">
      <c r="A44" s="32">
        <v>210301143</v>
      </c>
      <c r="B44" s="32">
        <v>80</v>
      </c>
      <c r="C44" s="32">
        <v>62</v>
      </c>
      <c r="D44" s="3"/>
      <c r="E44" s="16">
        <f t="shared" si="13"/>
        <v>80</v>
      </c>
      <c r="F44" s="16">
        <f t="shared" si="14"/>
        <v>62</v>
      </c>
      <c r="G44" s="9">
        <f t="shared" si="0"/>
        <v>69.199999999999989</v>
      </c>
      <c r="H44" s="9">
        <f t="shared" si="3"/>
        <v>69.199999999999989</v>
      </c>
      <c r="I44" s="9">
        <f t="shared" si="4"/>
        <v>69</v>
      </c>
      <c r="J44" s="9">
        <f t="shared" si="5"/>
        <v>69</v>
      </c>
      <c r="K44" s="9">
        <f t="shared" si="6"/>
        <v>69.199999999999989</v>
      </c>
      <c r="L44" s="9">
        <f t="shared" si="7"/>
        <v>69.199999999999989</v>
      </c>
      <c r="M44" s="9">
        <f t="shared" si="8"/>
        <v>69.199999999999989</v>
      </c>
      <c r="N44" s="9">
        <f t="shared" si="9"/>
        <v>69.199999999999989</v>
      </c>
      <c r="O44" s="9" t="str">
        <f t="shared" si="10"/>
        <v/>
      </c>
      <c r="P44" s="9" t="str">
        <f t="shared" si="11"/>
        <v/>
      </c>
      <c r="Q44" s="9" t="str">
        <f t="shared" si="12"/>
        <v/>
      </c>
      <c r="R44" s="9" t="str">
        <f>IF(A44&lt;&gt;"",IF(COUNTIF($G$2:$G$1000,"&gt;=50")&gt;=10,IF(AND(F44&gt;=55,G44&gt;=50),IF(_xlfn.RANK.EQ(K44,$K$2:$K$1000,0)&lt;=ROUND(COUNTIFS($G$2:$G$1000,"&gt;=50",$F$2:$F$1000,"&gt;=55")/100*$AF$9,0),$AF$8,IF(_xlfn.RANK.EQ(L44,$L$2:$L$1000,0)&lt;=ROUND(COUNTIFS($G$2:$G$1000,"&gt;=50",$F$2:$F$1000,"&gt;=55")/100*$AE$9,0),$AE$8,IF(_xlfn.RANK.EQ(M44,$M$2:$M$1000,0)&lt;=ROUND(COUNTIFS($G$2:$G$1000,"&gt;=50",$F$2:$F$1000,"&gt;=55")/100*$AD$9,0),$AD$8,IF(_xlfn.RANK.EQ(N44,$N$2:$N$1000,0)&lt;=ROUND(COUNTIFS($G$2:$G$1000,"&gt;=50",$F$2:$F$1000,"&gt;=55")/100*$AC$9,0),$AC$8,IF(_xlfn.RANK.EQ(O44,$O$2:$O$1000,0)&lt;=ROUND(COUNTIFS($G$2:$G$1000,"&gt;=50",$F$2:$F$1000,"&gt;=55")/100*$AB$9,0),$AB$8,IF(_xlfn.RANK.EQ(P44,$P$2:$P$1000,0)&lt;=ROUND(COUNTIFS($G$2:$G$1000,"&gt;=50",$F$2:$F$1000,"&gt;=55")/100*$AA$9,0),$AA$8,$Z$8)))))),IF(I44&gt;=$Y$9,$Y$8,$X$8)),IF(I44&gt;=$X$32,$X$30,IF(I44&gt;=$Y$32,$Y$30,IF(I44&gt;=$Z$32,$Z$30,IF(I44&gt;=$AA$32,$AA$30,IF(I44&gt;=$AB$32,$AB$30,IF(I44&gt;=$AC$32,$AC$30,IF(I44&gt;=$AD$32,$AD$30,IF(I44&gt;=$AE$32,$AE$30,$AF$30))))))))),"")</f>
        <v>CB</v>
      </c>
      <c r="S44" s="9" t="str" cm="1">
        <f t="array" ref="S44">IF(AND(D44&lt;&gt;"",D44&lt;&gt;"GR"),IF(COUNTIF($H$2:$H$1000,"&gt;=50")&gt;=10,IF(D44&lt;&gt;"GR",IF(AND(D44&gt;=55,H44&gt;=50),_xlfn.IFS(AND(H44&gt;=$AF$11,H44&gt;$AE$10,H44&gt;$AD$10,H44&gt;$AC$10,H44&gt;$AB$10,H44&gt;$AA$10,H44&gt;$Z$10),"AA",AND(H44&gt;=$AE$11,H44&gt;$AD$10,H44&gt;$AC$10,H44&gt;$AB$10,H44&gt;$AA$10,H44&gt;$Z$10),"BA",AND(H44&gt;=$AD$11,H44&gt;$AC$10,H44&gt;$AB$10,H44&gt;$AA$10,H44&gt;$Z$10),"BB",AND(H44&gt;=$AC$11,H44&gt;$AB$10,H44&gt;$AA$10,H44&gt;$Z$10),"CB",AND(H44&gt;=$AB$11,H44&gt;$AA$10,H44&gt;$Z$10),"CC",AND(H44&gt;=$AA$11,H44&gt;$Z$10),"DC",H44&gt;=50,"DD"),IF(H44&gt;=$Y$9,"FD","FF")),R44),IF(J44&gt;=$X$32,$X$30,IF(J44&gt;=$Y$32,$Y$30,IF(J44&gt;=$Z$32,$Z$30,IF(J44&gt;=$AA$32,$AA$30,IF(J44&gt;=$AB$32,$AB$30,IF(J44&gt;=$AC$32,$AC$30,IF(J44&gt;=$AD$32,$AD$30,IF(J44&gt;=$AE$32,$AE$30,$AF$30))))))))),R44)</f>
        <v>CB</v>
      </c>
      <c r="T44" s="9" t="e" cm="1">
        <f t="array" aca="1" ref="T44" ca="1">IF(A44&lt;&gt;"",IF(_xlfn.BITOR(D44&lt;&gt;"GR",D44&lt;&gt;""),IF(AND(J44&gt;=50,D44&gt;=55),_xlfn.RANK.EQ(J44,$J$2:$J$1000,0),_xlfn.IFS(S44="FD",999,S44="FF",1000)),IF(AND(J44&gt;=50,F44&gt;=55),_xlfn.RANK.EQ(J44,$J$2:$J$326,0),_xlfn.IFS(S44="FD",999,S44="FF",1000))),"")</f>
        <v>#NAME?</v>
      </c>
    </row>
    <row r="45" spans="1:20" ht="17" thickBot="1" x14ac:dyDescent="0.25">
      <c r="A45" s="32">
        <v>210301149</v>
      </c>
      <c r="B45" s="32">
        <v>75</v>
      </c>
      <c r="C45" s="32">
        <v>72</v>
      </c>
      <c r="D45" s="3"/>
      <c r="E45" s="16">
        <f t="shared" si="13"/>
        <v>75</v>
      </c>
      <c r="F45" s="16">
        <f t="shared" si="14"/>
        <v>72</v>
      </c>
      <c r="G45" s="9">
        <f t="shared" si="0"/>
        <v>73.199999999999989</v>
      </c>
      <c r="H45" s="9">
        <f t="shared" si="3"/>
        <v>73.199999999999989</v>
      </c>
      <c r="I45" s="9">
        <f t="shared" si="4"/>
        <v>73</v>
      </c>
      <c r="J45" s="9">
        <f t="shared" si="5"/>
        <v>73</v>
      </c>
      <c r="K45" s="9">
        <f t="shared" si="6"/>
        <v>73.199999999999989</v>
      </c>
      <c r="L45" s="9">
        <f t="shared" si="7"/>
        <v>73.199999999999989</v>
      </c>
      <c r="M45" s="9">
        <f t="shared" si="8"/>
        <v>73.199999999999989</v>
      </c>
      <c r="N45" s="9" t="str">
        <f t="shared" si="9"/>
        <v/>
      </c>
      <c r="O45" s="9" t="str">
        <f t="shared" si="10"/>
        <v/>
      </c>
      <c r="P45" s="9" t="str">
        <f t="shared" si="11"/>
        <v/>
      </c>
      <c r="Q45" s="9" t="str">
        <f t="shared" si="12"/>
        <v/>
      </c>
      <c r="R45" s="9" t="str">
        <f>IF(A45&lt;&gt;"",IF(COUNTIF($G$2:$G$1000,"&gt;=50")&gt;=10,IF(AND(F45&gt;=55,G45&gt;=50),IF(_xlfn.RANK.EQ(K45,$K$2:$K$1000,0)&lt;=ROUND(COUNTIFS($G$2:$G$1000,"&gt;=50",$F$2:$F$1000,"&gt;=55")/100*$AF$9,0),$AF$8,IF(_xlfn.RANK.EQ(L45,$L$2:$L$1000,0)&lt;=ROUND(COUNTIFS($G$2:$G$1000,"&gt;=50",$F$2:$F$1000,"&gt;=55")/100*$AE$9,0),$AE$8,IF(_xlfn.RANK.EQ(M45,$M$2:$M$1000,0)&lt;=ROUND(COUNTIFS($G$2:$G$1000,"&gt;=50",$F$2:$F$1000,"&gt;=55")/100*$AD$9,0),$AD$8,IF(_xlfn.RANK.EQ(N45,$N$2:$N$1000,0)&lt;=ROUND(COUNTIFS($G$2:$G$1000,"&gt;=50",$F$2:$F$1000,"&gt;=55")/100*$AC$9,0),$AC$8,IF(_xlfn.RANK.EQ(O45,$O$2:$O$1000,0)&lt;=ROUND(COUNTIFS($G$2:$G$1000,"&gt;=50",$F$2:$F$1000,"&gt;=55")/100*$AB$9,0),$AB$8,IF(_xlfn.RANK.EQ(P45,$P$2:$P$1000,0)&lt;=ROUND(COUNTIFS($G$2:$G$1000,"&gt;=50",$F$2:$F$1000,"&gt;=55")/100*$AA$9,0),$AA$8,$Z$8)))))),IF(I45&gt;=$Y$9,$Y$8,$X$8)),IF(I45&gt;=$X$32,$X$30,IF(I45&gt;=$Y$32,$Y$30,IF(I45&gt;=$Z$32,$Z$30,IF(I45&gt;=$AA$32,$AA$30,IF(I45&gt;=$AB$32,$AB$30,IF(I45&gt;=$AC$32,$AC$30,IF(I45&gt;=$AD$32,$AD$30,IF(I45&gt;=$AE$32,$AE$30,$AF$30))))))))),"")</f>
        <v>BB</v>
      </c>
      <c r="S45" s="9" t="str" cm="1">
        <f t="array" ref="S45">IF(AND(D45&lt;&gt;"",D45&lt;&gt;"GR"),IF(COUNTIF($H$2:$H$1000,"&gt;=50")&gt;=10,IF(D45&lt;&gt;"GR",IF(AND(D45&gt;=55,H45&gt;=50),_xlfn.IFS(AND(H45&gt;=$AF$11,H45&gt;$AE$10,H45&gt;$AD$10,H45&gt;$AC$10,H45&gt;$AB$10,H45&gt;$AA$10,H45&gt;$Z$10),"AA",AND(H45&gt;=$AE$11,H45&gt;$AD$10,H45&gt;$AC$10,H45&gt;$AB$10,H45&gt;$AA$10,H45&gt;$Z$10),"BA",AND(H45&gt;=$AD$11,H45&gt;$AC$10,H45&gt;$AB$10,H45&gt;$AA$10,H45&gt;$Z$10),"BB",AND(H45&gt;=$AC$11,H45&gt;$AB$10,H45&gt;$AA$10,H45&gt;$Z$10),"CB",AND(H45&gt;=$AB$11,H45&gt;$AA$10,H45&gt;$Z$10),"CC",AND(H45&gt;=$AA$11,H45&gt;$Z$10),"DC",H45&gt;=50,"DD"),IF(H45&gt;=$Y$9,"FD","FF")),R45),IF(J45&gt;=$X$32,$X$30,IF(J45&gt;=$Y$32,$Y$30,IF(J45&gt;=$Z$32,$Z$30,IF(J45&gt;=$AA$32,$AA$30,IF(J45&gt;=$AB$32,$AB$30,IF(J45&gt;=$AC$32,$AC$30,IF(J45&gt;=$AD$32,$AD$30,IF(J45&gt;=$AE$32,$AE$30,$AF$30))))))))),R45)</f>
        <v>BB</v>
      </c>
      <c r="T45" s="9" t="e" cm="1">
        <f t="array" aca="1" ref="T45" ca="1">IF(A45&lt;&gt;"",IF(_xlfn.BITOR(D45&lt;&gt;"GR",D45&lt;&gt;""),IF(AND(J45&gt;=50,D45&gt;=55),_xlfn.RANK.EQ(J45,$J$2:$J$1000,0),_xlfn.IFS(S45="FD",999,S45="FF",1000)),IF(AND(J45&gt;=50,F45&gt;=55),_xlfn.RANK.EQ(J45,$J$2:$J$326,0),_xlfn.IFS(S45="FD",999,S45="FF",1000))),"")</f>
        <v>#NAME?</v>
      </c>
    </row>
    <row r="46" spans="1:20" ht="17" thickBot="1" x14ac:dyDescent="0.25">
      <c r="A46" s="32">
        <v>210301150</v>
      </c>
      <c r="B46" s="32">
        <v>75</v>
      </c>
      <c r="C46" s="32">
        <v>69</v>
      </c>
      <c r="D46" s="3"/>
      <c r="E46" s="16">
        <f t="shared" si="13"/>
        <v>75</v>
      </c>
      <c r="F46" s="16">
        <f t="shared" si="14"/>
        <v>69</v>
      </c>
      <c r="G46" s="9">
        <f t="shared" si="0"/>
        <v>71.400000000000006</v>
      </c>
      <c r="H46" s="9">
        <f t="shared" si="3"/>
        <v>71.400000000000006</v>
      </c>
      <c r="I46" s="9">
        <f t="shared" si="4"/>
        <v>71</v>
      </c>
      <c r="J46" s="9">
        <f t="shared" si="5"/>
        <v>71</v>
      </c>
      <c r="K46" s="9">
        <f t="shared" si="6"/>
        <v>71.400000000000006</v>
      </c>
      <c r="L46" s="9">
        <f t="shared" si="7"/>
        <v>71.400000000000006</v>
      </c>
      <c r="M46" s="9">
        <f t="shared" si="8"/>
        <v>71.400000000000006</v>
      </c>
      <c r="N46" s="9" t="str">
        <f t="shared" si="9"/>
        <v/>
      </c>
      <c r="O46" s="9" t="str">
        <f t="shared" si="10"/>
        <v/>
      </c>
      <c r="P46" s="9" t="str">
        <f t="shared" si="11"/>
        <v/>
      </c>
      <c r="Q46" s="9" t="str">
        <f t="shared" si="12"/>
        <v/>
      </c>
      <c r="R46" s="9" t="str">
        <f>IF(A46&lt;&gt;"",IF(COUNTIF($G$2:$G$1000,"&gt;=50")&gt;=10,IF(AND(F46&gt;=55,G46&gt;=50),IF(_xlfn.RANK.EQ(K46,$K$2:$K$1000,0)&lt;=ROUND(COUNTIFS($G$2:$G$1000,"&gt;=50",$F$2:$F$1000,"&gt;=55")/100*$AF$9,0),$AF$8,IF(_xlfn.RANK.EQ(L46,$L$2:$L$1000,0)&lt;=ROUND(COUNTIFS($G$2:$G$1000,"&gt;=50",$F$2:$F$1000,"&gt;=55")/100*$AE$9,0),$AE$8,IF(_xlfn.RANK.EQ(M46,$M$2:$M$1000,0)&lt;=ROUND(COUNTIFS($G$2:$G$1000,"&gt;=50",$F$2:$F$1000,"&gt;=55")/100*$AD$9,0),$AD$8,IF(_xlfn.RANK.EQ(N46,$N$2:$N$1000,0)&lt;=ROUND(COUNTIFS($G$2:$G$1000,"&gt;=50",$F$2:$F$1000,"&gt;=55")/100*$AC$9,0),$AC$8,IF(_xlfn.RANK.EQ(O46,$O$2:$O$1000,0)&lt;=ROUND(COUNTIFS($G$2:$G$1000,"&gt;=50",$F$2:$F$1000,"&gt;=55")/100*$AB$9,0),$AB$8,IF(_xlfn.RANK.EQ(P46,$P$2:$P$1000,0)&lt;=ROUND(COUNTIFS($G$2:$G$1000,"&gt;=50",$F$2:$F$1000,"&gt;=55")/100*$AA$9,0),$AA$8,$Z$8)))))),IF(I46&gt;=$Y$9,$Y$8,$X$8)),IF(I46&gt;=$X$32,$X$30,IF(I46&gt;=$Y$32,$Y$30,IF(I46&gt;=$Z$32,$Z$30,IF(I46&gt;=$AA$32,$AA$30,IF(I46&gt;=$AB$32,$AB$30,IF(I46&gt;=$AC$32,$AC$30,IF(I46&gt;=$AD$32,$AD$30,IF(I46&gt;=$AE$32,$AE$30,$AF$30))))))))),"")</f>
        <v>BB</v>
      </c>
      <c r="S46" s="9" t="str" cm="1">
        <f t="array" ref="S46">IF(AND(D46&lt;&gt;"",D46&lt;&gt;"GR"),IF(COUNTIF($H$2:$H$1000,"&gt;=50")&gt;=10,IF(D46&lt;&gt;"GR",IF(AND(D46&gt;=55,H46&gt;=50),_xlfn.IFS(AND(H46&gt;=$AF$11,H46&gt;$AE$10,H46&gt;$AD$10,H46&gt;$AC$10,H46&gt;$AB$10,H46&gt;$AA$10,H46&gt;$Z$10),"AA",AND(H46&gt;=$AE$11,H46&gt;$AD$10,H46&gt;$AC$10,H46&gt;$AB$10,H46&gt;$AA$10,H46&gt;$Z$10),"BA",AND(H46&gt;=$AD$11,H46&gt;$AC$10,H46&gt;$AB$10,H46&gt;$AA$10,H46&gt;$Z$10),"BB",AND(H46&gt;=$AC$11,H46&gt;$AB$10,H46&gt;$AA$10,H46&gt;$Z$10),"CB",AND(H46&gt;=$AB$11,H46&gt;$AA$10,H46&gt;$Z$10),"CC",AND(H46&gt;=$AA$11,H46&gt;$Z$10),"DC",H46&gt;=50,"DD"),IF(H46&gt;=$Y$9,"FD","FF")),R46),IF(J46&gt;=$X$32,$X$30,IF(J46&gt;=$Y$32,$Y$30,IF(J46&gt;=$Z$32,$Z$30,IF(J46&gt;=$AA$32,$AA$30,IF(J46&gt;=$AB$32,$AB$30,IF(J46&gt;=$AC$32,$AC$30,IF(J46&gt;=$AD$32,$AD$30,IF(J46&gt;=$AE$32,$AE$30,$AF$30))))))))),R46)</f>
        <v>BB</v>
      </c>
      <c r="T46" s="9" t="e" cm="1">
        <f t="array" aca="1" ref="T46" ca="1">IF(A46&lt;&gt;"",IF(_xlfn.BITOR(D46&lt;&gt;"GR",D46&lt;&gt;""),IF(AND(J46&gt;=50,D46&gt;=55),_xlfn.RANK.EQ(J46,$J$2:$J$1000,0),_xlfn.IFS(S46="FD",999,S46="FF",1000)),IF(AND(J46&gt;=50,F46&gt;=55),_xlfn.RANK.EQ(J46,$J$2:$J$326,0),_xlfn.IFS(S46="FD",999,S46="FF",1000))),"")</f>
        <v>#NAME?</v>
      </c>
    </row>
    <row r="47" spans="1:20" ht="18" thickBot="1" x14ac:dyDescent="0.25">
      <c r="A47" s="32">
        <v>210301161</v>
      </c>
      <c r="B47" s="32">
        <v>77</v>
      </c>
      <c r="C47" s="32" t="s">
        <v>34</v>
      </c>
      <c r="D47" s="3"/>
      <c r="E47" s="16">
        <f t="shared" ref="E47:E81" si="15">IF(_xlfn.BITOR(B47="GR",B47=""),0,B47)</f>
        <v>77</v>
      </c>
      <c r="F47" s="16">
        <f t="shared" si="14"/>
        <v>0</v>
      </c>
      <c r="G47" s="9">
        <f t="shared" si="0"/>
        <v>30.8</v>
      </c>
      <c r="H47" s="9">
        <f t="shared" si="3"/>
        <v>30.8</v>
      </c>
      <c r="I47" s="9">
        <f t="shared" si="4"/>
        <v>31</v>
      </c>
      <c r="J47" s="9">
        <f t="shared" si="5"/>
        <v>31</v>
      </c>
      <c r="K47" s="9" t="str">
        <f t="shared" si="6"/>
        <v/>
      </c>
      <c r="L47" s="9" t="str">
        <f t="shared" si="7"/>
        <v/>
      </c>
      <c r="M47" s="9" t="str">
        <f t="shared" si="8"/>
        <v/>
      </c>
      <c r="N47" s="9" t="str">
        <f t="shared" si="9"/>
        <v/>
      </c>
      <c r="O47" s="9" t="str">
        <f t="shared" si="10"/>
        <v/>
      </c>
      <c r="P47" s="9" t="str">
        <f t="shared" si="11"/>
        <v/>
      </c>
      <c r="Q47" s="9" t="str">
        <f t="shared" si="12"/>
        <v/>
      </c>
      <c r="R47" s="9" t="str">
        <f>IF(A47&lt;&gt;"",IF(COUNTIF($G$2:$G$1000,"&gt;=50")&gt;=10,IF(AND(F47&gt;=55,G47&gt;=50),IF(_xlfn.RANK.EQ(K47,$K$2:$K$1000,0)&lt;=ROUND(COUNTIFS($G$2:$G$1000,"&gt;=50",$F$2:$F$1000,"&gt;=55")/100*$AF$9,0),$AF$8,IF(_xlfn.RANK.EQ(L47,$L$2:$L$1000,0)&lt;=ROUND(COUNTIFS($G$2:$G$1000,"&gt;=50",$F$2:$F$1000,"&gt;=55")/100*$AE$9,0),$AE$8,IF(_xlfn.RANK.EQ(M47,$M$2:$M$1000,0)&lt;=ROUND(COUNTIFS($G$2:$G$1000,"&gt;=50",$F$2:$F$1000,"&gt;=55")/100*$AD$9,0),$AD$8,IF(_xlfn.RANK.EQ(N47,$N$2:$N$1000,0)&lt;=ROUND(COUNTIFS($G$2:$G$1000,"&gt;=50",$F$2:$F$1000,"&gt;=55")/100*$AC$9,0),$AC$8,IF(_xlfn.RANK.EQ(O47,$O$2:$O$1000,0)&lt;=ROUND(COUNTIFS($G$2:$G$1000,"&gt;=50",$F$2:$F$1000,"&gt;=55")/100*$AB$9,0),$AB$8,IF(_xlfn.RANK.EQ(P47,$P$2:$P$1000,0)&lt;=ROUND(COUNTIFS($G$2:$G$1000,"&gt;=50",$F$2:$F$1000,"&gt;=55")/100*$AA$9,0),$AA$8,$Z$8)))))),IF(I47&gt;=$Y$9,$Y$8,$X$8)),IF(I47&gt;=$X$32,$X$30,IF(I47&gt;=$Y$32,$Y$30,IF(I47&gt;=$Z$32,$Z$30,IF(I47&gt;=$AA$32,$AA$30,IF(I47&gt;=$AB$32,$AB$30,IF(I47&gt;=$AC$32,$AC$30,IF(I47&gt;=$AD$32,$AD$30,IF(I47&gt;=$AE$32,$AE$30,$AF$30))))))))),"")</f>
        <v>FD</v>
      </c>
      <c r="S47" s="9" t="str" cm="1">
        <f t="array" ref="S47">IF(AND(D47&lt;&gt;"",D47&lt;&gt;"GR"),IF(COUNTIF($H$2:$H$1000,"&gt;=50")&gt;=10,IF(D47&lt;&gt;"GR",IF(AND(D47&gt;=55,H47&gt;=50),_xlfn.IFS(AND(H47&gt;=$AF$11,H47&gt;$AE$10,H47&gt;$AD$10,H47&gt;$AC$10,H47&gt;$AB$10,H47&gt;$AA$10,H47&gt;$Z$10),"AA",AND(H47&gt;=$AE$11,H47&gt;$AD$10,H47&gt;$AC$10,H47&gt;$AB$10,H47&gt;$AA$10,H47&gt;$Z$10),"BA",AND(H47&gt;=$AD$11,H47&gt;$AC$10,H47&gt;$AB$10,H47&gt;$AA$10,H47&gt;$Z$10),"BB",AND(H47&gt;=$AC$11,H47&gt;$AB$10,H47&gt;$AA$10,H47&gt;$Z$10),"CB",AND(H47&gt;=$AB$11,H47&gt;$AA$10,H47&gt;$Z$10),"CC",AND(H47&gt;=$AA$11,H47&gt;$Z$10),"DC",H47&gt;=50,"DD"),IF(H47&gt;=$Y$9,"FD","FF")),R47),IF(J47&gt;=$X$32,$X$30,IF(J47&gt;=$Y$32,$Y$30,IF(J47&gt;=$Z$32,$Z$30,IF(J47&gt;=$AA$32,$AA$30,IF(J47&gt;=$AB$32,$AB$30,IF(J47&gt;=$AC$32,$AC$30,IF(J47&gt;=$AD$32,$AD$30,IF(J47&gt;=$AE$32,$AE$30,$AF$30))))))))),R47)</f>
        <v>FD</v>
      </c>
      <c r="T47" s="9" t="e" cm="1">
        <f t="array" aca="1" ref="T47" ca="1">IF(A47&lt;&gt;"",IF(_xlfn.BITOR(D47&lt;&gt;"GR",D47&lt;&gt;""),IF(AND(J47&gt;=50,D47&gt;=55),_xlfn.RANK.EQ(J47,$J$2:$J$1000,0),_xlfn.IFS(S47="FD",999,S47="FF",1000)),IF(AND(J47&gt;=50,F47&gt;=55),_xlfn.RANK.EQ(J47,$J$2:$J$326,0),_xlfn.IFS(S47="FD",999,S47="FF",1000))),"")</f>
        <v>#NAME?</v>
      </c>
    </row>
    <row r="48" spans="1:20" ht="18" thickBot="1" x14ac:dyDescent="0.25">
      <c r="A48" s="32">
        <v>210301166</v>
      </c>
      <c r="B48" s="32">
        <v>70</v>
      </c>
      <c r="C48" s="32" t="s">
        <v>34</v>
      </c>
      <c r="D48" s="3"/>
      <c r="E48" s="16">
        <f t="shared" si="15"/>
        <v>70</v>
      </c>
      <c r="F48" s="16">
        <f t="shared" si="14"/>
        <v>0</v>
      </c>
      <c r="G48" s="9">
        <f t="shared" si="0"/>
        <v>28</v>
      </c>
      <c r="H48" s="9">
        <f t="shared" si="3"/>
        <v>28</v>
      </c>
      <c r="I48" s="9">
        <f t="shared" si="4"/>
        <v>28</v>
      </c>
      <c r="J48" s="9">
        <f t="shared" si="5"/>
        <v>28</v>
      </c>
      <c r="K48" s="9" t="str">
        <f t="shared" si="6"/>
        <v/>
      </c>
      <c r="L48" s="9" t="str">
        <f t="shared" si="7"/>
        <v/>
      </c>
      <c r="M48" s="9" t="str">
        <f t="shared" si="8"/>
        <v/>
      </c>
      <c r="N48" s="9" t="str">
        <f t="shared" si="9"/>
        <v/>
      </c>
      <c r="O48" s="9" t="str">
        <f t="shared" si="10"/>
        <v/>
      </c>
      <c r="P48" s="9" t="str">
        <f t="shared" si="11"/>
        <v/>
      </c>
      <c r="Q48" s="9" t="str">
        <f t="shared" si="12"/>
        <v/>
      </c>
      <c r="R48" s="9" t="str">
        <f>IF(A48&lt;&gt;"",IF(COUNTIF($G$2:$G$1000,"&gt;=50")&gt;=10,IF(AND(F48&gt;=55,G48&gt;=50),IF(_xlfn.RANK.EQ(K48,$K$2:$K$1000,0)&lt;=ROUND(COUNTIFS($G$2:$G$1000,"&gt;=50",$F$2:$F$1000,"&gt;=55")/100*$AF$9,0),$AF$8,IF(_xlfn.RANK.EQ(L48,$L$2:$L$1000,0)&lt;=ROUND(COUNTIFS($G$2:$G$1000,"&gt;=50",$F$2:$F$1000,"&gt;=55")/100*$AE$9,0),$AE$8,IF(_xlfn.RANK.EQ(M48,$M$2:$M$1000,0)&lt;=ROUND(COUNTIFS($G$2:$G$1000,"&gt;=50",$F$2:$F$1000,"&gt;=55")/100*$AD$9,0),$AD$8,IF(_xlfn.RANK.EQ(N48,$N$2:$N$1000,0)&lt;=ROUND(COUNTIFS($G$2:$G$1000,"&gt;=50",$F$2:$F$1000,"&gt;=55")/100*$AC$9,0),$AC$8,IF(_xlfn.RANK.EQ(O48,$O$2:$O$1000,0)&lt;=ROUND(COUNTIFS($G$2:$G$1000,"&gt;=50",$F$2:$F$1000,"&gt;=55")/100*$AB$9,0),$AB$8,IF(_xlfn.RANK.EQ(P48,$P$2:$P$1000,0)&lt;=ROUND(COUNTIFS($G$2:$G$1000,"&gt;=50",$F$2:$F$1000,"&gt;=55")/100*$AA$9,0),$AA$8,$Z$8)))))),IF(I48&gt;=$Y$9,$Y$8,$X$8)),IF(I48&gt;=$X$32,$X$30,IF(I48&gt;=$Y$32,$Y$30,IF(I48&gt;=$Z$32,$Z$30,IF(I48&gt;=$AA$32,$AA$30,IF(I48&gt;=$AB$32,$AB$30,IF(I48&gt;=$AC$32,$AC$30,IF(I48&gt;=$AD$32,$AD$30,IF(I48&gt;=$AE$32,$AE$30,$AF$30))))))))),"")</f>
        <v>FD</v>
      </c>
      <c r="S48" s="9" t="str" cm="1">
        <f t="array" ref="S48">IF(AND(D48&lt;&gt;"",D48&lt;&gt;"GR"),IF(COUNTIF($H$2:$H$1000,"&gt;=50")&gt;=10,IF(D48&lt;&gt;"GR",IF(AND(D48&gt;=55,H48&gt;=50),_xlfn.IFS(AND(H48&gt;=$AF$11,H48&gt;$AE$10,H48&gt;$AD$10,H48&gt;$AC$10,H48&gt;$AB$10,H48&gt;$AA$10,H48&gt;$Z$10),"AA",AND(H48&gt;=$AE$11,H48&gt;$AD$10,H48&gt;$AC$10,H48&gt;$AB$10,H48&gt;$AA$10,H48&gt;$Z$10),"BA",AND(H48&gt;=$AD$11,H48&gt;$AC$10,H48&gt;$AB$10,H48&gt;$AA$10,H48&gt;$Z$10),"BB",AND(H48&gt;=$AC$11,H48&gt;$AB$10,H48&gt;$AA$10,H48&gt;$Z$10),"CB",AND(H48&gt;=$AB$11,H48&gt;$AA$10,H48&gt;$Z$10),"CC",AND(H48&gt;=$AA$11,H48&gt;$Z$10),"DC",H48&gt;=50,"DD"),IF(H48&gt;=$Y$9,"FD","FF")),R48),IF(J48&gt;=$X$32,$X$30,IF(J48&gt;=$Y$32,$Y$30,IF(J48&gt;=$Z$32,$Z$30,IF(J48&gt;=$AA$32,$AA$30,IF(J48&gt;=$AB$32,$AB$30,IF(J48&gt;=$AC$32,$AC$30,IF(J48&gt;=$AD$32,$AD$30,IF(J48&gt;=$AE$32,$AE$30,$AF$30))))))))),R48)</f>
        <v>FD</v>
      </c>
      <c r="T48" s="9" t="e" cm="1">
        <f t="array" aca="1" ref="T48" ca="1">IF(A48&lt;&gt;"",IF(_xlfn.BITOR(D48&lt;&gt;"GR",D48&lt;&gt;""),IF(AND(J48&gt;=50,D48&gt;=55),_xlfn.RANK.EQ(J48,$J$2:$J$1000,0),_xlfn.IFS(S48="FD",999,S48="FF",1000)),IF(AND(J48&gt;=50,F48&gt;=55),_xlfn.RANK.EQ(J48,$J$2:$J$326,0),_xlfn.IFS(S48="FD",999,S48="FF",1000))),"")</f>
        <v>#NAME?</v>
      </c>
    </row>
    <row r="49" spans="1:20" ht="17" thickBot="1" x14ac:dyDescent="0.25">
      <c r="A49" s="32">
        <v>210301168</v>
      </c>
      <c r="B49" s="32">
        <v>67</v>
      </c>
      <c r="C49" s="32">
        <v>15</v>
      </c>
      <c r="D49" s="3"/>
      <c r="E49" s="16">
        <f t="shared" si="15"/>
        <v>67</v>
      </c>
      <c r="F49" s="16">
        <f t="shared" si="14"/>
        <v>15</v>
      </c>
      <c r="G49" s="9">
        <f t="shared" si="0"/>
        <v>35.799999999999997</v>
      </c>
      <c r="H49" s="9">
        <f t="shared" si="3"/>
        <v>35.799999999999997</v>
      </c>
      <c r="I49" s="9">
        <f t="shared" si="4"/>
        <v>36</v>
      </c>
      <c r="J49" s="9">
        <f t="shared" si="5"/>
        <v>36</v>
      </c>
      <c r="K49" s="9" t="str">
        <f t="shared" si="6"/>
        <v/>
      </c>
      <c r="L49" s="9" t="str">
        <f t="shared" si="7"/>
        <v/>
      </c>
      <c r="M49" s="9" t="str">
        <f t="shared" si="8"/>
        <v/>
      </c>
      <c r="N49" s="9" t="str">
        <f t="shared" si="9"/>
        <v/>
      </c>
      <c r="O49" s="9" t="str">
        <f t="shared" si="10"/>
        <v/>
      </c>
      <c r="P49" s="9" t="str">
        <f t="shared" si="11"/>
        <v/>
      </c>
      <c r="Q49" s="9" t="str">
        <f t="shared" si="12"/>
        <v/>
      </c>
      <c r="R49" s="9" t="str">
        <f>IF(A49&lt;&gt;"",IF(COUNTIF($G$2:$G$1000,"&gt;=50")&gt;=10,IF(AND(F49&gt;=55,G49&gt;=50),IF(_xlfn.RANK.EQ(K49,$K$2:$K$1000,0)&lt;=ROUND(COUNTIFS($G$2:$G$1000,"&gt;=50",$F$2:$F$1000,"&gt;=55")/100*$AF$9,0),$AF$8,IF(_xlfn.RANK.EQ(L49,$L$2:$L$1000,0)&lt;=ROUND(COUNTIFS($G$2:$G$1000,"&gt;=50",$F$2:$F$1000,"&gt;=55")/100*$AE$9,0),$AE$8,IF(_xlfn.RANK.EQ(M49,$M$2:$M$1000,0)&lt;=ROUND(COUNTIFS($G$2:$G$1000,"&gt;=50",$F$2:$F$1000,"&gt;=55")/100*$AD$9,0),$AD$8,IF(_xlfn.RANK.EQ(N49,$N$2:$N$1000,0)&lt;=ROUND(COUNTIFS($G$2:$G$1000,"&gt;=50",$F$2:$F$1000,"&gt;=55")/100*$AC$9,0),$AC$8,IF(_xlfn.RANK.EQ(O49,$O$2:$O$1000,0)&lt;=ROUND(COUNTIFS($G$2:$G$1000,"&gt;=50",$F$2:$F$1000,"&gt;=55")/100*$AB$9,0),$AB$8,IF(_xlfn.RANK.EQ(P49,$P$2:$P$1000,0)&lt;=ROUND(COUNTIFS($G$2:$G$1000,"&gt;=50",$F$2:$F$1000,"&gt;=55")/100*$AA$9,0),$AA$8,$Z$8)))))),IF(I49&gt;=$Y$9,$Y$8,$X$8)),IF(I49&gt;=$X$32,$X$30,IF(I49&gt;=$Y$32,$Y$30,IF(I49&gt;=$Z$32,$Z$30,IF(I49&gt;=$AA$32,$AA$30,IF(I49&gt;=$AB$32,$AB$30,IF(I49&gt;=$AC$32,$AC$30,IF(I49&gt;=$AD$32,$AD$30,IF(I49&gt;=$AE$32,$AE$30,$AF$30))))))))),"")</f>
        <v>FD</v>
      </c>
      <c r="S49" s="9" t="str" cm="1">
        <f t="array" ref="S49">IF(AND(D49&lt;&gt;"",D49&lt;&gt;"GR"),IF(COUNTIF($H$2:$H$1000,"&gt;=50")&gt;=10,IF(D49&lt;&gt;"GR",IF(AND(D49&gt;=55,H49&gt;=50),_xlfn.IFS(AND(H49&gt;=$AF$11,H49&gt;$AE$10,H49&gt;$AD$10,H49&gt;$AC$10,H49&gt;$AB$10,H49&gt;$AA$10,H49&gt;$Z$10),"AA",AND(H49&gt;=$AE$11,H49&gt;$AD$10,H49&gt;$AC$10,H49&gt;$AB$10,H49&gt;$AA$10,H49&gt;$Z$10),"BA",AND(H49&gt;=$AD$11,H49&gt;$AC$10,H49&gt;$AB$10,H49&gt;$AA$10,H49&gt;$Z$10),"BB",AND(H49&gt;=$AC$11,H49&gt;$AB$10,H49&gt;$AA$10,H49&gt;$Z$10),"CB",AND(H49&gt;=$AB$11,H49&gt;$AA$10,H49&gt;$Z$10),"CC",AND(H49&gt;=$AA$11,H49&gt;$Z$10),"DC",H49&gt;=50,"DD"),IF(H49&gt;=$Y$9,"FD","FF")),R49),IF(J49&gt;=$X$32,$X$30,IF(J49&gt;=$Y$32,$Y$30,IF(J49&gt;=$Z$32,$Z$30,IF(J49&gt;=$AA$32,$AA$30,IF(J49&gt;=$AB$32,$AB$30,IF(J49&gt;=$AC$32,$AC$30,IF(J49&gt;=$AD$32,$AD$30,IF(J49&gt;=$AE$32,$AE$30,$AF$30))))))))),R49)</f>
        <v>FD</v>
      </c>
      <c r="T49" s="9" t="e" cm="1">
        <f t="array" aca="1" ref="T49" ca="1">IF(A49&lt;&gt;"",IF(_xlfn.BITOR(D49&lt;&gt;"GR",D49&lt;&gt;""),IF(AND(J49&gt;=50,D49&gt;=55),_xlfn.RANK.EQ(J49,$J$2:$J$1000,0),_xlfn.IFS(S49="FD",999,S49="FF",1000)),IF(AND(J49&gt;=50,F49&gt;=55),_xlfn.RANK.EQ(J49,$J$2:$J$326,0),_xlfn.IFS(S49="FD",999,S49="FF",1000))),"")</f>
        <v>#NAME?</v>
      </c>
    </row>
    <row r="50" spans="1:20" ht="17" thickBot="1" x14ac:dyDescent="0.25">
      <c r="A50" s="32">
        <v>210301171</v>
      </c>
      <c r="B50" s="32">
        <v>90</v>
      </c>
      <c r="C50" s="32">
        <v>45</v>
      </c>
      <c r="D50" s="3"/>
      <c r="E50" s="16">
        <f t="shared" si="15"/>
        <v>90</v>
      </c>
      <c r="F50" s="16">
        <f t="shared" si="14"/>
        <v>45</v>
      </c>
      <c r="G50" s="9">
        <f t="shared" si="0"/>
        <v>63</v>
      </c>
      <c r="H50" s="9">
        <f t="shared" si="3"/>
        <v>63</v>
      </c>
      <c r="I50" s="9">
        <f t="shared" si="4"/>
        <v>63</v>
      </c>
      <c r="J50" s="9">
        <f t="shared" si="5"/>
        <v>63</v>
      </c>
      <c r="K50" s="9" t="str">
        <f t="shared" si="6"/>
        <v/>
      </c>
      <c r="L50" s="9" t="str">
        <f t="shared" si="7"/>
        <v/>
      </c>
      <c r="M50" s="9" t="str">
        <f t="shared" si="8"/>
        <v/>
      </c>
      <c r="N50" s="9" t="str">
        <f t="shared" si="9"/>
        <v/>
      </c>
      <c r="O50" s="9" t="str">
        <f t="shared" si="10"/>
        <v/>
      </c>
      <c r="P50" s="9" t="str">
        <f t="shared" si="11"/>
        <v/>
      </c>
      <c r="Q50" s="9" t="str">
        <f t="shared" si="12"/>
        <v/>
      </c>
      <c r="R50" s="9" t="str">
        <f>IF(A50&lt;&gt;"",IF(COUNTIF($G$2:$G$1000,"&gt;=50")&gt;=10,IF(AND(F50&gt;=55,G50&gt;=50),IF(_xlfn.RANK.EQ(K50,$K$2:$K$1000,0)&lt;=ROUND(COUNTIFS($G$2:$G$1000,"&gt;=50",$F$2:$F$1000,"&gt;=55")/100*$AF$9,0),$AF$8,IF(_xlfn.RANK.EQ(L50,$L$2:$L$1000,0)&lt;=ROUND(COUNTIFS($G$2:$G$1000,"&gt;=50",$F$2:$F$1000,"&gt;=55")/100*$AE$9,0),$AE$8,IF(_xlfn.RANK.EQ(M50,$M$2:$M$1000,0)&lt;=ROUND(COUNTIFS($G$2:$G$1000,"&gt;=50",$F$2:$F$1000,"&gt;=55")/100*$AD$9,0),$AD$8,IF(_xlfn.RANK.EQ(N50,$N$2:$N$1000,0)&lt;=ROUND(COUNTIFS($G$2:$G$1000,"&gt;=50",$F$2:$F$1000,"&gt;=55")/100*$AC$9,0),$AC$8,IF(_xlfn.RANK.EQ(O50,$O$2:$O$1000,0)&lt;=ROUND(COUNTIFS($G$2:$G$1000,"&gt;=50",$F$2:$F$1000,"&gt;=55")/100*$AB$9,0),$AB$8,IF(_xlfn.RANK.EQ(P50,$P$2:$P$1000,0)&lt;=ROUND(COUNTIFS($G$2:$G$1000,"&gt;=50",$F$2:$F$1000,"&gt;=55")/100*$AA$9,0),$AA$8,$Z$8)))))),IF(I50&gt;=$Y$9,$Y$8,$X$8)),IF(I50&gt;=$X$32,$X$30,IF(I50&gt;=$Y$32,$Y$30,IF(I50&gt;=$Z$32,$Z$30,IF(I50&gt;=$AA$32,$AA$30,IF(I50&gt;=$AB$32,$AB$30,IF(I50&gt;=$AC$32,$AC$30,IF(I50&gt;=$AD$32,$AD$30,IF(I50&gt;=$AE$32,$AE$30,$AF$30))))))))),"")</f>
        <v>FD</v>
      </c>
      <c r="S50" s="9" t="str" cm="1">
        <f t="array" ref="S50">IF(AND(D50&lt;&gt;"",D50&lt;&gt;"GR"),IF(COUNTIF($H$2:$H$1000,"&gt;=50")&gt;=10,IF(D50&lt;&gt;"GR",IF(AND(D50&gt;=55,H50&gt;=50),_xlfn.IFS(AND(H50&gt;=$AF$11,H50&gt;$AE$10,H50&gt;$AD$10,H50&gt;$AC$10,H50&gt;$AB$10,H50&gt;$AA$10,H50&gt;$Z$10),"AA",AND(H50&gt;=$AE$11,H50&gt;$AD$10,H50&gt;$AC$10,H50&gt;$AB$10,H50&gt;$AA$10,H50&gt;$Z$10),"BA",AND(H50&gt;=$AD$11,H50&gt;$AC$10,H50&gt;$AB$10,H50&gt;$AA$10,H50&gt;$Z$10),"BB",AND(H50&gt;=$AC$11,H50&gt;$AB$10,H50&gt;$AA$10,H50&gt;$Z$10),"CB",AND(H50&gt;=$AB$11,H50&gt;$AA$10,H50&gt;$Z$10),"CC",AND(H50&gt;=$AA$11,H50&gt;$Z$10),"DC",H50&gt;=50,"DD"),IF(H50&gt;=$Y$9,"FD","FF")),R50),IF(J50&gt;=$X$32,$X$30,IF(J50&gt;=$Y$32,$Y$30,IF(J50&gt;=$Z$32,$Z$30,IF(J50&gt;=$AA$32,$AA$30,IF(J50&gt;=$AB$32,$AB$30,IF(J50&gt;=$AC$32,$AC$30,IF(J50&gt;=$AD$32,$AD$30,IF(J50&gt;=$AE$32,$AE$30,$AF$30))))))))),R50)</f>
        <v>FD</v>
      </c>
      <c r="T50" s="9" t="e" cm="1">
        <f t="array" aca="1" ref="T50" ca="1">IF(A50&lt;&gt;"",IF(_xlfn.BITOR(D50&lt;&gt;"GR",D50&lt;&gt;""),IF(AND(J50&gt;=50,D50&gt;=55),_xlfn.RANK.EQ(J50,$J$2:$J$1000,0),_xlfn.IFS(S50="FD",999,S50="FF",1000)),IF(AND(J50&gt;=50,F50&gt;=55),_xlfn.RANK.EQ(J50,$J$2:$J$326,0),_xlfn.IFS(S50="FD",999,S50="FF",1000))),"")</f>
        <v>#NAME?</v>
      </c>
    </row>
    <row r="51" spans="1:20" ht="17" thickBot="1" x14ac:dyDescent="0.25">
      <c r="A51" s="32">
        <v>210301184</v>
      </c>
      <c r="B51" s="32">
        <v>63</v>
      </c>
      <c r="C51" s="32">
        <v>67</v>
      </c>
      <c r="D51" s="3"/>
      <c r="E51" s="16">
        <f t="shared" si="15"/>
        <v>63</v>
      </c>
      <c r="F51" s="16">
        <f t="shared" si="14"/>
        <v>67</v>
      </c>
      <c r="G51" s="9">
        <f t="shared" si="0"/>
        <v>65.400000000000006</v>
      </c>
      <c r="H51" s="9">
        <f t="shared" si="3"/>
        <v>65.400000000000006</v>
      </c>
      <c r="I51" s="9">
        <f t="shared" si="4"/>
        <v>65</v>
      </c>
      <c r="J51" s="9">
        <f t="shared" si="5"/>
        <v>65</v>
      </c>
      <c r="K51" s="9">
        <f t="shared" si="6"/>
        <v>65.400000000000006</v>
      </c>
      <c r="L51" s="9">
        <f t="shared" si="7"/>
        <v>65.400000000000006</v>
      </c>
      <c r="M51" s="9">
        <f t="shared" si="8"/>
        <v>65.400000000000006</v>
      </c>
      <c r="N51" s="9">
        <f t="shared" si="9"/>
        <v>65.400000000000006</v>
      </c>
      <c r="O51" s="9" t="str">
        <f t="shared" si="10"/>
        <v/>
      </c>
      <c r="P51" s="9" t="str">
        <f t="shared" si="11"/>
        <v/>
      </c>
      <c r="Q51" s="9" t="str">
        <f t="shared" si="12"/>
        <v/>
      </c>
      <c r="R51" s="9" t="str">
        <f>IF(A51&lt;&gt;"",IF(COUNTIF($G$2:$G$1000,"&gt;=50")&gt;=10,IF(AND(F51&gt;=55,G51&gt;=50),IF(_xlfn.RANK.EQ(K51,$K$2:$K$1000,0)&lt;=ROUND(COUNTIFS($G$2:$G$1000,"&gt;=50",$F$2:$F$1000,"&gt;=55")/100*$AF$9,0),$AF$8,IF(_xlfn.RANK.EQ(L51,$L$2:$L$1000,0)&lt;=ROUND(COUNTIFS($G$2:$G$1000,"&gt;=50",$F$2:$F$1000,"&gt;=55")/100*$AE$9,0),$AE$8,IF(_xlfn.RANK.EQ(M51,$M$2:$M$1000,0)&lt;=ROUND(COUNTIFS($G$2:$G$1000,"&gt;=50",$F$2:$F$1000,"&gt;=55")/100*$AD$9,0),$AD$8,IF(_xlfn.RANK.EQ(N51,$N$2:$N$1000,0)&lt;=ROUND(COUNTIFS($G$2:$G$1000,"&gt;=50",$F$2:$F$1000,"&gt;=55")/100*$AC$9,0),$AC$8,IF(_xlfn.RANK.EQ(O51,$O$2:$O$1000,0)&lt;=ROUND(COUNTIFS($G$2:$G$1000,"&gt;=50",$F$2:$F$1000,"&gt;=55")/100*$AB$9,0),$AB$8,IF(_xlfn.RANK.EQ(P51,$P$2:$P$1000,0)&lt;=ROUND(COUNTIFS($G$2:$G$1000,"&gt;=50",$F$2:$F$1000,"&gt;=55")/100*$AA$9,0),$AA$8,$Z$8)))))),IF(I51&gt;=$Y$9,$Y$8,$X$8)),IF(I51&gt;=$X$32,$X$30,IF(I51&gt;=$Y$32,$Y$30,IF(I51&gt;=$Z$32,$Z$30,IF(I51&gt;=$AA$32,$AA$30,IF(I51&gt;=$AB$32,$AB$30,IF(I51&gt;=$AC$32,$AC$30,IF(I51&gt;=$AD$32,$AD$30,IF(I51&gt;=$AE$32,$AE$30,$AF$30))))))))),"")</f>
        <v>CB</v>
      </c>
      <c r="S51" s="9" t="str" cm="1">
        <f t="array" ref="S51">IF(AND(D51&lt;&gt;"",D51&lt;&gt;"GR"),IF(COUNTIF($H$2:$H$1000,"&gt;=50")&gt;=10,IF(D51&lt;&gt;"GR",IF(AND(D51&gt;=55,H51&gt;=50),_xlfn.IFS(AND(H51&gt;=$AF$11,H51&gt;$AE$10,H51&gt;$AD$10,H51&gt;$AC$10,H51&gt;$AB$10,H51&gt;$AA$10,H51&gt;$Z$10),"AA",AND(H51&gt;=$AE$11,H51&gt;$AD$10,H51&gt;$AC$10,H51&gt;$AB$10,H51&gt;$AA$10,H51&gt;$Z$10),"BA",AND(H51&gt;=$AD$11,H51&gt;$AC$10,H51&gt;$AB$10,H51&gt;$AA$10,H51&gt;$Z$10),"BB",AND(H51&gt;=$AC$11,H51&gt;$AB$10,H51&gt;$AA$10,H51&gt;$Z$10),"CB",AND(H51&gt;=$AB$11,H51&gt;$AA$10,H51&gt;$Z$10),"CC",AND(H51&gt;=$AA$11,H51&gt;$Z$10),"DC",H51&gt;=50,"DD"),IF(H51&gt;=$Y$9,"FD","FF")),R51),IF(J51&gt;=$X$32,$X$30,IF(J51&gt;=$Y$32,$Y$30,IF(J51&gt;=$Z$32,$Z$30,IF(J51&gt;=$AA$32,$AA$30,IF(J51&gt;=$AB$32,$AB$30,IF(J51&gt;=$AC$32,$AC$30,IF(J51&gt;=$AD$32,$AD$30,IF(J51&gt;=$AE$32,$AE$30,$AF$30))))))))),R51)</f>
        <v>CB</v>
      </c>
      <c r="T51" s="9" t="e" cm="1">
        <f t="array" aca="1" ref="T51" ca="1">IF(A51&lt;&gt;"",IF(_xlfn.BITOR(D51&lt;&gt;"GR",D51&lt;&gt;""),IF(AND(J51&gt;=50,D51&gt;=55),_xlfn.RANK.EQ(J51,$J$2:$J$1000,0),_xlfn.IFS(S51="FD",999,S51="FF",1000)),IF(AND(J51&gt;=50,F51&gt;=55),_xlfn.RANK.EQ(J51,$J$2:$J$326,0),_xlfn.IFS(S51="FD",999,S51="FF",1000))),"")</f>
        <v>#NAME?</v>
      </c>
    </row>
    <row r="52" spans="1:20" ht="17" thickBot="1" x14ac:dyDescent="0.25">
      <c r="A52" s="32">
        <v>210301203</v>
      </c>
      <c r="B52" s="32">
        <v>80</v>
      </c>
      <c r="C52" s="32">
        <v>63</v>
      </c>
      <c r="D52" s="3"/>
      <c r="E52" s="16">
        <f t="shared" si="15"/>
        <v>80</v>
      </c>
      <c r="F52" s="16">
        <f t="shared" si="14"/>
        <v>63</v>
      </c>
      <c r="G52" s="9">
        <f t="shared" si="0"/>
        <v>69.8</v>
      </c>
      <c r="H52" s="9">
        <f t="shared" si="3"/>
        <v>69.8</v>
      </c>
      <c r="I52" s="9">
        <f t="shared" si="4"/>
        <v>70</v>
      </c>
      <c r="J52" s="9">
        <f t="shared" si="5"/>
        <v>70</v>
      </c>
      <c r="K52" s="9">
        <f t="shared" si="6"/>
        <v>69.8</v>
      </c>
      <c r="L52" s="9">
        <f t="shared" si="7"/>
        <v>69.8</v>
      </c>
      <c r="M52" s="9">
        <f t="shared" si="8"/>
        <v>69.8</v>
      </c>
      <c r="N52" s="9">
        <f t="shared" si="9"/>
        <v>69.8</v>
      </c>
      <c r="O52" s="9" t="str">
        <f t="shared" si="10"/>
        <v/>
      </c>
      <c r="P52" s="9" t="str">
        <f t="shared" si="11"/>
        <v/>
      </c>
      <c r="Q52" s="9" t="str">
        <f t="shared" si="12"/>
        <v/>
      </c>
      <c r="R52" s="9" t="str">
        <f>IF(A52&lt;&gt;"",IF(COUNTIF($G$2:$G$1000,"&gt;=50")&gt;=10,IF(AND(F52&gt;=55,G52&gt;=50),IF(_xlfn.RANK.EQ(K52,$K$2:$K$1000,0)&lt;=ROUND(COUNTIFS($G$2:$G$1000,"&gt;=50",$F$2:$F$1000,"&gt;=55")/100*$AF$9,0),$AF$8,IF(_xlfn.RANK.EQ(L52,$L$2:$L$1000,0)&lt;=ROUND(COUNTIFS($G$2:$G$1000,"&gt;=50",$F$2:$F$1000,"&gt;=55")/100*$AE$9,0),$AE$8,IF(_xlfn.RANK.EQ(M52,$M$2:$M$1000,0)&lt;=ROUND(COUNTIFS($G$2:$G$1000,"&gt;=50",$F$2:$F$1000,"&gt;=55")/100*$AD$9,0),$AD$8,IF(_xlfn.RANK.EQ(N52,$N$2:$N$1000,0)&lt;=ROUND(COUNTIFS($G$2:$G$1000,"&gt;=50",$F$2:$F$1000,"&gt;=55")/100*$AC$9,0),$AC$8,IF(_xlfn.RANK.EQ(O52,$O$2:$O$1000,0)&lt;=ROUND(COUNTIFS($G$2:$G$1000,"&gt;=50",$F$2:$F$1000,"&gt;=55")/100*$AB$9,0),$AB$8,IF(_xlfn.RANK.EQ(P52,$P$2:$P$1000,0)&lt;=ROUND(COUNTIFS($G$2:$G$1000,"&gt;=50",$F$2:$F$1000,"&gt;=55")/100*$AA$9,0),$AA$8,$Z$8)))))),IF(I52&gt;=$Y$9,$Y$8,$X$8)),IF(I52&gt;=$X$32,$X$30,IF(I52&gt;=$Y$32,$Y$30,IF(I52&gt;=$Z$32,$Z$30,IF(I52&gt;=$AA$32,$AA$30,IF(I52&gt;=$AB$32,$AB$30,IF(I52&gt;=$AC$32,$AC$30,IF(I52&gt;=$AD$32,$AD$30,IF(I52&gt;=$AE$32,$AE$30,$AF$30))))))))),"")</f>
        <v>CB</v>
      </c>
      <c r="S52" s="9" t="str" cm="1">
        <f t="array" ref="S52">IF(AND(D52&lt;&gt;"",D52&lt;&gt;"GR"),IF(COUNTIF($H$2:$H$1000,"&gt;=50")&gt;=10,IF(D52&lt;&gt;"GR",IF(AND(D52&gt;=55,H52&gt;=50),_xlfn.IFS(AND(H52&gt;=$AF$11,H52&gt;$AE$10,H52&gt;$AD$10,H52&gt;$AC$10,H52&gt;$AB$10,H52&gt;$AA$10,H52&gt;$Z$10),"AA",AND(H52&gt;=$AE$11,H52&gt;$AD$10,H52&gt;$AC$10,H52&gt;$AB$10,H52&gt;$AA$10,H52&gt;$Z$10),"BA",AND(H52&gt;=$AD$11,H52&gt;$AC$10,H52&gt;$AB$10,H52&gt;$AA$10,H52&gt;$Z$10),"BB",AND(H52&gt;=$AC$11,H52&gt;$AB$10,H52&gt;$AA$10,H52&gt;$Z$10),"CB",AND(H52&gt;=$AB$11,H52&gt;$AA$10,H52&gt;$Z$10),"CC",AND(H52&gt;=$AA$11,H52&gt;$Z$10),"DC",H52&gt;=50,"DD"),IF(H52&gt;=$Y$9,"FD","FF")),R52),IF(J52&gt;=$X$32,$X$30,IF(J52&gt;=$Y$32,$Y$30,IF(J52&gt;=$Z$32,$Z$30,IF(J52&gt;=$AA$32,$AA$30,IF(J52&gt;=$AB$32,$AB$30,IF(J52&gt;=$AC$32,$AC$30,IF(J52&gt;=$AD$32,$AD$30,IF(J52&gt;=$AE$32,$AE$30,$AF$30))))))))),R52)</f>
        <v>CB</v>
      </c>
      <c r="T52" s="9" t="e" cm="1">
        <f t="array" aca="1" ref="T52" ca="1">IF(A52&lt;&gt;"",IF(_xlfn.BITOR(D52&lt;&gt;"GR",D52&lt;&gt;""),IF(AND(J52&gt;=50,D52&gt;=55),_xlfn.RANK.EQ(J52,$J$2:$J$1000,0),_xlfn.IFS(S52="FD",999,S52="FF",1000)),IF(AND(J52&gt;=50,F52&gt;=55),_xlfn.RANK.EQ(J52,$J$2:$J$326,0),_xlfn.IFS(S52="FD",999,S52="FF",1000))),"")</f>
        <v>#NAME?</v>
      </c>
    </row>
    <row r="53" spans="1:20" ht="17" thickBot="1" x14ac:dyDescent="0.25">
      <c r="A53" s="32">
        <v>210301210</v>
      </c>
      <c r="B53" s="32">
        <v>80</v>
      </c>
      <c r="C53" s="32">
        <v>70</v>
      </c>
      <c r="D53" s="3"/>
      <c r="E53" s="16">
        <f t="shared" si="15"/>
        <v>80</v>
      </c>
      <c r="F53" s="16">
        <f t="shared" si="14"/>
        <v>70</v>
      </c>
      <c r="G53" s="9">
        <f t="shared" si="0"/>
        <v>74</v>
      </c>
      <c r="H53" s="9">
        <f t="shared" si="3"/>
        <v>74</v>
      </c>
      <c r="I53" s="9">
        <f t="shared" si="4"/>
        <v>74</v>
      </c>
      <c r="J53" s="9">
        <f t="shared" si="5"/>
        <v>74</v>
      </c>
      <c r="K53" s="9">
        <f t="shared" si="6"/>
        <v>74</v>
      </c>
      <c r="L53" s="9">
        <f t="shared" si="7"/>
        <v>74</v>
      </c>
      <c r="M53" s="9" t="str">
        <f t="shared" si="8"/>
        <v/>
      </c>
      <c r="N53" s="9" t="str">
        <f t="shared" si="9"/>
        <v/>
      </c>
      <c r="O53" s="9" t="str">
        <f t="shared" si="10"/>
        <v/>
      </c>
      <c r="P53" s="9" t="str">
        <f t="shared" si="11"/>
        <v/>
      </c>
      <c r="Q53" s="9" t="str">
        <f t="shared" si="12"/>
        <v/>
      </c>
      <c r="R53" s="9" t="str">
        <f>IF(A53&lt;&gt;"",IF(COUNTIF($G$2:$G$1000,"&gt;=50")&gt;=10,IF(AND(F53&gt;=55,G53&gt;=50),IF(_xlfn.RANK.EQ(K53,$K$2:$K$1000,0)&lt;=ROUND(COUNTIFS($G$2:$G$1000,"&gt;=50",$F$2:$F$1000,"&gt;=55")/100*$AF$9,0),$AF$8,IF(_xlfn.RANK.EQ(L53,$L$2:$L$1000,0)&lt;=ROUND(COUNTIFS($G$2:$G$1000,"&gt;=50",$F$2:$F$1000,"&gt;=55")/100*$AE$9,0),$AE$8,IF(_xlfn.RANK.EQ(M53,$M$2:$M$1000,0)&lt;=ROUND(COUNTIFS($G$2:$G$1000,"&gt;=50",$F$2:$F$1000,"&gt;=55")/100*$AD$9,0),$AD$8,IF(_xlfn.RANK.EQ(N53,$N$2:$N$1000,0)&lt;=ROUND(COUNTIFS($G$2:$G$1000,"&gt;=50",$F$2:$F$1000,"&gt;=55")/100*$AC$9,0),$AC$8,IF(_xlfn.RANK.EQ(O53,$O$2:$O$1000,0)&lt;=ROUND(COUNTIFS($G$2:$G$1000,"&gt;=50",$F$2:$F$1000,"&gt;=55")/100*$AB$9,0),$AB$8,IF(_xlfn.RANK.EQ(P53,$P$2:$P$1000,0)&lt;=ROUND(COUNTIFS($G$2:$G$1000,"&gt;=50",$F$2:$F$1000,"&gt;=55")/100*$AA$9,0),$AA$8,$Z$8)))))),IF(I53&gt;=$Y$9,$Y$8,$X$8)),IF(I53&gt;=$X$32,$X$30,IF(I53&gt;=$Y$32,$Y$30,IF(I53&gt;=$Z$32,$Z$30,IF(I53&gt;=$AA$32,$AA$30,IF(I53&gt;=$AB$32,$AB$30,IF(I53&gt;=$AC$32,$AC$30,IF(I53&gt;=$AD$32,$AD$30,IF(I53&gt;=$AE$32,$AE$30,$AF$30))))))))),"")</f>
        <v>BA</v>
      </c>
      <c r="S53" s="9" t="str" cm="1">
        <f t="array" ref="S53">IF(AND(D53&lt;&gt;"",D53&lt;&gt;"GR"),IF(COUNTIF($H$2:$H$1000,"&gt;=50")&gt;=10,IF(D53&lt;&gt;"GR",IF(AND(D53&gt;=55,H53&gt;=50),_xlfn.IFS(AND(H53&gt;=$AF$11,H53&gt;$AE$10,H53&gt;$AD$10,H53&gt;$AC$10,H53&gt;$AB$10,H53&gt;$AA$10,H53&gt;$Z$10),"AA",AND(H53&gt;=$AE$11,H53&gt;$AD$10,H53&gt;$AC$10,H53&gt;$AB$10,H53&gt;$AA$10,H53&gt;$Z$10),"BA",AND(H53&gt;=$AD$11,H53&gt;$AC$10,H53&gt;$AB$10,H53&gt;$AA$10,H53&gt;$Z$10),"BB",AND(H53&gt;=$AC$11,H53&gt;$AB$10,H53&gt;$AA$10,H53&gt;$Z$10),"CB",AND(H53&gt;=$AB$11,H53&gt;$AA$10,H53&gt;$Z$10),"CC",AND(H53&gt;=$AA$11,H53&gt;$Z$10),"DC",H53&gt;=50,"DD"),IF(H53&gt;=$Y$9,"FD","FF")),R53),IF(J53&gt;=$X$32,$X$30,IF(J53&gt;=$Y$32,$Y$30,IF(J53&gt;=$Z$32,$Z$30,IF(J53&gt;=$AA$32,$AA$30,IF(J53&gt;=$AB$32,$AB$30,IF(J53&gt;=$AC$32,$AC$30,IF(J53&gt;=$AD$32,$AD$30,IF(J53&gt;=$AE$32,$AE$30,$AF$30))))))))),R53)</f>
        <v>BA</v>
      </c>
      <c r="T53" s="9" t="e" cm="1">
        <f t="array" aca="1" ref="T53" ca="1">IF(A53&lt;&gt;"",IF(_xlfn.BITOR(D53&lt;&gt;"GR",D53&lt;&gt;""),IF(AND(J53&gt;=50,D53&gt;=55),_xlfn.RANK.EQ(J53,$J$2:$J$1000,0),_xlfn.IFS(S53="FD",999,S53="FF",1000)),IF(AND(J53&gt;=50,F53&gt;=55),_xlfn.RANK.EQ(J53,$J$2:$J$326,0),_xlfn.IFS(S53="FD",999,S53="FF",1000))),"")</f>
        <v>#NAME?</v>
      </c>
    </row>
    <row r="54" spans="1:20" ht="17" thickBot="1" x14ac:dyDescent="0.25">
      <c r="A54" s="32">
        <v>210301211</v>
      </c>
      <c r="B54" s="32">
        <v>74</v>
      </c>
      <c r="C54" s="32">
        <v>48</v>
      </c>
      <c r="D54" s="3"/>
      <c r="E54" s="16">
        <f t="shared" si="15"/>
        <v>74</v>
      </c>
      <c r="F54" s="16">
        <f t="shared" si="14"/>
        <v>48</v>
      </c>
      <c r="G54" s="9">
        <f t="shared" si="0"/>
        <v>58.4</v>
      </c>
      <c r="H54" s="9">
        <f t="shared" si="3"/>
        <v>58.4</v>
      </c>
      <c r="I54" s="9">
        <f t="shared" si="4"/>
        <v>58</v>
      </c>
      <c r="J54" s="9">
        <f t="shared" si="5"/>
        <v>58</v>
      </c>
      <c r="K54" s="9" t="str">
        <f t="shared" si="6"/>
        <v/>
      </c>
      <c r="L54" s="9" t="str">
        <f t="shared" si="7"/>
        <v/>
      </c>
      <c r="M54" s="9" t="str">
        <f t="shared" si="8"/>
        <v/>
      </c>
      <c r="N54" s="9" t="str">
        <f t="shared" si="9"/>
        <v/>
      </c>
      <c r="O54" s="9" t="str">
        <f t="shared" si="10"/>
        <v/>
      </c>
      <c r="P54" s="9" t="str">
        <f t="shared" si="11"/>
        <v/>
      </c>
      <c r="Q54" s="9" t="str">
        <f t="shared" si="12"/>
        <v/>
      </c>
      <c r="R54" s="9" t="str">
        <f>IF(A54&lt;&gt;"",IF(COUNTIF($G$2:$G$1000,"&gt;=50")&gt;=10,IF(AND(F54&gt;=55,G54&gt;=50),IF(_xlfn.RANK.EQ(K54,$K$2:$K$1000,0)&lt;=ROUND(COUNTIFS($G$2:$G$1000,"&gt;=50",$F$2:$F$1000,"&gt;=55")/100*$AF$9,0),$AF$8,IF(_xlfn.RANK.EQ(L54,$L$2:$L$1000,0)&lt;=ROUND(COUNTIFS($G$2:$G$1000,"&gt;=50",$F$2:$F$1000,"&gt;=55")/100*$AE$9,0),$AE$8,IF(_xlfn.RANK.EQ(M54,$M$2:$M$1000,0)&lt;=ROUND(COUNTIFS($G$2:$G$1000,"&gt;=50",$F$2:$F$1000,"&gt;=55")/100*$AD$9,0),$AD$8,IF(_xlfn.RANK.EQ(N54,$N$2:$N$1000,0)&lt;=ROUND(COUNTIFS($G$2:$G$1000,"&gt;=50",$F$2:$F$1000,"&gt;=55")/100*$AC$9,0),$AC$8,IF(_xlfn.RANK.EQ(O54,$O$2:$O$1000,0)&lt;=ROUND(COUNTIFS($G$2:$G$1000,"&gt;=50",$F$2:$F$1000,"&gt;=55")/100*$AB$9,0),$AB$8,IF(_xlfn.RANK.EQ(P54,$P$2:$P$1000,0)&lt;=ROUND(COUNTIFS($G$2:$G$1000,"&gt;=50",$F$2:$F$1000,"&gt;=55")/100*$AA$9,0),$AA$8,$Z$8)))))),IF(I54&gt;=$Y$9,$Y$8,$X$8)),IF(I54&gt;=$X$32,$X$30,IF(I54&gt;=$Y$32,$Y$30,IF(I54&gt;=$Z$32,$Z$30,IF(I54&gt;=$AA$32,$AA$30,IF(I54&gt;=$AB$32,$AB$30,IF(I54&gt;=$AC$32,$AC$30,IF(I54&gt;=$AD$32,$AD$30,IF(I54&gt;=$AE$32,$AE$30,$AF$30))))))))),"")</f>
        <v>FD</v>
      </c>
      <c r="S54" s="9" t="str" cm="1">
        <f t="array" ref="S54">IF(AND(D54&lt;&gt;"",D54&lt;&gt;"GR"),IF(COUNTIF($H$2:$H$1000,"&gt;=50")&gt;=10,IF(D54&lt;&gt;"GR",IF(AND(D54&gt;=55,H54&gt;=50),_xlfn.IFS(AND(H54&gt;=$AF$11,H54&gt;$AE$10,H54&gt;$AD$10,H54&gt;$AC$10,H54&gt;$AB$10,H54&gt;$AA$10,H54&gt;$Z$10),"AA",AND(H54&gt;=$AE$11,H54&gt;$AD$10,H54&gt;$AC$10,H54&gt;$AB$10,H54&gt;$AA$10,H54&gt;$Z$10),"BA",AND(H54&gt;=$AD$11,H54&gt;$AC$10,H54&gt;$AB$10,H54&gt;$AA$10,H54&gt;$Z$10),"BB",AND(H54&gt;=$AC$11,H54&gt;$AB$10,H54&gt;$AA$10,H54&gt;$Z$10),"CB",AND(H54&gt;=$AB$11,H54&gt;$AA$10,H54&gt;$Z$10),"CC",AND(H54&gt;=$AA$11,H54&gt;$Z$10),"DC",H54&gt;=50,"DD"),IF(H54&gt;=$Y$9,"FD","FF")),R54),IF(J54&gt;=$X$32,$X$30,IF(J54&gt;=$Y$32,$Y$30,IF(J54&gt;=$Z$32,$Z$30,IF(J54&gt;=$AA$32,$AA$30,IF(J54&gt;=$AB$32,$AB$30,IF(J54&gt;=$AC$32,$AC$30,IF(J54&gt;=$AD$32,$AD$30,IF(J54&gt;=$AE$32,$AE$30,$AF$30))))))))),R54)</f>
        <v>FD</v>
      </c>
      <c r="T54" s="9" t="e" cm="1">
        <f t="array" aca="1" ref="T54" ca="1">IF(A54&lt;&gt;"",IF(_xlfn.BITOR(D54&lt;&gt;"GR",D54&lt;&gt;""),IF(AND(J54&gt;=50,D54&gt;=55),_xlfn.RANK.EQ(J54,$J$2:$J$1000,0),_xlfn.IFS(S54="FD",999,S54="FF",1000)),IF(AND(J54&gt;=50,F54&gt;=55),_xlfn.RANK.EQ(J54,$J$2:$J$326,0),_xlfn.IFS(S54="FD",999,S54="FF",1000))),"")</f>
        <v>#NAME?</v>
      </c>
    </row>
    <row r="55" spans="1:20" ht="18" thickBot="1" x14ac:dyDescent="0.25">
      <c r="A55" s="32">
        <v>210301226</v>
      </c>
      <c r="B55" s="32" t="s">
        <v>34</v>
      </c>
      <c r="C55" s="32" t="s">
        <v>34</v>
      </c>
      <c r="D55" s="3"/>
      <c r="E55" s="16">
        <f t="shared" si="15"/>
        <v>0</v>
      </c>
      <c r="F55" s="16">
        <f t="shared" si="14"/>
        <v>0</v>
      </c>
      <c r="G55" s="9">
        <f t="shared" si="0"/>
        <v>0</v>
      </c>
      <c r="H55" s="9">
        <f t="shared" si="3"/>
        <v>0</v>
      </c>
      <c r="I55" s="9">
        <f t="shared" si="4"/>
        <v>0</v>
      </c>
      <c r="J55" s="9">
        <f t="shared" si="5"/>
        <v>0</v>
      </c>
      <c r="K55" s="9" t="str">
        <f t="shared" si="6"/>
        <v/>
      </c>
      <c r="L55" s="9" t="str">
        <f t="shared" si="7"/>
        <v/>
      </c>
      <c r="M55" s="9" t="str">
        <f t="shared" si="8"/>
        <v/>
      </c>
      <c r="N55" s="9" t="str">
        <f t="shared" si="9"/>
        <v/>
      </c>
      <c r="O55" s="9" t="str">
        <f t="shared" si="10"/>
        <v/>
      </c>
      <c r="P55" s="9" t="str">
        <f t="shared" si="11"/>
        <v/>
      </c>
      <c r="Q55" s="9" t="str">
        <f t="shared" si="12"/>
        <v/>
      </c>
      <c r="R55" s="9" t="str">
        <f>IF(A55&lt;&gt;"",IF(COUNTIF($G$2:$G$1000,"&gt;=50")&gt;=10,IF(AND(F55&gt;=55,G55&gt;=50),IF(_xlfn.RANK.EQ(K55,$K$2:$K$1000,0)&lt;=ROUND(COUNTIFS($G$2:$G$1000,"&gt;=50",$F$2:$F$1000,"&gt;=55")/100*$AF$9,0),$AF$8,IF(_xlfn.RANK.EQ(L55,$L$2:$L$1000,0)&lt;=ROUND(COUNTIFS($G$2:$G$1000,"&gt;=50",$F$2:$F$1000,"&gt;=55")/100*$AE$9,0),$AE$8,IF(_xlfn.RANK.EQ(M55,$M$2:$M$1000,0)&lt;=ROUND(COUNTIFS($G$2:$G$1000,"&gt;=50",$F$2:$F$1000,"&gt;=55")/100*$AD$9,0),$AD$8,IF(_xlfn.RANK.EQ(N55,$N$2:$N$1000,0)&lt;=ROUND(COUNTIFS($G$2:$G$1000,"&gt;=50",$F$2:$F$1000,"&gt;=55")/100*$AC$9,0),$AC$8,IF(_xlfn.RANK.EQ(O55,$O$2:$O$1000,0)&lt;=ROUND(COUNTIFS($G$2:$G$1000,"&gt;=50",$F$2:$F$1000,"&gt;=55")/100*$AB$9,0),$AB$8,IF(_xlfn.RANK.EQ(P55,$P$2:$P$1000,0)&lt;=ROUND(COUNTIFS($G$2:$G$1000,"&gt;=50",$F$2:$F$1000,"&gt;=55")/100*$AA$9,0),$AA$8,$Z$8)))))),IF(I55&gt;=$Y$9,$Y$8,$X$8)),IF(I55&gt;=$X$32,$X$30,IF(I55&gt;=$Y$32,$Y$30,IF(I55&gt;=$Z$32,$Z$30,IF(I55&gt;=$AA$32,$AA$30,IF(I55&gt;=$AB$32,$AB$30,IF(I55&gt;=$AC$32,$AC$30,IF(I55&gt;=$AD$32,$AD$30,IF(I55&gt;=$AE$32,$AE$30,$AF$30))))))))),"")</f>
        <v>FF</v>
      </c>
      <c r="S55" s="9" t="str" cm="1">
        <f t="array" ref="S55">IF(AND(D55&lt;&gt;"",D55&lt;&gt;"GR"),IF(COUNTIF($H$2:$H$1000,"&gt;=50")&gt;=10,IF(D55&lt;&gt;"GR",IF(AND(D55&gt;=55,H55&gt;=50),_xlfn.IFS(AND(H55&gt;=$AF$11,H55&gt;$AE$10,H55&gt;$AD$10,H55&gt;$AC$10,H55&gt;$AB$10,H55&gt;$AA$10,H55&gt;$Z$10),"AA",AND(H55&gt;=$AE$11,H55&gt;$AD$10,H55&gt;$AC$10,H55&gt;$AB$10,H55&gt;$AA$10,H55&gt;$Z$10),"BA",AND(H55&gt;=$AD$11,H55&gt;$AC$10,H55&gt;$AB$10,H55&gt;$AA$10,H55&gt;$Z$10),"BB",AND(H55&gt;=$AC$11,H55&gt;$AB$10,H55&gt;$AA$10,H55&gt;$Z$10),"CB",AND(H55&gt;=$AB$11,H55&gt;$AA$10,H55&gt;$Z$10),"CC",AND(H55&gt;=$AA$11,H55&gt;$Z$10),"DC",H55&gt;=50,"DD"),IF(H55&gt;=$Y$9,"FD","FF")),R55),IF(J55&gt;=$X$32,$X$30,IF(J55&gt;=$Y$32,$Y$30,IF(J55&gt;=$Z$32,$Z$30,IF(J55&gt;=$AA$32,$AA$30,IF(J55&gt;=$AB$32,$AB$30,IF(J55&gt;=$AC$32,$AC$30,IF(J55&gt;=$AD$32,$AD$30,IF(J55&gt;=$AE$32,$AE$30,$AF$30))))))))),R55)</f>
        <v>FF</v>
      </c>
      <c r="T55" s="9" t="e" cm="1">
        <f t="array" aca="1" ref="T55" ca="1">IF(A55&lt;&gt;"",IF(_xlfn.BITOR(D55&lt;&gt;"GR",D55&lt;&gt;""),IF(AND(J55&gt;=50,D55&gt;=55),_xlfn.RANK.EQ(J55,$J$2:$J$1000,0),_xlfn.IFS(S55="FD",999,S55="FF",1000)),IF(AND(J55&gt;=50,F55&gt;=55),_xlfn.RANK.EQ(J55,$J$2:$J$326,0),_xlfn.IFS(S55="FD",999,S55="FF",1000))),"")</f>
        <v>#NAME?</v>
      </c>
    </row>
    <row r="56" spans="1:20" ht="17" thickBot="1" x14ac:dyDescent="0.25">
      <c r="A56" s="32">
        <v>210301239</v>
      </c>
      <c r="B56" s="32">
        <v>75</v>
      </c>
      <c r="C56" s="32">
        <v>58</v>
      </c>
      <c r="D56" s="3"/>
      <c r="E56" s="16">
        <f t="shared" si="15"/>
        <v>75</v>
      </c>
      <c r="F56" s="16">
        <f t="shared" si="14"/>
        <v>58</v>
      </c>
      <c r="G56" s="9">
        <f t="shared" si="0"/>
        <v>64.8</v>
      </c>
      <c r="H56" s="9">
        <f t="shared" si="3"/>
        <v>64.8</v>
      </c>
      <c r="I56" s="9">
        <f t="shared" si="4"/>
        <v>65</v>
      </c>
      <c r="J56" s="9">
        <f t="shared" si="5"/>
        <v>65</v>
      </c>
      <c r="K56" s="9">
        <f t="shared" si="6"/>
        <v>64.8</v>
      </c>
      <c r="L56" s="9">
        <f t="shared" si="7"/>
        <v>64.8</v>
      </c>
      <c r="M56" s="9">
        <f t="shared" si="8"/>
        <v>64.8</v>
      </c>
      <c r="N56" s="9">
        <f t="shared" si="9"/>
        <v>64.8</v>
      </c>
      <c r="O56" s="9">
        <f t="shared" si="10"/>
        <v>64.8</v>
      </c>
      <c r="P56" s="9" t="str">
        <f t="shared" si="11"/>
        <v/>
      </c>
      <c r="Q56" s="9" t="str">
        <f t="shared" si="12"/>
        <v/>
      </c>
      <c r="R56" s="9" t="str">
        <f>IF(A56&lt;&gt;"",IF(COUNTIF($G$2:$G$1000,"&gt;=50")&gt;=10,IF(AND(F56&gt;=55,G56&gt;=50),IF(_xlfn.RANK.EQ(K56,$K$2:$K$1000,0)&lt;=ROUND(COUNTIFS($G$2:$G$1000,"&gt;=50",$F$2:$F$1000,"&gt;=55")/100*$AF$9,0),$AF$8,IF(_xlfn.RANK.EQ(L56,$L$2:$L$1000,0)&lt;=ROUND(COUNTIFS($G$2:$G$1000,"&gt;=50",$F$2:$F$1000,"&gt;=55")/100*$AE$9,0),$AE$8,IF(_xlfn.RANK.EQ(M56,$M$2:$M$1000,0)&lt;=ROUND(COUNTIFS($G$2:$G$1000,"&gt;=50",$F$2:$F$1000,"&gt;=55")/100*$AD$9,0),$AD$8,IF(_xlfn.RANK.EQ(N56,$N$2:$N$1000,0)&lt;=ROUND(COUNTIFS($G$2:$G$1000,"&gt;=50",$F$2:$F$1000,"&gt;=55")/100*$AC$9,0),$AC$8,IF(_xlfn.RANK.EQ(O56,$O$2:$O$1000,0)&lt;=ROUND(COUNTIFS($G$2:$G$1000,"&gt;=50",$F$2:$F$1000,"&gt;=55")/100*$AB$9,0),$AB$8,IF(_xlfn.RANK.EQ(P56,$P$2:$P$1000,0)&lt;=ROUND(COUNTIFS($G$2:$G$1000,"&gt;=50",$F$2:$F$1000,"&gt;=55")/100*$AA$9,0),$AA$8,$Z$8)))))),IF(I56&gt;=$Y$9,$Y$8,$X$8)),IF(I56&gt;=$X$32,$X$30,IF(I56&gt;=$Y$32,$Y$30,IF(I56&gt;=$Z$32,$Z$30,IF(I56&gt;=$AA$32,$AA$30,IF(I56&gt;=$AB$32,$AB$30,IF(I56&gt;=$AC$32,$AC$30,IF(I56&gt;=$AD$32,$AD$30,IF(I56&gt;=$AE$32,$AE$30,$AF$30))))))))),"")</f>
        <v>CC</v>
      </c>
      <c r="S56" s="9" t="str" cm="1">
        <f t="array" ref="S56">IF(AND(D56&lt;&gt;"",D56&lt;&gt;"GR"),IF(COUNTIF($H$2:$H$1000,"&gt;=50")&gt;=10,IF(D56&lt;&gt;"GR",IF(AND(D56&gt;=55,H56&gt;=50),_xlfn.IFS(AND(H56&gt;=$AF$11,H56&gt;$AE$10,H56&gt;$AD$10,H56&gt;$AC$10,H56&gt;$AB$10,H56&gt;$AA$10,H56&gt;$Z$10),"AA",AND(H56&gt;=$AE$11,H56&gt;$AD$10,H56&gt;$AC$10,H56&gt;$AB$10,H56&gt;$AA$10,H56&gt;$Z$10),"BA",AND(H56&gt;=$AD$11,H56&gt;$AC$10,H56&gt;$AB$10,H56&gt;$AA$10,H56&gt;$Z$10),"BB",AND(H56&gt;=$AC$11,H56&gt;$AB$10,H56&gt;$AA$10,H56&gt;$Z$10),"CB",AND(H56&gt;=$AB$11,H56&gt;$AA$10,H56&gt;$Z$10),"CC",AND(H56&gt;=$AA$11,H56&gt;$Z$10),"DC",H56&gt;=50,"DD"),IF(H56&gt;=$Y$9,"FD","FF")),R56),IF(J56&gt;=$X$32,$X$30,IF(J56&gt;=$Y$32,$Y$30,IF(J56&gt;=$Z$32,$Z$30,IF(J56&gt;=$AA$32,$AA$30,IF(J56&gt;=$AB$32,$AB$30,IF(J56&gt;=$AC$32,$AC$30,IF(J56&gt;=$AD$32,$AD$30,IF(J56&gt;=$AE$32,$AE$30,$AF$30))))))))),R56)</f>
        <v>CC</v>
      </c>
      <c r="T56" s="9" t="e" cm="1">
        <f t="array" aca="1" ref="T56" ca="1">IF(A56&lt;&gt;"",IF(_xlfn.BITOR(D56&lt;&gt;"GR",D56&lt;&gt;""),IF(AND(J56&gt;=50,D56&gt;=55),_xlfn.RANK.EQ(J56,$J$2:$J$1000,0),_xlfn.IFS(S56="FD",999,S56="FF",1000)),IF(AND(J56&gt;=50,F56&gt;=55),_xlfn.RANK.EQ(J56,$J$2:$J$326,0),_xlfn.IFS(S56="FD",999,S56="FF",1000))),"")</f>
        <v>#NAME?</v>
      </c>
    </row>
    <row r="57" spans="1:20" ht="17" thickBot="1" x14ac:dyDescent="0.25">
      <c r="A57" s="32">
        <v>210301247</v>
      </c>
      <c r="B57" s="32">
        <v>55</v>
      </c>
      <c r="C57" s="32">
        <v>3</v>
      </c>
      <c r="D57" s="3"/>
      <c r="E57" s="16">
        <f t="shared" si="15"/>
        <v>55</v>
      </c>
      <c r="F57" s="16">
        <f t="shared" si="14"/>
        <v>3</v>
      </c>
      <c r="G57" s="9">
        <f t="shared" si="0"/>
        <v>23.8</v>
      </c>
      <c r="H57" s="9">
        <f t="shared" si="3"/>
        <v>23.8</v>
      </c>
      <c r="I57" s="9">
        <f t="shared" si="4"/>
        <v>24</v>
      </c>
      <c r="J57" s="9">
        <f t="shared" si="5"/>
        <v>24</v>
      </c>
      <c r="K57" s="9" t="str">
        <f t="shared" si="6"/>
        <v/>
      </c>
      <c r="L57" s="9" t="str">
        <f t="shared" si="7"/>
        <v/>
      </c>
      <c r="M57" s="9" t="str">
        <f t="shared" si="8"/>
        <v/>
      </c>
      <c r="N57" s="9" t="str">
        <f t="shared" si="9"/>
        <v/>
      </c>
      <c r="O57" s="9" t="str">
        <f t="shared" si="10"/>
        <v/>
      </c>
      <c r="P57" s="9" t="str">
        <f t="shared" si="11"/>
        <v/>
      </c>
      <c r="Q57" s="9" t="str">
        <f t="shared" si="12"/>
        <v/>
      </c>
      <c r="R57" s="9" t="str">
        <f>IF(A57&lt;&gt;"",IF(COUNTIF($G$2:$G$1000,"&gt;=50")&gt;=10,IF(AND(F57&gt;=55,G57&gt;=50),IF(_xlfn.RANK.EQ(K57,$K$2:$K$1000,0)&lt;=ROUND(COUNTIFS($G$2:$G$1000,"&gt;=50",$F$2:$F$1000,"&gt;=55")/100*$AF$9,0),$AF$8,IF(_xlfn.RANK.EQ(L57,$L$2:$L$1000,0)&lt;=ROUND(COUNTIFS($G$2:$G$1000,"&gt;=50",$F$2:$F$1000,"&gt;=55")/100*$AE$9,0),$AE$8,IF(_xlfn.RANK.EQ(M57,$M$2:$M$1000,0)&lt;=ROUND(COUNTIFS($G$2:$G$1000,"&gt;=50",$F$2:$F$1000,"&gt;=55")/100*$AD$9,0),$AD$8,IF(_xlfn.RANK.EQ(N57,$N$2:$N$1000,0)&lt;=ROUND(COUNTIFS($G$2:$G$1000,"&gt;=50",$F$2:$F$1000,"&gt;=55")/100*$AC$9,0),$AC$8,IF(_xlfn.RANK.EQ(O57,$O$2:$O$1000,0)&lt;=ROUND(COUNTIFS($G$2:$G$1000,"&gt;=50",$F$2:$F$1000,"&gt;=55")/100*$AB$9,0),$AB$8,IF(_xlfn.RANK.EQ(P57,$P$2:$P$1000,0)&lt;=ROUND(COUNTIFS($G$2:$G$1000,"&gt;=50",$F$2:$F$1000,"&gt;=55")/100*$AA$9,0),$AA$8,$Z$8)))))),IF(I57&gt;=$Y$9,$Y$8,$X$8)),IF(I57&gt;=$X$32,$X$30,IF(I57&gt;=$Y$32,$Y$30,IF(I57&gt;=$Z$32,$Z$30,IF(I57&gt;=$AA$32,$AA$30,IF(I57&gt;=$AB$32,$AB$30,IF(I57&gt;=$AC$32,$AC$30,IF(I57&gt;=$AD$32,$AD$30,IF(I57&gt;=$AE$32,$AE$30,$AF$30))))))))),"")</f>
        <v>FF</v>
      </c>
      <c r="S57" s="9" t="str" cm="1">
        <f t="array" ref="S57">IF(AND(D57&lt;&gt;"",D57&lt;&gt;"GR"),IF(COUNTIF($H$2:$H$1000,"&gt;=50")&gt;=10,IF(D57&lt;&gt;"GR",IF(AND(D57&gt;=55,H57&gt;=50),_xlfn.IFS(AND(H57&gt;=$AF$11,H57&gt;$AE$10,H57&gt;$AD$10,H57&gt;$AC$10,H57&gt;$AB$10,H57&gt;$AA$10,H57&gt;$Z$10),"AA",AND(H57&gt;=$AE$11,H57&gt;$AD$10,H57&gt;$AC$10,H57&gt;$AB$10,H57&gt;$AA$10,H57&gt;$Z$10),"BA",AND(H57&gt;=$AD$11,H57&gt;$AC$10,H57&gt;$AB$10,H57&gt;$AA$10,H57&gt;$Z$10),"BB",AND(H57&gt;=$AC$11,H57&gt;$AB$10,H57&gt;$AA$10,H57&gt;$Z$10),"CB",AND(H57&gt;=$AB$11,H57&gt;$AA$10,H57&gt;$Z$10),"CC",AND(H57&gt;=$AA$11,H57&gt;$Z$10),"DC",H57&gt;=50,"DD"),IF(H57&gt;=$Y$9,"FD","FF")),R57),IF(J57&gt;=$X$32,$X$30,IF(J57&gt;=$Y$32,$Y$30,IF(J57&gt;=$Z$32,$Z$30,IF(J57&gt;=$AA$32,$AA$30,IF(J57&gt;=$AB$32,$AB$30,IF(J57&gt;=$AC$32,$AC$30,IF(J57&gt;=$AD$32,$AD$30,IF(J57&gt;=$AE$32,$AE$30,$AF$30))))))))),R57)</f>
        <v>FF</v>
      </c>
      <c r="T57" s="9" t="e" cm="1">
        <f t="array" aca="1" ref="T57" ca="1">IF(A57&lt;&gt;"",IF(_xlfn.BITOR(D57&lt;&gt;"GR",D57&lt;&gt;""),IF(AND(J57&gt;=50,D57&gt;=55),_xlfn.RANK.EQ(J57,$J$2:$J$1000,0),_xlfn.IFS(S57="FD",999,S57="FF",1000)),IF(AND(J57&gt;=50,F57&gt;=55),_xlfn.RANK.EQ(J57,$J$2:$J$326,0),_xlfn.IFS(S57="FD",999,S57="FF",1000))),"")</f>
        <v>#NAME?</v>
      </c>
    </row>
    <row r="58" spans="1:20" ht="18" thickBot="1" x14ac:dyDescent="0.25">
      <c r="A58" s="32">
        <v>210301250</v>
      </c>
      <c r="B58" s="32">
        <v>85</v>
      </c>
      <c r="C58" s="32" t="s">
        <v>34</v>
      </c>
      <c r="D58" s="3"/>
      <c r="E58" s="16">
        <f t="shared" si="15"/>
        <v>85</v>
      </c>
      <c r="F58" s="16">
        <f t="shared" si="14"/>
        <v>0</v>
      </c>
      <c r="G58" s="9">
        <f t="shared" si="0"/>
        <v>34</v>
      </c>
      <c r="H58" s="9">
        <f t="shared" si="3"/>
        <v>34</v>
      </c>
      <c r="I58" s="9">
        <f t="shared" si="4"/>
        <v>34</v>
      </c>
      <c r="J58" s="9">
        <f t="shared" si="5"/>
        <v>34</v>
      </c>
      <c r="K58" s="9" t="str">
        <f t="shared" si="6"/>
        <v/>
      </c>
      <c r="L58" s="9" t="str">
        <f t="shared" si="7"/>
        <v/>
      </c>
      <c r="M58" s="9" t="str">
        <f t="shared" si="8"/>
        <v/>
      </c>
      <c r="N58" s="9" t="str">
        <f t="shared" si="9"/>
        <v/>
      </c>
      <c r="O58" s="9" t="str">
        <f t="shared" si="10"/>
        <v/>
      </c>
      <c r="P58" s="9" t="str">
        <f t="shared" si="11"/>
        <v/>
      </c>
      <c r="Q58" s="9" t="str">
        <f t="shared" si="12"/>
        <v/>
      </c>
      <c r="R58" s="9" t="str">
        <f>IF(A58&lt;&gt;"",IF(COUNTIF($G$2:$G$1000,"&gt;=50")&gt;=10,IF(AND(F58&gt;=55,G58&gt;=50),IF(_xlfn.RANK.EQ(K58,$K$2:$K$1000,0)&lt;=ROUND(COUNTIFS($G$2:$G$1000,"&gt;=50",$F$2:$F$1000,"&gt;=55")/100*$AF$9,0),$AF$8,IF(_xlfn.RANK.EQ(L58,$L$2:$L$1000,0)&lt;=ROUND(COUNTIFS($G$2:$G$1000,"&gt;=50",$F$2:$F$1000,"&gt;=55")/100*$AE$9,0),$AE$8,IF(_xlfn.RANK.EQ(M58,$M$2:$M$1000,0)&lt;=ROUND(COUNTIFS($G$2:$G$1000,"&gt;=50",$F$2:$F$1000,"&gt;=55")/100*$AD$9,0),$AD$8,IF(_xlfn.RANK.EQ(N58,$N$2:$N$1000,0)&lt;=ROUND(COUNTIFS($G$2:$G$1000,"&gt;=50",$F$2:$F$1000,"&gt;=55")/100*$AC$9,0),$AC$8,IF(_xlfn.RANK.EQ(O58,$O$2:$O$1000,0)&lt;=ROUND(COUNTIFS($G$2:$G$1000,"&gt;=50",$F$2:$F$1000,"&gt;=55")/100*$AB$9,0),$AB$8,IF(_xlfn.RANK.EQ(P58,$P$2:$P$1000,0)&lt;=ROUND(COUNTIFS($G$2:$G$1000,"&gt;=50",$F$2:$F$1000,"&gt;=55")/100*$AA$9,0),$AA$8,$Z$8)))))),IF(I58&gt;=$Y$9,$Y$8,$X$8)),IF(I58&gt;=$X$32,$X$30,IF(I58&gt;=$Y$32,$Y$30,IF(I58&gt;=$Z$32,$Z$30,IF(I58&gt;=$AA$32,$AA$30,IF(I58&gt;=$AB$32,$AB$30,IF(I58&gt;=$AC$32,$AC$30,IF(I58&gt;=$AD$32,$AD$30,IF(I58&gt;=$AE$32,$AE$30,$AF$30))))))))),"")</f>
        <v>FD</v>
      </c>
      <c r="S58" s="9" t="str" cm="1">
        <f t="array" ref="S58">IF(AND(D58&lt;&gt;"",D58&lt;&gt;"GR"),IF(COUNTIF($H$2:$H$1000,"&gt;=50")&gt;=10,IF(D58&lt;&gt;"GR",IF(AND(D58&gt;=55,H58&gt;=50),_xlfn.IFS(AND(H58&gt;=$AF$11,H58&gt;$AE$10,H58&gt;$AD$10,H58&gt;$AC$10,H58&gt;$AB$10,H58&gt;$AA$10,H58&gt;$Z$10),"AA",AND(H58&gt;=$AE$11,H58&gt;$AD$10,H58&gt;$AC$10,H58&gt;$AB$10,H58&gt;$AA$10,H58&gt;$Z$10),"BA",AND(H58&gt;=$AD$11,H58&gt;$AC$10,H58&gt;$AB$10,H58&gt;$AA$10,H58&gt;$Z$10),"BB",AND(H58&gt;=$AC$11,H58&gt;$AB$10,H58&gt;$AA$10,H58&gt;$Z$10),"CB",AND(H58&gt;=$AB$11,H58&gt;$AA$10,H58&gt;$Z$10),"CC",AND(H58&gt;=$AA$11,H58&gt;$Z$10),"DC",H58&gt;=50,"DD"),IF(H58&gt;=$Y$9,"FD","FF")),R58),IF(J58&gt;=$X$32,$X$30,IF(J58&gt;=$Y$32,$Y$30,IF(J58&gt;=$Z$32,$Z$30,IF(J58&gt;=$AA$32,$AA$30,IF(J58&gt;=$AB$32,$AB$30,IF(J58&gt;=$AC$32,$AC$30,IF(J58&gt;=$AD$32,$AD$30,IF(J58&gt;=$AE$32,$AE$30,$AF$30))))))))),R58)</f>
        <v>FD</v>
      </c>
      <c r="T58" s="9" t="e" cm="1">
        <f t="array" aca="1" ref="T58" ca="1">IF(A58&lt;&gt;"",IF(_xlfn.BITOR(D58&lt;&gt;"GR",D58&lt;&gt;""),IF(AND(J58&gt;=50,D58&gt;=55),_xlfn.RANK.EQ(J58,$J$2:$J$1000,0),_xlfn.IFS(S58="FD",999,S58="FF",1000)),IF(AND(J58&gt;=50,F58&gt;=55),_xlfn.RANK.EQ(J58,$J$2:$J$326,0),_xlfn.IFS(S58="FD",999,S58="FF",1000))),"")</f>
        <v>#NAME?</v>
      </c>
    </row>
    <row r="59" spans="1:20" ht="17" thickBot="1" x14ac:dyDescent="0.25">
      <c r="A59" s="32">
        <v>210301251</v>
      </c>
      <c r="B59" s="32">
        <v>68</v>
      </c>
      <c r="C59" s="32">
        <v>2</v>
      </c>
      <c r="D59" s="3"/>
      <c r="E59" s="16">
        <f t="shared" si="15"/>
        <v>68</v>
      </c>
      <c r="F59" s="16">
        <f t="shared" si="14"/>
        <v>2</v>
      </c>
      <c r="G59" s="9">
        <f t="shared" si="0"/>
        <v>28.400000000000002</v>
      </c>
      <c r="H59" s="9">
        <f t="shared" si="3"/>
        <v>28.400000000000002</v>
      </c>
      <c r="I59" s="9">
        <f t="shared" si="4"/>
        <v>28</v>
      </c>
      <c r="J59" s="9">
        <f t="shared" si="5"/>
        <v>28</v>
      </c>
      <c r="K59" s="9" t="str">
        <f t="shared" si="6"/>
        <v/>
      </c>
      <c r="L59" s="9" t="str">
        <f t="shared" si="7"/>
        <v/>
      </c>
      <c r="M59" s="9" t="str">
        <f t="shared" si="8"/>
        <v/>
      </c>
      <c r="N59" s="9" t="str">
        <f t="shared" si="9"/>
        <v/>
      </c>
      <c r="O59" s="9" t="str">
        <f t="shared" si="10"/>
        <v/>
      </c>
      <c r="P59" s="9" t="str">
        <f t="shared" si="11"/>
        <v/>
      </c>
      <c r="Q59" s="9" t="str">
        <f t="shared" si="12"/>
        <v/>
      </c>
      <c r="R59" s="9" t="str">
        <f>IF(A59&lt;&gt;"",IF(COUNTIF($G$2:$G$1000,"&gt;=50")&gt;=10,IF(AND(F59&gt;=55,G59&gt;=50),IF(_xlfn.RANK.EQ(K59,$K$2:$K$1000,0)&lt;=ROUND(COUNTIFS($G$2:$G$1000,"&gt;=50",$F$2:$F$1000,"&gt;=55")/100*$AF$9,0),$AF$8,IF(_xlfn.RANK.EQ(L59,$L$2:$L$1000,0)&lt;=ROUND(COUNTIFS($G$2:$G$1000,"&gt;=50",$F$2:$F$1000,"&gt;=55")/100*$AE$9,0),$AE$8,IF(_xlfn.RANK.EQ(M59,$M$2:$M$1000,0)&lt;=ROUND(COUNTIFS($G$2:$G$1000,"&gt;=50",$F$2:$F$1000,"&gt;=55")/100*$AD$9,0),$AD$8,IF(_xlfn.RANK.EQ(N59,$N$2:$N$1000,0)&lt;=ROUND(COUNTIFS($G$2:$G$1000,"&gt;=50",$F$2:$F$1000,"&gt;=55")/100*$AC$9,0),$AC$8,IF(_xlfn.RANK.EQ(O59,$O$2:$O$1000,0)&lt;=ROUND(COUNTIFS($G$2:$G$1000,"&gt;=50",$F$2:$F$1000,"&gt;=55")/100*$AB$9,0),$AB$8,IF(_xlfn.RANK.EQ(P59,$P$2:$P$1000,0)&lt;=ROUND(COUNTIFS($G$2:$G$1000,"&gt;=50",$F$2:$F$1000,"&gt;=55")/100*$AA$9,0),$AA$8,$Z$8)))))),IF(I59&gt;=$Y$9,$Y$8,$X$8)),IF(I59&gt;=$X$32,$X$30,IF(I59&gt;=$Y$32,$Y$30,IF(I59&gt;=$Z$32,$Z$30,IF(I59&gt;=$AA$32,$AA$30,IF(I59&gt;=$AB$32,$AB$30,IF(I59&gt;=$AC$32,$AC$30,IF(I59&gt;=$AD$32,$AD$30,IF(I59&gt;=$AE$32,$AE$30,$AF$30))))))))),"")</f>
        <v>FD</v>
      </c>
      <c r="S59" s="9" t="str" cm="1">
        <f t="array" ref="S59">IF(AND(D59&lt;&gt;"",D59&lt;&gt;"GR"),IF(COUNTIF($H$2:$H$1000,"&gt;=50")&gt;=10,IF(D59&lt;&gt;"GR",IF(AND(D59&gt;=55,H59&gt;=50),_xlfn.IFS(AND(H59&gt;=$AF$11,H59&gt;$AE$10,H59&gt;$AD$10,H59&gt;$AC$10,H59&gt;$AB$10,H59&gt;$AA$10,H59&gt;$Z$10),"AA",AND(H59&gt;=$AE$11,H59&gt;$AD$10,H59&gt;$AC$10,H59&gt;$AB$10,H59&gt;$AA$10,H59&gt;$Z$10),"BA",AND(H59&gt;=$AD$11,H59&gt;$AC$10,H59&gt;$AB$10,H59&gt;$AA$10,H59&gt;$Z$10),"BB",AND(H59&gt;=$AC$11,H59&gt;$AB$10,H59&gt;$AA$10,H59&gt;$Z$10),"CB",AND(H59&gt;=$AB$11,H59&gt;$AA$10,H59&gt;$Z$10),"CC",AND(H59&gt;=$AA$11,H59&gt;$Z$10),"DC",H59&gt;=50,"DD"),IF(H59&gt;=$Y$9,"FD","FF")),R59),IF(J59&gt;=$X$32,$X$30,IF(J59&gt;=$Y$32,$Y$30,IF(J59&gt;=$Z$32,$Z$30,IF(J59&gt;=$AA$32,$AA$30,IF(J59&gt;=$AB$32,$AB$30,IF(J59&gt;=$AC$32,$AC$30,IF(J59&gt;=$AD$32,$AD$30,IF(J59&gt;=$AE$32,$AE$30,$AF$30))))))))),R59)</f>
        <v>FD</v>
      </c>
      <c r="T59" s="9" t="e" cm="1">
        <f t="array" aca="1" ref="T59" ca="1">IF(A59&lt;&gt;"",IF(_xlfn.BITOR(D59&lt;&gt;"GR",D59&lt;&gt;""),IF(AND(J59&gt;=50,D59&gt;=55),_xlfn.RANK.EQ(J59,$J$2:$J$1000,0),_xlfn.IFS(S59="FD",999,S59="FF",1000)),IF(AND(J59&gt;=50,F59&gt;=55),_xlfn.RANK.EQ(J59,$J$2:$J$326,0),_xlfn.IFS(S59="FD",999,S59="FF",1000))),"")</f>
        <v>#NAME?</v>
      </c>
    </row>
    <row r="60" spans="1:20" ht="18" thickBot="1" x14ac:dyDescent="0.25">
      <c r="A60" s="32">
        <v>210301253</v>
      </c>
      <c r="B60" s="32">
        <v>73</v>
      </c>
      <c r="C60" s="32" t="s">
        <v>34</v>
      </c>
      <c r="D60" s="3"/>
      <c r="E60" s="16">
        <f t="shared" si="15"/>
        <v>73</v>
      </c>
      <c r="F60" s="16">
        <f t="shared" si="14"/>
        <v>0</v>
      </c>
      <c r="G60" s="9">
        <f t="shared" si="0"/>
        <v>29.200000000000003</v>
      </c>
      <c r="H60" s="9">
        <f t="shared" si="3"/>
        <v>29.200000000000003</v>
      </c>
      <c r="I60" s="9">
        <f t="shared" si="4"/>
        <v>29</v>
      </c>
      <c r="J60" s="9">
        <f t="shared" si="5"/>
        <v>29</v>
      </c>
      <c r="K60" s="9" t="str">
        <f t="shared" si="6"/>
        <v/>
      </c>
      <c r="L60" s="9" t="str">
        <f t="shared" si="7"/>
        <v/>
      </c>
      <c r="M60" s="9" t="str">
        <f t="shared" si="8"/>
        <v/>
      </c>
      <c r="N60" s="9" t="str">
        <f t="shared" si="9"/>
        <v/>
      </c>
      <c r="O60" s="9" t="str">
        <f t="shared" si="10"/>
        <v/>
      </c>
      <c r="P60" s="9" t="str">
        <f t="shared" si="11"/>
        <v/>
      </c>
      <c r="Q60" s="9" t="str">
        <f t="shared" si="12"/>
        <v/>
      </c>
      <c r="R60" s="9" t="str">
        <f>IF(A60&lt;&gt;"",IF(COUNTIF($G$2:$G$1000,"&gt;=50")&gt;=10,IF(AND(F60&gt;=55,G60&gt;=50),IF(_xlfn.RANK.EQ(K60,$K$2:$K$1000,0)&lt;=ROUND(COUNTIFS($G$2:$G$1000,"&gt;=50",$F$2:$F$1000,"&gt;=55")/100*$AF$9,0),$AF$8,IF(_xlfn.RANK.EQ(L60,$L$2:$L$1000,0)&lt;=ROUND(COUNTIFS($G$2:$G$1000,"&gt;=50",$F$2:$F$1000,"&gt;=55")/100*$AE$9,0),$AE$8,IF(_xlfn.RANK.EQ(M60,$M$2:$M$1000,0)&lt;=ROUND(COUNTIFS($G$2:$G$1000,"&gt;=50",$F$2:$F$1000,"&gt;=55")/100*$AD$9,0),$AD$8,IF(_xlfn.RANK.EQ(N60,$N$2:$N$1000,0)&lt;=ROUND(COUNTIFS($G$2:$G$1000,"&gt;=50",$F$2:$F$1000,"&gt;=55")/100*$AC$9,0),$AC$8,IF(_xlfn.RANK.EQ(O60,$O$2:$O$1000,0)&lt;=ROUND(COUNTIFS($G$2:$G$1000,"&gt;=50",$F$2:$F$1000,"&gt;=55")/100*$AB$9,0),$AB$8,IF(_xlfn.RANK.EQ(P60,$P$2:$P$1000,0)&lt;=ROUND(COUNTIFS($G$2:$G$1000,"&gt;=50",$F$2:$F$1000,"&gt;=55")/100*$AA$9,0),$AA$8,$Z$8)))))),IF(I60&gt;=$Y$9,$Y$8,$X$8)),IF(I60&gt;=$X$32,$X$30,IF(I60&gt;=$Y$32,$Y$30,IF(I60&gt;=$Z$32,$Z$30,IF(I60&gt;=$AA$32,$AA$30,IF(I60&gt;=$AB$32,$AB$30,IF(I60&gt;=$AC$32,$AC$30,IF(I60&gt;=$AD$32,$AD$30,IF(I60&gt;=$AE$32,$AE$30,$AF$30))))))))),"")</f>
        <v>FD</v>
      </c>
      <c r="S60" s="9" t="str" cm="1">
        <f t="array" ref="S60">IF(AND(D60&lt;&gt;"",D60&lt;&gt;"GR"),IF(COUNTIF($H$2:$H$1000,"&gt;=50")&gt;=10,IF(D60&lt;&gt;"GR",IF(AND(D60&gt;=55,H60&gt;=50),_xlfn.IFS(AND(H60&gt;=$AF$11,H60&gt;$AE$10,H60&gt;$AD$10,H60&gt;$AC$10,H60&gt;$AB$10,H60&gt;$AA$10,H60&gt;$Z$10),"AA",AND(H60&gt;=$AE$11,H60&gt;$AD$10,H60&gt;$AC$10,H60&gt;$AB$10,H60&gt;$AA$10,H60&gt;$Z$10),"BA",AND(H60&gt;=$AD$11,H60&gt;$AC$10,H60&gt;$AB$10,H60&gt;$AA$10,H60&gt;$Z$10),"BB",AND(H60&gt;=$AC$11,H60&gt;$AB$10,H60&gt;$AA$10,H60&gt;$Z$10),"CB",AND(H60&gt;=$AB$11,H60&gt;$AA$10,H60&gt;$Z$10),"CC",AND(H60&gt;=$AA$11,H60&gt;$Z$10),"DC",H60&gt;=50,"DD"),IF(H60&gt;=$Y$9,"FD","FF")),R60),IF(J60&gt;=$X$32,$X$30,IF(J60&gt;=$Y$32,$Y$30,IF(J60&gt;=$Z$32,$Z$30,IF(J60&gt;=$AA$32,$AA$30,IF(J60&gt;=$AB$32,$AB$30,IF(J60&gt;=$AC$32,$AC$30,IF(J60&gt;=$AD$32,$AD$30,IF(J60&gt;=$AE$32,$AE$30,$AF$30))))))))),R60)</f>
        <v>FD</v>
      </c>
      <c r="T60" s="9" t="e" cm="1">
        <f t="array" aca="1" ref="T60" ca="1">IF(A60&lt;&gt;"",IF(_xlfn.BITOR(D60&lt;&gt;"GR",D60&lt;&gt;""),IF(AND(J60&gt;=50,D60&gt;=55),_xlfn.RANK.EQ(J60,$J$2:$J$1000,0),_xlfn.IFS(S60="FD",999,S60="FF",1000)),IF(AND(J60&gt;=50,F60&gt;=55),_xlfn.RANK.EQ(J60,$J$2:$J$326,0),_xlfn.IFS(S60="FD",999,S60="FF",1000))),"")</f>
        <v>#NAME?</v>
      </c>
    </row>
    <row r="61" spans="1:20" ht="18" thickBot="1" x14ac:dyDescent="0.25">
      <c r="A61" s="32">
        <v>210301254</v>
      </c>
      <c r="B61" s="32">
        <v>73</v>
      </c>
      <c r="C61" s="32" t="s">
        <v>34</v>
      </c>
      <c r="D61" s="3"/>
      <c r="E61" s="16">
        <f t="shared" si="15"/>
        <v>73</v>
      </c>
      <c r="F61" s="16">
        <f t="shared" si="14"/>
        <v>0</v>
      </c>
      <c r="G61" s="9">
        <f t="shared" si="0"/>
        <v>29.200000000000003</v>
      </c>
      <c r="H61" s="9">
        <f t="shared" si="3"/>
        <v>29.200000000000003</v>
      </c>
      <c r="I61" s="9">
        <f t="shared" si="4"/>
        <v>29</v>
      </c>
      <c r="J61" s="9">
        <f t="shared" si="5"/>
        <v>29</v>
      </c>
      <c r="K61" s="9" t="str">
        <f t="shared" si="6"/>
        <v/>
      </c>
      <c r="L61" s="9" t="str">
        <f t="shared" si="7"/>
        <v/>
      </c>
      <c r="M61" s="9" t="str">
        <f t="shared" si="8"/>
        <v/>
      </c>
      <c r="N61" s="9" t="str">
        <f t="shared" si="9"/>
        <v/>
      </c>
      <c r="O61" s="9" t="str">
        <f t="shared" si="10"/>
        <v/>
      </c>
      <c r="P61" s="9" t="str">
        <f t="shared" si="11"/>
        <v/>
      </c>
      <c r="Q61" s="9" t="str">
        <f t="shared" si="12"/>
        <v/>
      </c>
      <c r="R61" s="9" t="str">
        <f>IF(A61&lt;&gt;"",IF(COUNTIF($G$2:$G$1000,"&gt;=50")&gt;=10,IF(AND(F61&gt;=55,G61&gt;=50),IF(_xlfn.RANK.EQ(K61,$K$2:$K$1000,0)&lt;=ROUND(COUNTIFS($G$2:$G$1000,"&gt;=50",$F$2:$F$1000,"&gt;=55")/100*$AF$9,0),$AF$8,IF(_xlfn.RANK.EQ(L61,$L$2:$L$1000,0)&lt;=ROUND(COUNTIFS($G$2:$G$1000,"&gt;=50",$F$2:$F$1000,"&gt;=55")/100*$AE$9,0),$AE$8,IF(_xlfn.RANK.EQ(M61,$M$2:$M$1000,0)&lt;=ROUND(COUNTIFS($G$2:$G$1000,"&gt;=50",$F$2:$F$1000,"&gt;=55")/100*$AD$9,0),$AD$8,IF(_xlfn.RANK.EQ(N61,$N$2:$N$1000,0)&lt;=ROUND(COUNTIFS($G$2:$G$1000,"&gt;=50",$F$2:$F$1000,"&gt;=55")/100*$AC$9,0),$AC$8,IF(_xlfn.RANK.EQ(O61,$O$2:$O$1000,0)&lt;=ROUND(COUNTIFS($G$2:$G$1000,"&gt;=50",$F$2:$F$1000,"&gt;=55")/100*$AB$9,0),$AB$8,IF(_xlfn.RANK.EQ(P61,$P$2:$P$1000,0)&lt;=ROUND(COUNTIFS($G$2:$G$1000,"&gt;=50",$F$2:$F$1000,"&gt;=55")/100*$AA$9,0),$AA$8,$Z$8)))))),IF(I61&gt;=$Y$9,$Y$8,$X$8)),IF(I61&gt;=$X$32,$X$30,IF(I61&gt;=$Y$32,$Y$30,IF(I61&gt;=$Z$32,$Z$30,IF(I61&gt;=$AA$32,$AA$30,IF(I61&gt;=$AB$32,$AB$30,IF(I61&gt;=$AC$32,$AC$30,IF(I61&gt;=$AD$32,$AD$30,IF(I61&gt;=$AE$32,$AE$30,$AF$30))))))))),"")</f>
        <v>FD</v>
      </c>
      <c r="S61" s="9" t="str" cm="1">
        <f t="array" ref="S61">IF(AND(D61&lt;&gt;"",D61&lt;&gt;"GR"),IF(COUNTIF($H$2:$H$1000,"&gt;=50")&gt;=10,IF(D61&lt;&gt;"GR",IF(AND(D61&gt;=55,H61&gt;=50),_xlfn.IFS(AND(H61&gt;=$AF$11,H61&gt;$AE$10,H61&gt;$AD$10,H61&gt;$AC$10,H61&gt;$AB$10,H61&gt;$AA$10,H61&gt;$Z$10),"AA",AND(H61&gt;=$AE$11,H61&gt;$AD$10,H61&gt;$AC$10,H61&gt;$AB$10,H61&gt;$AA$10,H61&gt;$Z$10),"BA",AND(H61&gt;=$AD$11,H61&gt;$AC$10,H61&gt;$AB$10,H61&gt;$AA$10,H61&gt;$Z$10),"BB",AND(H61&gt;=$AC$11,H61&gt;$AB$10,H61&gt;$AA$10,H61&gt;$Z$10),"CB",AND(H61&gt;=$AB$11,H61&gt;$AA$10,H61&gt;$Z$10),"CC",AND(H61&gt;=$AA$11,H61&gt;$Z$10),"DC",H61&gt;=50,"DD"),IF(H61&gt;=$Y$9,"FD","FF")),R61),IF(J61&gt;=$X$32,$X$30,IF(J61&gt;=$Y$32,$Y$30,IF(J61&gt;=$Z$32,$Z$30,IF(J61&gt;=$AA$32,$AA$30,IF(J61&gt;=$AB$32,$AB$30,IF(J61&gt;=$AC$32,$AC$30,IF(J61&gt;=$AD$32,$AD$30,IF(J61&gt;=$AE$32,$AE$30,$AF$30))))))))),R61)</f>
        <v>FD</v>
      </c>
      <c r="T61" s="9" t="e" cm="1">
        <f t="array" aca="1" ref="T61" ca="1">IF(A61&lt;&gt;"",IF(_xlfn.BITOR(D61&lt;&gt;"GR",D61&lt;&gt;""),IF(AND(J61&gt;=50,D61&gt;=55),_xlfn.RANK.EQ(J61,$J$2:$J$1000,0),_xlfn.IFS(S61="FD",999,S61="FF",1000)),IF(AND(J61&gt;=50,F61&gt;=55),_xlfn.RANK.EQ(J61,$J$2:$J$326,0),_xlfn.IFS(S61="FD",999,S61="FF",1000))),"")</f>
        <v>#NAME?</v>
      </c>
    </row>
    <row r="62" spans="1:20" ht="17" thickBot="1" x14ac:dyDescent="0.25">
      <c r="A62" s="32">
        <v>210301257</v>
      </c>
      <c r="B62" s="32">
        <v>67</v>
      </c>
      <c r="C62" s="32">
        <v>55</v>
      </c>
      <c r="D62" s="3"/>
      <c r="E62" s="16">
        <f t="shared" si="15"/>
        <v>67</v>
      </c>
      <c r="F62" s="16">
        <f t="shared" si="14"/>
        <v>55</v>
      </c>
      <c r="G62" s="9">
        <f t="shared" si="0"/>
        <v>59.8</v>
      </c>
      <c r="H62" s="9">
        <f t="shared" si="3"/>
        <v>59.8</v>
      </c>
      <c r="I62" s="9">
        <f t="shared" si="4"/>
        <v>60</v>
      </c>
      <c r="J62" s="9">
        <f t="shared" si="5"/>
        <v>60</v>
      </c>
      <c r="K62" s="9">
        <f t="shared" si="6"/>
        <v>59.8</v>
      </c>
      <c r="L62" s="9">
        <f t="shared" si="7"/>
        <v>59.8</v>
      </c>
      <c r="M62" s="9">
        <f t="shared" si="8"/>
        <v>59.8</v>
      </c>
      <c r="N62" s="9">
        <f t="shared" si="9"/>
        <v>59.8</v>
      </c>
      <c r="O62" s="9">
        <f t="shared" si="10"/>
        <v>59.8</v>
      </c>
      <c r="P62" s="9" t="str">
        <f t="shared" si="11"/>
        <v/>
      </c>
      <c r="Q62" s="9" t="str">
        <f t="shared" si="12"/>
        <v/>
      </c>
      <c r="R62" s="9" t="str">
        <f>IF(A62&lt;&gt;"",IF(COUNTIF($G$2:$G$1000,"&gt;=50")&gt;=10,IF(AND(F62&gt;=55,G62&gt;=50),IF(_xlfn.RANK.EQ(K62,$K$2:$K$1000,0)&lt;=ROUND(COUNTIFS($G$2:$G$1000,"&gt;=50",$F$2:$F$1000,"&gt;=55")/100*$AF$9,0),$AF$8,IF(_xlfn.RANK.EQ(L62,$L$2:$L$1000,0)&lt;=ROUND(COUNTIFS($G$2:$G$1000,"&gt;=50",$F$2:$F$1000,"&gt;=55")/100*$AE$9,0),$AE$8,IF(_xlfn.RANK.EQ(M62,$M$2:$M$1000,0)&lt;=ROUND(COUNTIFS($G$2:$G$1000,"&gt;=50",$F$2:$F$1000,"&gt;=55")/100*$AD$9,0),$AD$8,IF(_xlfn.RANK.EQ(N62,$N$2:$N$1000,0)&lt;=ROUND(COUNTIFS($G$2:$G$1000,"&gt;=50",$F$2:$F$1000,"&gt;=55")/100*$AC$9,0),$AC$8,IF(_xlfn.RANK.EQ(O62,$O$2:$O$1000,0)&lt;=ROUND(COUNTIFS($G$2:$G$1000,"&gt;=50",$F$2:$F$1000,"&gt;=55")/100*$AB$9,0),$AB$8,IF(_xlfn.RANK.EQ(P62,$P$2:$P$1000,0)&lt;=ROUND(COUNTIFS($G$2:$G$1000,"&gt;=50",$F$2:$F$1000,"&gt;=55")/100*$AA$9,0),$AA$8,$Z$8)))))),IF(I62&gt;=$Y$9,$Y$8,$X$8)),IF(I62&gt;=$X$32,$X$30,IF(I62&gt;=$Y$32,$Y$30,IF(I62&gt;=$Z$32,$Z$30,IF(I62&gt;=$AA$32,$AA$30,IF(I62&gt;=$AB$32,$AB$30,IF(I62&gt;=$AC$32,$AC$30,IF(I62&gt;=$AD$32,$AD$30,IF(I62&gt;=$AE$32,$AE$30,$AF$30))))))))),"")</f>
        <v>CC</v>
      </c>
      <c r="S62" s="9" t="str" cm="1">
        <f t="array" ref="S62">IF(AND(D62&lt;&gt;"",D62&lt;&gt;"GR"),IF(COUNTIF($H$2:$H$1000,"&gt;=50")&gt;=10,IF(D62&lt;&gt;"GR",IF(AND(D62&gt;=55,H62&gt;=50),_xlfn.IFS(AND(H62&gt;=$AF$11,H62&gt;$AE$10,H62&gt;$AD$10,H62&gt;$AC$10,H62&gt;$AB$10,H62&gt;$AA$10,H62&gt;$Z$10),"AA",AND(H62&gt;=$AE$11,H62&gt;$AD$10,H62&gt;$AC$10,H62&gt;$AB$10,H62&gt;$AA$10,H62&gt;$Z$10),"BA",AND(H62&gt;=$AD$11,H62&gt;$AC$10,H62&gt;$AB$10,H62&gt;$AA$10,H62&gt;$Z$10),"BB",AND(H62&gt;=$AC$11,H62&gt;$AB$10,H62&gt;$AA$10,H62&gt;$Z$10),"CB",AND(H62&gt;=$AB$11,H62&gt;$AA$10,H62&gt;$Z$10),"CC",AND(H62&gt;=$AA$11,H62&gt;$Z$10),"DC",H62&gt;=50,"DD"),IF(H62&gt;=$Y$9,"FD","FF")),R62),IF(J62&gt;=$X$32,$X$30,IF(J62&gt;=$Y$32,$Y$30,IF(J62&gt;=$Z$32,$Z$30,IF(J62&gt;=$AA$32,$AA$30,IF(J62&gt;=$AB$32,$AB$30,IF(J62&gt;=$AC$32,$AC$30,IF(J62&gt;=$AD$32,$AD$30,IF(J62&gt;=$AE$32,$AE$30,$AF$30))))))))),R62)</f>
        <v>CC</v>
      </c>
      <c r="T62" s="9" t="e" cm="1">
        <f t="array" aca="1" ref="T62" ca="1">IF(A62&lt;&gt;"",IF(_xlfn.BITOR(D62&lt;&gt;"GR",D62&lt;&gt;""),IF(AND(J62&gt;=50,D62&gt;=55),_xlfn.RANK.EQ(J62,$J$2:$J$1000,0),_xlfn.IFS(S62="FD",999,S62="FF",1000)),IF(AND(J62&gt;=50,F62&gt;=55),_xlfn.RANK.EQ(J62,$J$2:$J$326,0),_xlfn.IFS(S62="FD",999,S62="FF",1000))),"")</f>
        <v>#NAME?</v>
      </c>
    </row>
    <row r="63" spans="1:20" ht="17" thickBot="1" x14ac:dyDescent="0.25">
      <c r="A63" s="32">
        <v>210301259</v>
      </c>
      <c r="B63" s="32">
        <v>95</v>
      </c>
      <c r="C63" s="32">
        <v>83</v>
      </c>
      <c r="D63" s="3"/>
      <c r="E63" s="16">
        <f t="shared" si="15"/>
        <v>95</v>
      </c>
      <c r="F63" s="16">
        <f t="shared" si="14"/>
        <v>83</v>
      </c>
      <c r="G63" s="9">
        <f t="shared" si="0"/>
        <v>87.8</v>
      </c>
      <c r="H63" s="9">
        <f t="shared" si="3"/>
        <v>87.8</v>
      </c>
      <c r="I63" s="9">
        <f t="shared" si="4"/>
        <v>88</v>
      </c>
      <c r="J63" s="9">
        <f t="shared" si="5"/>
        <v>88</v>
      </c>
      <c r="K63" s="9">
        <f t="shared" si="6"/>
        <v>87.8</v>
      </c>
      <c r="L63" s="9" t="str">
        <f t="shared" si="7"/>
        <v/>
      </c>
      <c r="M63" s="9" t="str">
        <f t="shared" si="8"/>
        <v/>
      </c>
      <c r="N63" s="9" t="str">
        <f t="shared" si="9"/>
        <v/>
      </c>
      <c r="O63" s="9" t="str">
        <f t="shared" si="10"/>
        <v/>
      </c>
      <c r="P63" s="9" t="str">
        <f t="shared" si="11"/>
        <v/>
      </c>
      <c r="Q63" s="9" t="str">
        <f t="shared" si="12"/>
        <v/>
      </c>
      <c r="R63" s="9" t="str">
        <f>IF(A63&lt;&gt;"",IF(COUNTIF($G$2:$G$1000,"&gt;=50")&gt;=10,IF(AND(F63&gt;=55,G63&gt;=50),IF(_xlfn.RANK.EQ(K63,$K$2:$K$1000,0)&lt;=ROUND(COUNTIFS($G$2:$G$1000,"&gt;=50",$F$2:$F$1000,"&gt;=55")/100*$AF$9,0),$AF$8,IF(_xlfn.RANK.EQ(L63,$L$2:$L$1000,0)&lt;=ROUND(COUNTIFS($G$2:$G$1000,"&gt;=50",$F$2:$F$1000,"&gt;=55")/100*$AE$9,0),$AE$8,IF(_xlfn.RANK.EQ(M63,$M$2:$M$1000,0)&lt;=ROUND(COUNTIFS($G$2:$G$1000,"&gt;=50",$F$2:$F$1000,"&gt;=55")/100*$AD$9,0),$AD$8,IF(_xlfn.RANK.EQ(N63,$N$2:$N$1000,0)&lt;=ROUND(COUNTIFS($G$2:$G$1000,"&gt;=50",$F$2:$F$1000,"&gt;=55")/100*$AC$9,0),$AC$8,IF(_xlfn.RANK.EQ(O63,$O$2:$O$1000,0)&lt;=ROUND(COUNTIFS($G$2:$G$1000,"&gt;=50",$F$2:$F$1000,"&gt;=55")/100*$AB$9,0),$AB$8,IF(_xlfn.RANK.EQ(P63,$P$2:$P$1000,0)&lt;=ROUND(COUNTIFS($G$2:$G$1000,"&gt;=50",$F$2:$F$1000,"&gt;=55")/100*$AA$9,0),$AA$8,$Z$8)))))),IF(I63&gt;=$Y$9,$Y$8,$X$8)),IF(I63&gt;=$X$32,$X$30,IF(I63&gt;=$Y$32,$Y$30,IF(I63&gt;=$Z$32,$Z$30,IF(I63&gt;=$AA$32,$AA$30,IF(I63&gt;=$AB$32,$AB$30,IF(I63&gt;=$AC$32,$AC$30,IF(I63&gt;=$AD$32,$AD$30,IF(I63&gt;=$AE$32,$AE$30,$AF$30))))))))),"")</f>
        <v>AA</v>
      </c>
      <c r="S63" s="9" t="str" cm="1">
        <f t="array" ref="S63">IF(AND(D63&lt;&gt;"",D63&lt;&gt;"GR"),IF(COUNTIF($H$2:$H$1000,"&gt;=50")&gt;=10,IF(D63&lt;&gt;"GR",IF(AND(D63&gt;=55,H63&gt;=50),_xlfn.IFS(AND(H63&gt;=$AF$11,H63&gt;$AE$10,H63&gt;$AD$10,H63&gt;$AC$10,H63&gt;$AB$10,H63&gt;$AA$10,H63&gt;$Z$10),"AA",AND(H63&gt;=$AE$11,H63&gt;$AD$10,H63&gt;$AC$10,H63&gt;$AB$10,H63&gt;$AA$10,H63&gt;$Z$10),"BA",AND(H63&gt;=$AD$11,H63&gt;$AC$10,H63&gt;$AB$10,H63&gt;$AA$10,H63&gt;$Z$10),"BB",AND(H63&gt;=$AC$11,H63&gt;$AB$10,H63&gt;$AA$10,H63&gt;$Z$10),"CB",AND(H63&gt;=$AB$11,H63&gt;$AA$10,H63&gt;$Z$10),"CC",AND(H63&gt;=$AA$11,H63&gt;$Z$10),"DC",H63&gt;=50,"DD"),IF(H63&gt;=$Y$9,"FD","FF")),R63),IF(J63&gt;=$X$32,$X$30,IF(J63&gt;=$Y$32,$Y$30,IF(J63&gt;=$Z$32,$Z$30,IF(J63&gt;=$AA$32,$AA$30,IF(J63&gt;=$AB$32,$AB$30,IF(J63&gt;=$AC$32,$AC$30,IF(J63&gt;=$AD$32,$AD$30,IF(J63&gt;=$AE$32,$AE$30,$AF$30))))))))),R63)</f>
        <v>AA</v>
      </c>
      <c r="T63" s="9" t="e" cm="1">
        <f t="array" aca="1" ref="T63" ca="1">IF(A63&lt;&gt;"",IF(_xlfn.BITOR(D63&lt;&gt;"GR",D63&lt;&gt;""),IF(AND(J63&gt;=50,D63&gt;=55),_xlfn.RANK.EQ(J63,$J$2:$J$1000,0),_xlfn.IFS(S63="FD",999,S63="FF",1000)),IF(AND(J63&gt;=50,F63&gt;=55),_xlfn.RANK.EQ(J63,$J$2:$J$326,0),_xlfn.IFS(S63="FD",999,S63="FF",1000))),"")</f>
        <v>#NAME?</v>
      </c>
    </row>
    <row r="64" spans="1:20" ht="17" thickBot="1" x14ac:dyDescent="0.25">
      <c r="A64" s="32">
        <v>210301267</v>
      </c>
      <c r="B64" s="32">
        <v>65</v>
      </c>
      <c r="C64" s="32">
        <v>56</v>
      </c>
      <c r="D64" s="3"/>
      <c r="E64" s="16">
        <f t="shared" si="15"/>
        <v>65</v>
      </c>
      <c r="F64" s="16">
        <f t="shared" si="14"/>
        <v>56</v>
      </c>
      <c r="G64" s="9">
        <f t="shared" si="0"/>
        <v>59.6</v>
      </c>
      <c r="H64" s="9">
        <f t="shared" si="3"/>
        <v>59.6</v>
      </c>
      <c r="I64" s="9">
        <f t="shared" si="4"/>
        <v>60</v>
      </c>
      <c r="J64" s="9">
        <f t="shared" si="5"/>
        <v>60</v>
      </c>
      <c r="K64" s="9">
        <f t="shared" si="6"/>
        <v>59.6</v>
      </c>
      <c r="L64" s="9">
        <f t="shared" si="7"/>
        <v>59.6</v>
      </c>
      <c r="M64" s="9">
        <f t="shared" si="8"/>
        <v>59.6</v>
      </c>
      <c r="N64" s="9">
        <f t="shared" si="9"/>
        <v>59.6</v>
      </c>
      <c r="O64" s="9">
        <f t="shared" si="10"/>
        <v>59.6</v>
      </c>
      <c r="P64" s="9">
        <f t="shared" si="11"/>
        <v>59.6</v>
      </c>
      <c r="Q64" s="9" t="str">
        <f t="shared" si="12"/>
        <v/>
      </c>
      <c r="R64" s="9" t="str">
        <f>IF(A64&lt;&gt;"",IF(COUNTIF($G$2:$G$1000,"&gt;=50")&gt;=10,IF(AND(F64&gt;=55,G64&gt;=50),IF(_xlfn.RANK.EQ(K64,$K$2:$K$1000,0)&lt;=ROUND(COUNTIFS($G$2:$G$1000,"&gt;=50",$F$2:$F$1000,"&gt;=55")/100*$AF$9,0),$AF$8,IF(_xlfn.RANK.EQ(L64,$L$2:$L$1000,0)&lt;=ROUND(COUNTIFS($G$2:$G$1000,"&gt;=50",$F$2:$F$1000,"&gt;=55")/100*$AE$9,0),$AE$8,IF(_xlfn.RANK.EQ(M64,$M$2:$M$1000,0)&lt;=ROUND(COUNTIFS($G$2:$G$1000,"&gt;=50",$F$2:$F$1000,"&gt;=55")/100*$AD$9,0),$AD$8,IF(_xlfn.RANK.EQ(N64,$N$2:$N$1000,0)&lt;=ROUND(COUNTIFS($G$2:$G$1000,"&gt;=50",$F$2:$F$1000,"&gt;=55")/100*$AC$9,0),$AC$8,IF(_xlfn.RANK.EQ(O64,$O$2:$O$1000,0)&lt;=ROUND(COUNTIFS($G$2:$G$1000,"&gt;=50",$F$2:$F$1000,"&gt;=55")/100*$AB$9,0),$AB$8,IF(_xlfn.RANK.EQ(P64,$P$2:$P$1000,0)&lt;=ROUND(COUNTIFS($G$2:$G$1000,"&gt;=50",$F$2:$F$1000,"&gt;=55")/100*$AA$9,0),$AA$8,$Z$8)))))),IF(I64&gt;=$Y$9,$Y$8,$X$8)),IF(I64&gt;=$X$32,$X$30,IF(I64&gt;=$Y$32,$Y$30,IF(I64&gt;=$Z$32,$Z$30,IF(I64&gt;=$AA$32,$AA$30,IF(I64&gt;=$AB$32,$AB$30,IF(I64&gt;=$AC$32,$AC$30,IF(I64&gt;=$AD$32,$AD$30,IF(I64&gt;=$AE$32,$AE$30,$AF$30))))))))),"")</f>
        <v>DC</v>
      </c>
      <c r="S64" s="9" t="str" cm="1">
        <f t="array" ref="S64">IF(AND(D64&lt;&gt;"",D64&lt;&gt;"GR"),IF(COUNTIF($H$2:$H$1000,"&gt;=50")&gt;=10,IF(D64&lt;&gt;"GR",IF(AND(D64&gt;=55,H64&gt;=50),_xlfn.IFS(AND(H64&gt;=$AF$11,H64&gt;$AE$10,H64&gt;$AD$10,H64&gt;$AC$10,H64&gt;$AB$10,H64&gt;$AA$10,H64&gt;$Z$10),"AA",AND(H64&gt;=$AE$11,H64&gt;$AD$10,H64&gt;$AC$10,H64&gt;$AB$10,H64&gt;$AA$10,H64&gt;$Z$10),"BA",AND(H64&gt;=$AD$11,H64&gt;$AC$10,H64&gt;$AB$10,H64&gt;$AA$10,H64&gt;$Z$10),"BB",AND(H64&gt;=$AC$11,H64&gt;$AB$10,H64&gt;$AA$10,H64&gt;$Z$10),"CB",AND(H64&gt;=$AB$11,H64&gt;$AA$10,H64&gt;$Z$10),"CC",AND(H64&gt;=$AA$11,H64&gt;$Z$10),"DC",H64&gt;=50,"DD"),IF(H64&gt;=$Y$9,"FD","FF")),R64),IF(J64&gt;=$X$32,$X$30,IF(J64&gt;=$Y$32,$Y$30,IF(J64&gt;=$Z$32,$Z$30,IF(J64&gt;=$AA$32,$AA$30,IF(J64&gt;=$AB$32,$AB$30,IF(J64&gt;=$AC$32,$AC$30,IF(J64&gt;=$AD$32,$AD$30,IF(J64&gt;=$AE$32,$AE$30,$AF$30))))))))),R64)</f>
        <v>DC</v>
      </c>
      <c r="T64" s="9" t="e" cm="1">
        <f t="array" aca="1" ref="T64" ca="1">IF(A64&lt;&gt;"",IF(_xlfn.BITOR(D64&lt;&gt;"GR",D64&lt;&gt;""),IF(AND(J64&gt;=50,D64&gt;=55),_xlfn.RANK.EQ(J64,$J$2:$J$1000,0),_xlfn.IFS(S64="FD",999,S64="FF",1000)),IF(AND(J64&gt;=50,F64&gt;=55),_xlfn.RANK.EQ(J64,$J$2:$J$326,0),_xlfn.IFS(S64="FD",999,S64="FF",1000))),"")</f>
        <v>#NAME?</v>
      </c>
    </row>
    <row r="65" spans="1:20" ht="17" thickBot="1" x14ac:dyDescent="0.25">
      <c r="A65" s="32">
        <v>210301268</v>
      </c>
      <c r="B65" s="32">
        <v>62</v>
      </c>
      <c r="C65" s="32">
        <v>55</v>
      </c>
      <c r="D65" s="3"/>
      <c r="E65" s="16">
        <f t="shared" si="15"/>
        <v>62</v>
      </c>
      <c r="F65" s="16">
        <f t="shared" si="14"/>
        <v>55</v>
      </c>
      <c r="G65" s="9">
        <f t="shared" si="0"/>
        <v>57.8</v>
      </c>
      <c r="H65" s="9">
        <f t="shared" si="3"/>
        <v>57.8</v>
      </c>
      <c r="I65" s="9">
        <f t="shared" si="4"/>
        <v>58</v>
      </c>
      <c r="J65" s="9">
        <f t="shared" si="5"/>
        <v>58</v>
      </c>
      <c r="K65" s="9">
        <f t="shared" si="6"/>
        <v>57.8</v>
      </c>
      <c r="L65" s="9">
        <f t="shared" si="7"/>
        <v>57.8</v>
      </c>
      <c r="M65" s="9">
        <f t="shared" si="8"/>
        <v>57.8</v>
      </c>
      <c r="N65" s="9">
        <f t="shared" si="9"/>
        <v>57.8</v>
      </c>
      <c r="O65" s="9">
        <f t="shared" si="10"/>
        <v>57.8</v>
      </c>
      <c r="P65" s="9">
        <f t="shared" si="11"/>
        <v>57.8</v>
      </c>
      <c r="Q65" s="9" t="str">
        <f t="shared" si="12"/>
        <v/>
      </c>
      <c r="R65" s="9" t="str">
        <f>IF(A65&lt;&gt;"",IF(COUNTIF($G$2:$G$1000,"&gt;=50")&gt;=10,IF(AND(F65&gt;=55,G65&gt;=50),IF(_xlfn.RANK.EQ(K65,$K$2:$K$1000,0)&lt;=ROUND(COUNTIFS($G$2:$G$1000,"&gt;=50",$F$2:$F$1000,"&gt;=55")/100*$AF$9,0),$AF$8,IF(_xlfn.RANK.EQ(L65,$L$2:$L$1000,0)&lt;=ROUND(COUNTIFS($G$2:$G$1000,"&gt;=50",$F$2:$F$1000,"&gt;=55")/100*$AE$9,0),$AE$8,IF(_xlfn.RANK.EQ(M65,$M$2:$M$1000,0)&lt;=ROUND(COUNTIFS($G$2:$G$1000,"&gt;=50",$F$2:$F$1000,"&gt;=55")/100*$AD$9,0),$AD$8,IF(_xlfn.RANK.EQ(N65,$N$2:$N$1000,0)&lt;=ROUND(COUNTIFS($G$2:$G$1000,"&gt;=50",$F$2:$F$1000,"&gt;=55")/100*$AC$9,0),$AC$8,IF(_xlfn.RANK.EQ(O65,$O$2:$O$1000,0)&lt;=ROUND(COUNTIFS($G$2:$G$1000,"&gt;=50",$F$2:$F$1000,"&gt;=55")/100*$AB$9,0),$AB$8,IF(_xlfn.RANK.EQ(P65,$P$2:$P$1000,0)&lt;=ROUND(COUNTIFS($G$2:$G$1000,"&gt;=50",$F$2:$F$1000,"&gt;=55")/100*$AA$9,0),$AA$8,$Z$8)))))),IF(I65&gt;=$Y$9,$Y$8,$X$8)),IF(I65&gt;=$X$32,$X$30,IF(I65&gt;=$Y$32,$Y$30,IF(I65&gt;=$Z$32,$Z$30,IF(I65&gt;=$AA$32,$AA$30,IF(I65&gt;=$AB$32,$AB$30,IF(I65&gt;=$AC$32,$AC$30,IF(I65&gt;=$AD$32,$AD$30,IF(I65&gt;=$AE$32,$AE$30,$AF$30))))))))),"")</f>
        <v>DC</v>
      </c>
      <c r="S65" s="9" t="str" cm="1">
        <f t="array" ref="S65">IF(AND(D65&lt;&gt;"",D65&lt;&gt;"GR"),IF(COUNTIF($H$2:$H$1000,"&gt;=50")&gt;=10,IF(D65&lt;&gt;"GR",IF(AND(D65&gt;=55,H65&gt;=50),_xlfn.IFS(AND(H65&gt;=$AF$11,H65&gt;$AE$10,H65&gt;$AD$10,H65&gt;$AC$10,H65&gt;$AB$10,H65&gt;$AA$10,H65&gt;$Z$10),"AA",AND(H65&gt;=$AE$11,H65&gt;$AD$10,H65&gt;$AC$10,H65&gt;$AB$10,H65&gt;$AA$10,H65&gt;$Z$10),"BA",AND(H65&gt;=$AD$11,H65&gt;$AC$10,H65&gt;$AB$10,H65&gt;$AA$10,H65&gt;$Z$10),"BB",AND(H65&gt;=$AC$11,H65&gt;$AB$10,H65&gt;$AA$10,H65&gt;$Z$10),"CB",AND(H65&gt;=$AB$11,H65&gt;$AA$10,H65&gt;$Z$10),"CC",AND(H65&gt;=$AA$11,H65&gt;$Z$10),"DC",H65&gt;=50,"DD"),IF(H65&gt;=$Y$9,"FD","FF")),R65),IF(J65&gt;=$X$32,$X$30,IF(J65&gt;=$Y$32,$Y$30,IF(J65&gt;=$Z$32,$Z$30,IF(J65&gt;=$AA$32,$AA$30,IF(J65&gt;=$AB$32,$AB$30,IF(J65&gt;=$AC$32,$AC$30,IF(J65&gt;=$AD$32,$AD$30,IF(J65&gt;=$AE$32,$AE$30,$AF$30))))))))),R65)</f>
        <v>DC</v>
      </c>
      <c r="T65" s="9" t="e" cm="1">
        <f t="array" aca="1" ref="T65" ca="1">IF(A65&lt;&gt;"",IF(_xlfn.BITOR(D65&lt;&gt;"GR",D65&lt;&gt;""),IF(AND(J65&gt;=50,D65&gt;=55),_xlfn.RANK.EQ(J65,$J$2:$J$1000,0),_xlfn.IFS(S65="FD",999,S65="FF",1000)),IF(AND(J65&gt;=50,F65&gt;=55),_xlfn.RANK.EQ(J65,$J$2:$J$326,0),_xlfn.IFS(S65="FD",999,S65="FF",1000))),"")</f>
        <v>#NAME?</v>
      </c>
    </row>
    <row r="66" spans="1:20" ht="17" thickBot="1" x14ac:dyDescent="0.25">
      <c r="A66" s="32">
        <v>210301269</v>
      </c>
      <c r="B66" s="32">
        <v>67</v>
      </c>
      <c r="C66" s="32">
        <v>61</v>
      </c>
      <c r="D66" s="3"/>
      <c r="E66" s="16">
        <f t="shared" si="15"/>
        <v>67</v>
      </c>
      <c r="F66" s="16">
        <f t="shared" si="14"/>
        <v>61</v>
      </c>
      <c r="G66" s="9">
        <f t="shared" ref="G66:G129" si="16">(E66*0.4)+(F66*0.6)</f>
        <v>63.400000000000006</v>
      </c>
      <c r="H66" s="9">
        <f t="shared" si="3"/>
        <v>63.400000000000006</v>
      </c>
      <c r="I66" s="9">
        <f t="shared" si="4"/>
        <v>63</v>
      </c>
      <c r="J66" s="9">
        <f t="shared" si="5"/>
        <v>63</v>
      </c>
      <c r="K66" s="9">
        <f t="shared" si="6"/>
        <v>63.400000000000006</v>
      </c>
      <c r="L66" s="9">
        <f t="shared" si="7"/>
        <v>63.400000000000006</v>
      </c>
      <c r="M66" s="9">
        <f t="shared" si="8"/>
        <v>63.400000000000006</v>
      </c>
      <c r="N66" s="9">
        <f t="shared" si="9"/>
        <v>63.400000000000006</v>
      </c>
      <c r="O66" s="9">
        <f t="shared" si="10"/>
        <v>63.400000000000006</v>
      </c>
      <c r="P66" s="9" t="str">
        <f t="shared" si="11"/>
        <v/>
      </c>
      <c r="Q66" s="9" t="str">
        <f t="shared" si="12"/>
        <v/>
      </c>
      <c r="R66" s="9" t="str">
        <f>IF(A66&lt;&gt;"",IF(COUNTIF($G$2:$G$1000,"&gt;=50")&gt;=10,IF(AND(F66&gt;=55,G66&gt;=50),IF(_xlfn.RANK.EQ(K66,$K$2:$K$1000,0)&lt;=ROUND(COUNTIFS($G$2:$G$1000,"&gt;=50",$F$2:$F$1000,"&gt;=55")/100*$AF$9,0),$AF$8,IF(_xlfn.RANK.EQ(L66,$L$2:$L$1000,0)&lt;=ROUND(COUNTIFS($G$2:$G$1000,"&gt;=50",$F$2:$F$1000,"&gt;=55")/100*$AE$9,0),$AE$8,IF(_xlfn.RANK.EQ(M66,$M$2:$M$1000,0)&lt;=ROUND(COUNTIFS($G$2:$G$1000,"&gt;=50",$F$2:$F$1000,"&gt;=55")/100*$AD$9,0),$AD$8,IF(_xlfn.RANK.EQ(N66,$N$2:$N$1000,0)&lt;=ROUND(COUNTIFS($G$2:$G$1000,"&gt;=50",$F$2:$F$1000,"&gt;=55")/100*$AC$9,0),$AC$8,IF(_xlfn.RANK.EQ(O66,$O$2:$O$1000,0)&lt;=ROUND(COUNTIFS($G$2:$G$1000,"&gt;=50",$F$2:$F$1000,"&gt;=55")/100*$AB$9,0),$AB$8,IF(_xlfn.RANK.EQ(P66,$P$2:$P$1000,0)&lt;=ROUND(COUNTIFS($G$2:$G$1000,"&gt;=50",$F$2:$F$1000,"&gt;=55")/100*$AA$9,0),$AA$8,$Z$8)))))),IF(I66&gt;=$Y$9,$Y$8,$X$8)),IF(I66&gt;=$X$32,$X$30,IF(I66&gt;=$Y$32,$Y$30,IF(I66&gt;=$Z$32,$Z$30,IF(I66&gt;=$AA$32,$AA$30,IF(I66&gt;=$AB$32,$AB$30,IF(I66&gt;=$AC$32,$AC$30,IF(I66&gt;=$AD$32,$AD$30,IF(I66&gt;=$AE$32,$AE$30,$AF$30))))))))),"")</f>
        <v>CC</v>
      </c>
      <c r="S66" s="9" t="str" cm="1">
        <f t="array" ref="S66">IF(AND(D66&lt;&gt;"",D66&lt;&gt;"GR"),IF(COUNTIF($H$2:$H$1000,"&gt;=50")&gt;=10,IF(D66&lt;&gt;"GR",IF(AND(D66&gt;=55,H66&gt;=50),_xlfn.IFS(AND(H66&gt;=$AF$11,H66&gt;$AE$10,H66&gt;$AD$10,H66&gt;$AC$10,H66&gt;$AB$10,H66&gt;$AA$10,H66&gt;$Z$10),"AA",AND(H66&gt;=$AE$11,H66&gt;$AD$10,H66&gt;$AC$10,H66&gt;$AB$10,H66&gt;$AA$10,H66&gt;$Z$10),"BA",AND(H66&gt;=$AD$11,H66&gt;$AC$10,H66&gt;$AB$10,H66&gt;$AA$10,H66&gt;$Z$10),"BB",AND(H66&gt;=$AC$11,H66&gt;$AB$10,H66&gt;$AA$10,H66&gt;$Z$10),"CB",AND(H66&gt;=$AB$11,H66&gt;$AA$10,H66&gt;$Z$10),"CC",AND(H66&gt;=$AA$11,H66&gt;$Z$10),"DC",H66&gt;=50,"DD"),IF(H66&gt;=$Y$9,"FD","FF")),R66),IF(J66&gt;=$X$32,$X$30,IF(J66&gt;=$Y$32,$Y$30,IF(J66&gt;=$Z$32,$Z$30,IF(J66&gt;=$AA$32,$AA$30,IF(J66&gt;=$AB$32,$AB$30,IF(J66&gt;=$AC$32,$AC$30,IF(J66&gt;=$AD$32,$AD$30,IF(J66&gt;=$AE$32,$AE$30,$AF$30))))))))),R66)</f>
        <v>CC</v>
      </c>
      <c r="T66" s="9" t="e" cm="1">
        <f t="array" aca="1" ref="T66" ca="1">IF(A66&lt;&gt;"",IF(_xlfn.BITOR(D66&lt;&gt;"GR",D66&lt;&gt;""),IF(AND(J66&gt;=50,D66&gt;=55),_xlfn.RANK.EQ(J66,$J$2:$J$1000,0),_xlfn.IFS(S66="FD",999,S66="FF",1000)),IF(AND(J66&gt;=50,F66&gt;=55),_xlfn.RANK.EQ(J66,$J$2:$J$326,0),_xlfn.IFS(S66="FD",999,S66="FF",1000))),"")</f>
        <v>#NAME?</v>
      </c>
    </row>
    <row r="67" spans="1:20" ht="17" thickBot="1" x14ac:dyDescent="0.25">
      <c r="A67" s="32">
        <v>210301272</v>
      </c>
      <c r="B67" s="32">
        <v>80</v>
      </c>
      <c r="C67" s="32">
        <v>30</v>
      </c>
      <c r="D67" s="3"/>
      <c r="E67" s="16">
        <f t="shared" si="15"/>
        <v>80</v>
      </c>
      <c r="F67" s="16">
        <f t="shared" si="14"/>
        <v>30</v>
      </c>
      <c r="G67" s="9">
        <f t="shared" si="16"/>
        <v>50</v>
      </c>
      <c r="H67" s="9">
        <f t="shared" ref="H67:H130" si="17">IF(AND(D67&lt;&gt;"",D67&lt;&gt;"GR"),(E67*0.4)+(D67*0.6),G67)</f>
        <v>50</v>
      </c>
      <c r="I67" s="9">
        <f t="shared" ref="I67:I130" si="18">ROUND(G67,0)</f>
        <v>50</v>
      </c>
      <c r="J67" s="9">
        <f t="shared" ref="J67:J130" si="19">ROUND(H67,0)</f>
        <v>50</v>
      </c>
      <c r="K67" s="9" t="str">
        <f t="shared" ref="K67:K130" si="20">IF(AND(G67&gt;=50,F67&gt;=55),G67,"")</f>
        <v/>
      </c>
      <c r="L67" s="9" t="str">
        <f t="shared" ref="L67:L130" si="21">IF(K67&lt;&gt;"",IF(_xlfn.RANK.EQ(K67,$K$2:$K$326,0)&lt;=ROUND(COUNTIFS($G$2:$G$326,"&gt;=50",$F$2:$F$326,"&gt;=55")/100*$AF$9,0),"",G67),"")</f>
        <v/>
      </c>
      <c r="M67" s="9" t="str">
        <f t="shared" ref="M67:M130" si="22">IF(L67&lt;&gt;"",IF(_xlfn.RANK.EQ(L67,$L$2:$L$326,0)&lt;=ROUND(COUNTIFS($G$2:$G$326,"&gt;=50",$F$2:$F$326,"&gt;=55")/100*$AE$9,0),"",G67),"")</f>
        <v/>
      </c>
      <c r="N67" s="9" t="str">
        <f t="shared" ref="N67:N130" si="23">IF(M67&lt;&gt;"",IF(_xlfn.RANK.EQ(M67,$M$2:$M$326,0)&lt;=ROUND(COUNTIFS($G$2:$G$326,"&gt;=50",$F$2:$F$326,"&gt;=55")/100*$AD$9,0),"",G67),"")</f>
        <v/>
      </c>
      <c r="O67" s="9" t="str">
        <f t="shared" ref="O67:O130" si="24">IF(N67&lt;&gt;"",IF(_xlfn.RANK.EQ(N67,$N$2:$N$326,0)&lt;=ROUND(COUNTIFS($G$2:$G$326,"&gt;=50",$F$2:$F$326,"&gt;=55")/100*$AC$9,0),"",G67),"")</f>
        <v/>
      </c>
      <c r="P67" s="9" t="str">
        <f t="shared" ref="P67:P130" si="25">IF(O67&lt;&gt;"",IF(_xlfn.RANK.EQ(O67,$O$2:$O$326,0)&lt;=ROUND(COUNTIFS($G$2:$G$326,"&gt;=50",$F$2:$F$326,"&gt;=55")/100*$AB$9,0),"",G67),"")</f>
        <v/>
      </c>
      <c r="Q67" s="9" t="str">
        <f t="shared" ref="Q67:Q130" si="26">IF(P67&lt;&gt;"",IF(_xlfn.RANK.EQ(P67,$P$2:$P$326,0)&lt;=ROUND(COUNTIFS($G$2:$G$326,"&gt;=50",$F$2:$F$326,"&gt;=55")/100*$AA$9,0),"",G67),"")</f>
        <v/>
      </c>
      <c r="R67" s="9" t="str">
        <f>IF(A67&lt;&gt;"",IF(COUNTIF($G$2:$G$1000,"&gt;=50")&gt;=10,IF(AND(F67&gt;=55,G67&gt;=50),IF(_xlfn.RANK.EQ(K67,$K$2:$K$1000,0)&lt;=ROUND(COUNTIFS($G$2:$G$1000,"&gt;=50",$F$2:$F$1000,"&gt;=55")/100*$AF$9,0),$AF$8,IF(_xlfn.RANK.EQ(L67,$L$2:$L$1000,0)&lt;=ROUND(COUNTIFS($G$2:$G$1000,"&gt;=50",$F$2:$F$1000,"&gt;=55")/100*$AE$9,0),$AE$8,IF(_xlfn.RANK.EQ(M67,$M$2:$M$1000,0)&lt;=ROUND(COUNTIFS($G$2:$G$1000,"&gt;=50",$F$2:$F$1000,"&gt;=55")/100*$AD$9,0),$AD$8,IF(_xlfn.RANK.EQ(N67,$N$2:$N$1000,0)&lt;=ROUND(COUNTIFS($G$2:$G$1000,"&gt;=50",$F$2:$F$1000,"&gt;=55")/100*$AC$9,0),$AC$8,IF(_xlfn.RANK.EQ(O67,$O$2:$O$1000,0)&lt;=ROUND(COUNTIFS($G$2:$G$1000,"&gt;=50",$F$2:$F$1000,"&gt;=55")/100*$AB$9,0),$AB$8,IF(_xlfn.RANK.EQ(P67,$P$2:$P$1000,0)&lt;=ROUND(COUNTIFS($G$2:$G$1000,"&gt;=50",$F$2:$F$1000,"&gt;=55")/100*$AA$9,0),$AA$8,$Z$8)))))),IF(I67&gt;=$Y$9,$Y$8,$X$8)),IF(I67&gt;=$X$32,$X$30,IF(I67&gt;=$Y$32,$Y$30,IF(I67&gt;=$Z$32,$Z$30,IF(I67&gt;=$AA$32,$AA$30,IF(I67&gt;=$AB$32,$AB$30,IF(I67&gt;=$AC$32,$AC$30,IF(I67&gt;=$AD$32,$AD$30,IF(I67&gt;=$AE$32,$AE$30,$AF$30))))))))),"")</f>
        <v>FD</v>
      </c>
      <c r="S67" s="9" t="str" cm="1">
        <f t="array" ref="S67">IF(AND(D67&lt;&gt;"",D67&lt;&gt;"GR"),IF(COUNTIF($H$2:$H$1000,"&gt;=50")&gt;=10,IF(D67&lt;&gt;"GR",IF(AND(D67&gt;=55,H67&gt;=50),_xlfn.IFS(AND(H67&gt;=$AF$11,H67&gt;$AE$10,H67&gt;$AD$10,H67&gt;$AC$10,H67&gt;$AB$10,H67&gt;$AA$10,H67&gt;$Z$10),"AA",AND(H67&gt;=$AE$11,H67&gt;$AD$10,H67&gt;$AC$10,H67&gt;$AB$10,H67&gt;$AA$10,H67&gt;$Z$10),"BA",AND(H67&gt;=$AD$11,H67&gt;$AC$10,H67&gt;$AB$10,H67&gt;$AA$10,H67&gt;$Z$10),"BB",AND(H67&gt;=$AC$11,H67&gt;$AB$10,H67&gt;$AA$10,H67&gt;$Z$10),"CB",AND(H67&gt;=$AB$11,H67&gt;$AA$10,H67&gt;$Z$10),"CC",AND(H67&gt;=$AA$11,H67&gt;$Z$10),"DC",H67&gt;=50,"DD"),IF(H67&gt;=$Y$9,"FD","FF")),R67),IF(J67&gt;=$X$32,$X$30,IF(J67&gt;=$Y$32,$Y$30,IF(J67&gt;=$Z$32,$Z$30,IF(J67&gt;=$AA$32,$AA$30,IF(J67&gt;=$AB$32,$AB$30,IF(J67&gt;=$AC$32,$AC$30,IF(J67&gt;=$AD$32,$AD$30,IF(J67&gt;=$AE$32,$AE$30,$AF$30))))))))),R67)</f>
        <v>FD</v>
      </c>
      <c r="T67" s="9" t="e" cm="1">
        <f t="array" aca="1" ref="T67" ca="1">IF(A67&lt;&gt;"",IF(_xlfn.BITOR(D67&lt;&gt;"GR",D67&lt;&gt;""),IF(AND(J67&gt;=50,D67&gt;=55),_xlfn.RANK.EQ(J67,$J$2:$J$1000,0),_xlfn.IFS(S67="FD",999,S67="FF",1000)),IF(AND(J67&gt;=50,F67&gt;=55),_xlfn.RANK.EQ(J67,$J$2:$J$326,0),_xlfn.IFS(S67="FD",999,S67="FF",1000))),"")</f>
        <v>#NAME?</v>
      </c>
    </row>
    <row r="68" spans="1:20" ht="17" thickBot="1" x14ac:dyDescent="0.25">
      <c r="A68" s="32">
        <v>210301273</v>
      </c>
      <c r="B68" s="32">
        <v>90</v>
      </c>
      <c r="C68" s="32">
        <v>57</v>
      </c>
      <c r="D68" s="3"/>
      <c r="E68" s="16">
        <f t="shared" si="15"/>
        <v>90</v>
      </c>
      <c r="F68" s="16">
        <f t="shared" si="14"/>
        <v>57</v>
      </c>
      <c r="G68" s="9">
        <f t="shared" si="16"/>
        <v>70.199999999999989</v>
      </c>
      <c r="H68" s="9">
        <f t="shared" si="17"/>
        <v>70.199999999999989</v>
      </c>
      <c r="I68" s="9">
        <f t="shared" si="18"/>
        <v>70</v>
      </c>
      <c r="J68" s="9">
        <f t="shared" si="19"/>
        <v>70</v>
      </c>
      <c r="K68" s="9">
        <f t="shared" si="20"/>
        <v>70.199999999999989</v>
      </c>
      <c r="L68" s="9">
        <f t="shared" si="21"/>
        <v>70.199999999999989</v>
      </c>
      <c r="M68" s="9">
        <f t="shared" si="22"/>
        <v>70.199999999999989</v>
      </c>
      <c r="N68" s="9">
        <f t="shared" si="23"/>
        <v>70.199999999999989</v>
      </c>
      <c r="O68" s="9" t="str">
        <f t="shared" si="24"/>
        <v/>
      </c>
      <c r="P68" s="9" t="str">
        <f t="shared" si="25"/>
        <v/>
      </c>
      <c r="Q68" s="9" t="str">
        <f t="shared" si="26"/>
        <v/>
      </c>
      <c r="R68" s="9" t="str">
        <f>IF(A68&lt;&gt;"",IF(COUNTIF($G$2:$G$1000,"&gt;=50")&gt;=10,IF(AND(F68&gt;=55,G68&gt;=50),IF(_xlfn.RANK.EQ(K68,$K$2:$K$1000,0)&lt;=ROUND(COUNTIFS($G$2:$G$1000,"&gt;=50",$F$2:$F$1000,"&gt;=55")/100*$AF$9,0),$AF$8,IF(_xlfn.RANK.EQ(L68,$L$2:$L$1000,0)&lt;=ROUND(COUNTIFS($G$2:$G$1000,"&gt;=50",$F$2:$F$1000,"&gt;=55")/100*$AE$9,0),$AE$8,IF(_xlfn.RANK.EQ(M68,$M$2:$M$1000,0)&lt;=ROUND(COUNTIFS($G$2:$G$1000,"&gt;=50",$F$2:$F$1000,"&gt;=55")/100*$AD$9,0),$AD$8,IF(_xlfn.RANK.EQ(N68,$N$2:$N$1000,0)&lt;=ROUND(COUNTIFS($G$2:$G$1000,"&gt;=50",$F$2:$F$1000,"&gt;=55")/100*$AC$9,0),$AC$8,IF(_xlfn.RANK.EQ(O68,$O$2:$O$1000,0)&lt;=ROUND(COUNTIFS($G$2:$G$1000,"&gt;=50",$F$2:$F$1000,"&gt;=55")/100*$AB$9,0),$AB$8,IF(_xlfn.RANK.EQ(P68,$P$2:$P$1000,0)&lt;=ROUND(COUNTIFS($G$2:$G$1000,"&gt;=50",$F$2:$F$1000,"&gt;=55")/100*$AA$9,0),$AA$8,$Z$8)))))),IF(I68&gt;=$Y$9,$Y$8,$X$8)),IF(I68&gt;=$X$32,$X$30,IF(I68&gt;=$Y$32,$Y$30,IF(I68&gt;=$Z$32,$Z$30,IF(I68&gt;=$AA$32,$AA$30,IF(I68&gt;=$AB$32,$AB$30,IF(I68&gt;=$AC$32,$AC$30,IF(I68&gt;=$AD$32,$AD$30,IF(I68&gt;=$AE$32,$AE$30,$AF$30))))))))),"")</f>
        <v>CB</v>
      </c>
      <c r="S68" s="9" t="str" cm="1">
        <f t="array" ref="S68">IF(AND(D68&lt;&gt;"",D68&lt;&gt;"GR"),IF(COUNTIF($H$2:$H$1000,"&gt;=50")&gt;=10,IF(D68&lt;&gt;"GR",IF(AND(D68&gt;=55,H68&gt;=50),_xlfn.IFS(AND(H68&gt;=$AF$11,H68&gt;$AE$10,H68&gt;$AD$10,H68&gt;$AC$10,H68&gt;$AB$10,H68&gt;$AA$10,H68&gt;$Z$10),"AA",AND(H68&gt;=$AE$11,H68&gt;$AD$10,H68&gt;$AC$10,H68&gt;$AB$10,H68&gt;$AA$10,H68&gt;$Z$10),"BA",AND(H68&gt;=$AD$11,H68&gt;$AC$10,H68&gt;$AB$10,H68&gt;$AA$10,H68&gt;$Z$10),"BB",AND(H68&gt;=$AC$11,H68&gt;$AB$10,H68&gt;$AA$10,H68&gt;$Z$10),"CB",AND(H68&gt;=$AB$11,H68&gt;$AA$10,H68&gt;$Z$10),"CC",AND(H68&gt;=$AA$11,H68&gt;$Z$10),"DC",H68&gt;=50,"DD"),IF(H68&gt;=$Y$9,"FD","FF")),R68),IF(J68&gt;=$X$32,$X$30,IF(J68&gt;=$Y$32,$Y$30,IF(J68&gt;=$Z$32,$Z$30,IF(J68&gt;=$AA$32,$AA$30,IF(J68&gt;=$AB$32,$AB$30,IF(J68&gt;=$AC$32,$AC$30,IF(J68&gt;=$AD$32,$AD$30,IF(J68&gt;=$AE$32,$AE$30,$AF$30))))))))),R68)</f>
        <v>CB</v>
      </c>
      <c r="T68" s="9" t="e" cm="1">
        <f t="array" aca="1" ref="T68" ca="1">IF(A68&lt;&gt;"",IF(_xlfn.BITOR(D68&lt;&gt;"GR",D68&lt;&gt;""),IF(AND(J68&gt;=50,D68&gt;=55),_xlfn.RANK.EQ(J68,$J$2:$J$1000,0),_xlfn.IFS(S68="FD",999,S68="FF",1000)),IF(AND(J68&gt;=50,F68&gt;=55),_xlfn.RANK.EQ(J68,$J$2:$J$326,0),_xlfn.IFS(S68="FD",999,S68="FF",1000))),"")</f>
        <v>#NAME?</v>
      </c>
    </row>
    <row r="69" spans="1:20" ht="17" thickBot="1" x14ac:dyDescent="0.25">
      <c r="A69" s="32">
        <v>210301279</v>
      </c>
      <c r="B69" s="32">
        <v>75</v>
      </c>
      <c r="C69" s="32">
        <v>79</v>
      </c>
      <c r="D69" s="3"/>
      <c r="E69" s="16">
        <f t="shared" si="15"/>
        <v>75</v>
      </c>
      <c r="F69" s="16">
        <f t="shared" si="14"/>
        <v>79</v>
      </c>
      <c r="G69" s="9">
        <f t="shared" si="16"/>
        <v>77.400000000000006</v>
      </c>
      <c r="H69" s="9">
        <f t="shared" si="17"/>
        <v>77.400000000000006</v>
      </c>
      <c r="I69" s="9">
        <f t="shared" si="18"/>
        <v>77</v>
      </c>
      <c r="J69" s="9">
        <f t="shared" si="19"/>
        <v>77</v>
      </c>
      <c r="K69" s="9">
        <f t="shared" si="20"/>
        <v>77.400000000000006</v>
      </c>
      <c r="L69" s="9">
        <f t="shared" si="21"/>
        <v>77.400000000000006</v>
      </c>
      <c r="M69" s="9" t="str">
        <f t="shared" si="22"/>
        <v/>
      </c>
      <c r="N69" s="9" t="str">
        <f t="shared" si="23"/>
        <v/>
      </c>
      <c r="O69" s="9" t="str">
        <f t="shared" si="24"/>
        <v/>
      </c>
      <c r="P69" s="9" t="str">
        <f t="shared" si="25"/>
        <v/>
      </c>
      <c r="Q69" s="9" t="str">
        <f t="shared" si="26"/>
        <v/>
      </c>
      <c r="R69" s="9" t="str">
        <f>IF(A69&lt;&gt;"",IF(COUNTIF($G$2:$G$1000,"&gt;=50")&gt;=10,IF(AND(F69&gt;=55,G69&gt;=50),IF(_xlfn.RANK.EQ(K69,$K$2:$K$1000,0)&lt;=ROUND(COUNTIFS($G$2:$G$1000,"&gt;=50",$F$2:$F$1000,"&gt;=55")/100*$AF$9,0),$AF$8,IF(_xlfn.RANK.EQ(L69,$L$2:$L$1000,0)&lt;=ROUND(COUNTIFS($G$2:$G$1000,"&gt;=50",$F$2:$F$1000,"&gt;=55")/100*$AE$9,0),$AE$8,IF(_xlfn.RANK.EQ(M69,$M$2:$M$1000,0)&lt;=ROUND(COUNTIFS($G$2:$G$1000,"&gt;=50",$F$2:$F$1000,"&gt;=55")/100*$AD$9,0),$AD$8,IF(_xlfn.RANK.EQ(N69,$N$2:$N$1000,0)&lt;=ROUND(COUNTIFS($G$2:$G$1000,"&gt;=50",$F$2:$F$1000,"&gt;=55")/100*$AC$9,0),$AC$8,IF(_xlfn.RANK.EQ(O69,$O$2:$O$1000,0)&lt;=ROUND(COUNTIFS($G$2:$G$1000,"&gt;=50",$F$2:$F$1000,"&gt;=55")/100*$AB$9,0),$AB$8,IF(_xlfn.RANK.EQ(P69,$P$2:$P$1000,0)&lt;=ROUND(COUNTIFS($G$2:$G$1000,"&gt;=50",$F$2:$F$1000,"&gt;=55")/100*$AA$9,0),$AA$8,$Z$8)))))),IF(I69&gt;=$Y$9,$Y$8,$X$8)),IF(I69&gt;=$X$32,$X$30,IF(I69&gt;=$Y$32,$Y$30,IF(I69&gt;=$Z$32,$Z$30,IF(I69&gt;=$AA$32,$AA$30,IF(I69&gt;=$AB$32,$AB$30,IF(I69&gt;=$AC$32,$AC$30,IF(I69&gt;=$AD$32,$AD$30,IF(I69&gt;=$AE$32,$AE$30,$AF$30))))))))),"")</f>
        <v>BA</v>
      </c>
      <c r="S69" s="9" t="str" cm="1">
        <f t="array" ref="S69">IF(AND(D69&lt;&gt;"",D69&lt;&gt;"GR"),IF(COUNTIF($H$2:$H$1000,"&gt;=50")&gt;=10,IF(D69&lt;&gt;"GR",IF(AND(D69&gt;=55,H69&gt;=50),_xlfn.IFS(AND(H69&gt;=$AF$11,H69&gt;$AE$10,H69&gt;$AD$10,H69&gt;$AC$10,H69&gt;$AB$10,H69&gt;$AA$10,H69&gt;$Z$10),"AA",AND(H69&gt;=$AE$11,H69&gt;$AD$10,H69&gt;$AC$10,H69&gt;$AB$10,H69&gt;$AA$10,H69&gt;$Z$10),"BA",AND(H69&gt;=$AD$11,H69&gt;$AC$10,H69&gt;$AB$10,H69&gt;$AA$10,H69&gt;$Z$10),"BB",AND(H69&gt;=$AC$11,H69&gt;$AB$10,H69&gt;$AA$10,H69&gt;$Z$10),"CB",AND(H69&gt;=$AB$11,H69&gt;$AA$10,H69&gt;$Z$10),"CC",AND(H69&gt;=$AA$11,H69&gt;$Z$10),"DC",H69&gt;=50,"DD"),IF(H69&gt;=$Y$9,"FD","FF")),R69),IF(J69&gt;=$X$32,$X$30,IF(J69&gt;=$Y$32,$Y$30,IF(J69&gt;=$Z$32,$Z$30,IF(J69&gt;=$AA$32,$AA$30,IF(J69&gt;=$AB$32,$AB$30,IF(J69&gt;=$AC$32,$AC$30,IF(J69&gt;=$AD$32,$AD$30,IF(J69&gt;=$AE$32,$AE$30,$AF$30))))))))),R69)</f>
        <v>BA</v>
      </c>
      <c r="T69" s="9" t="e" cm="1">
        <f t="array" aca="1" ref="T69" ca="1">IF(A69&lt;&gt;"",IF(_xlfn.BITOR(D69&lt;&gt;"GR",D69&lt;&gt;""),IF(AND(J69&gt;=50,D69&gt;=55),_xlfn.RANK.EQ(J69,$J$2:$J$1000,0),_xlfn.IFS(S69="FD",999,S69="FF",1000)),IF(AND(J69&gt;=50,F69&gt;=55),_xlfn.RANK.EQ(J69,$J$2:$J$326,0),_xlfn.IFS(S69="FD",999,S69="FF",1000))),"")</f>
        <v>#NAME?</v>
      </c>
    </row>
    <row r="70" spans="1:20" ht="17" thickBot="1" x14ac:dyDescent="0.25">
      <c r="A70" s="32">
        <v>210301296</v>
      </c>
      <c r="B70" s="32">
        <v>80</v>
      </c>
      <c r="C70" s="32">
        <v>67</v>
      </c>
      <c r="D70" s="3"/>
      <c r="E70" s="16">
        <f t="shared" si="15"/>
        <v>80</v>
      </c>
      <c r="F70" s="16">
        <f t="shared" si="14"/>
        <v>67</v>
      </c>
      <c r="G70" s="9">
        <f t="shared" si="16"/>
        <v>72.199999999999989</v>
      </c>
      <c r="H70" s="9">
        <f t="shared" si="17"/>
        <v>72.199999999999989</v>
      </c>
      <c r="I70" s="9">
        <f t="shared" si="18"/>
        <v>72</v>
      </c>
      <c r="J70" s="9">
        <f t="shared" si="19"/>
        <v>72</v>
      </c>
      <c r="K70" s="9">
        <f t="shared" si="20"/>
        <v>72.199999999999989</v>
      </c>
      <c r="L70" s="9">
        <f t="shared" si="21"/>
        <v>72.199999999999989</v>
      </c>
      <c r="M70" s="9">
        <f t="shared" si="22"/>
        <v>72.199999999999989</v>
      </c>
      <c r="N70" s="9" t="str">
        <f t="shared" si="23"/>
        <v/>
      </c>
      <c r="O70" s="9" t="str">
        <f t="shared" si="24"/>
        <v/>
      </c>
      <c r="P70" s="9" t="str">
        <f t="shared" si="25"/>
        <v/>
      </c>
      <c r="Q70" s="9" t="str">
        <f t="shared" si="26"/>
        <v/>
      </c>
      <c r="R70" s="9" t="str">
        <f>IF(A70&lt;&gt;"",IF(COUNTIF($G$2:$G$1000,"&gt;=50")&gt;=10,IF(AND(F70&gt;=55,G70&gt;=50),IF(_xlfn.RANK.EQ(K70,$K$2:$K$1000,0)&lt;=ROUND(COUNTIFS($G$2:$G$1000,"&gt;=50",$F$2:$F$1000,"&gt;=55")/100*$AF$9,0),$AF$8,IF(_xlfn.RANK.EQ(L70,$L$2:$L$1000,0)&lt;=ROUND(COUNTIFS($G$2:$G$1000,"&gt;=50",$F$2:$F$1000,"&gt;=55")/100*$AE$9,0),$AE$8,IF(_xlfn.RANK.EQ(M70,$M$2:$M$1000,0)&lt;=ROUND(COUNTIFS($G$2:$G$1000,"&gt;=50",$F$2:$F$1000,"&gt;=55")/100*$AD$9,0),$AD$8,IF(_xlfn.RANK.EQ(N70,$N$2:$N$1000,0)&lt;=ROUND(COUNTIFS($G$2:$G$1000,"&gt;=50",$F$2:$F$1000,"&gt;=55")/100*$AC$9,0),$AC$8,IF(_xlfn.RANK.EQ(O70,$O$2:$O$1000,0)&lt;=ROUND(COUNTIFS($G$2:$G$1000,"&gt;=50",$F$2:$F$1000,"&gt;=55")/100*$AB$9,0),$AB$8,IF(_xlfn.RANK.EQ(P70,$P$2:$P$1000,0)&lt;=ROUND(COUNTIFS($G$2:$G$1000,"&gt;=50",$F$2:$F$1000,"&gt;=55")/100*$AA$9,0),$AA$8,$Z$8)))))),IF(I70&gt;=$Y$9,$Y$8,$X$8)),IF(I70&gt;=$X$32,$X$30,IF(I70&gt;=$Y$32,$Y$30,IF(I70&gt;=$Z$32,$Z$30,IF(I70&gt;=$AA$32,$AA$30,IF(I70&gt;=$AB$32,$AB$30,IF(I70&gt;=$AC$32,$AC$30,IF(I70&gt;=$AD$32,$AD$30,IF(I70&gt;=$AE$32,$AE$30,$AF$30))))))))),"")</f>
        <v>BB</v>
      </c>
      <c r="S70" s="9" t="str" cm="1">
        <f t="array" ref="S70">IF(AND(D70&lt;&gt;"",D70&lt;&gt;"GR"),IF(COUNTIF($H$2:$H$1000,"&gt;=50")&gt;=10,IF(D70&lt;&gt;"GR",IF(AND(D70&gt;=55,H70&gt;=50),_xlfn.IFS(AND(H70&gt;=$AF$11,H70&gt;$AE$10,H70&gt;$AD$10,H70&gt;$AC$10,H70&gt;$AB$10,H70&gt;$AA$10,H70&gt;$Z$10),"AA",AND(H70&gt;=$AE$11,H70&gt;$AD$10,H70&gt;$AC$10,H70&gt;$AB$10,H70&gt;$AA$10,H70&gt;$Z$10),"BA",AND(H70&gt;=$AD$11,H70&gt;$AC$10,H70&gt;$AB$10,H70&gt;$AA$10,H70&gt;$Z$10),"BB",AND(H70&gt;=$AC$11,H70&gt;$AB$10,H70&gt;$AA$10,H70&gt;$Z$10),"CB",AND(H70&gt;=$AB$11,H70&gt;$AA$10,H70&gt;$Z$10),"CC",AND(H70&gt;=$AA$11,H70&gt;$Z$10),"DC",H70&gt;=50,"DD"),IF(H70&gt;=$Y$9,"FD","FF")),R70),IF(J70&gt;=$X$32,$X$30,IF(J70&gt;=$Y$32,$Y$30,IF(J70&gt;=$Z$32,$Z$30,IF(J70&gt;=$AA$32,$AA$30,IF(J70&gt;=$AB$32,$AB$30,IF(J70&gt;=$AC$32,$AC$30,IF(J70&gt;=$AD$32,$AD$30,IF(J70&gt;=$AE$32,$AE$30,$AF$30))))))))),R70)</f>
        <v>BB</v>
      </c>
      <c r="T70" s="9" t="e" cm="1">
        <f t="array" aca="1" ref="T70" ca="1">IF(A70&lt;&gt;"",IF(_xlfn.BITOR(D70&lt;&gt;"GR",D70&lt;&gt;""),IF(AND(J70&gt;=50,D70&gt;=55),_xlfn.RANK.EQ(J70,$J$2:$J$1000,0),_xlfn.IFS(S70="FD",999,S70="FF",1000)),IF(AND(J70&gt;=50,F70&gt;=55),_xlfn.RANK.EQ(J70,$J$2:$J$326,0),_xlfn.IFS(S70="FD",999,S70="FF",1000))),"")</f>
        <v>#NAME?</v>
      </c>
    </row>
    <row r="71" spans="1:20" ht="17" thickBot="1" x14ac:dyDescent="0.25">
      <c r="A71" s="32">
        <v>210301856</v>
      </c>
      <c r="B71" s="32">
        <v>50</v>
      </c>
      <c r="C71" s="32">
        <v>47</v>
      </c>
      <c r="D71" s="3"/>
      <c r="E71" s="16">
        <f t="shared" si="15"/>
        <v>50</v>
      </c>
      <c r="F71" s="16">
        <f t="shared" si="14"/>
        <v>47</v>
      </c>
      <c r="G71" s="9">
        <f t="shared" si="16"/>
        <v>48.2</v>
      </c>
      <c r="H71" s="9">
        <f t="shared" si="17"/>
        <v>48.2</v>
      </c>
      <c r="I71" s="9">
        <f t="shared" si="18"/>
        <v>48</v>
      </c>
      <c r="J71" s="9">
        <f t="shared" si="19"/>
        <v>48</v>
      </c>
      <c r="K71" s="9" t="str">
        <f t="shared" si="20"/>
        <v/>
      </c>
      <c r="L71" s="9" t="str">
        <f t="shared" si="21"/>
        <v/>
      </c>
      <c r="M71" s="9" t="str">
        <f t="shared" si="22"/>
        <v/>
      </c>
      <c r="N71" s="9" t="str">
        <f t="shared" si="23"/>
        <v/>
      </c>
      <c r="O71" s="9" t="str">
        <f t="shared" si="24"/>
        <v/>
      </c>
      <c r="P71" s="9" t="str">
        <f t="shared" si="25"/>
        <v/>
      </c>
      <c r="Q71" s="9" t="str">
        <f t="shared" si="26"/>
        <v/>
      </c>
      <c r="R71" s="9" t="str">
        <f>IF(A71&lt;&gt;"",IF(COUNTIF($G$2:$G$1000,"&gt;=50")&gt;=10,IF(AND(F71&gt;=55,G71&gt;=50),IF(_xlfn.RANK.EQ(K71,$K$2:$K$1000,0)&lt;=ROUND(COUNTIFS($G$2:$G$1000,"&gt;=50",$F$2:$F$1000,"&gt;=55")/100*$AF$9,0),$AF$8,IF(_xlfn.RANK.EQ(L71,$L$2:$L$1000,0)&lt;=ROUND(COUNTIFS($G$2:$G$1000,"&gt;=50",$F$2:$F$1000,"&gt;=55")/100*$AE$9,0),$AE$8,IF(_xlfn.RANK.EQ(M71,$M$2:$M$1000,0)&lt;=ROUND(COUNTIFS($G$2:$G$1000,"&gt;=50",$F$2:$F$1000,"&gt;=55")/100*$AD$9,0),$AD$8,IF(_xlfn.RANK.EQ(N71,$N$2:$N$1000,0)&lt;=ROUND(COUNTIFS($G$2:$G$1000,"&gt;=50",$F$2:$F$1000,"&gt;=55")/100*$AC$9,0),$AC$8,IF(_xlfn.RANK.EQ(O71,$O$2:$O$1000,0)&lt;=ROUND(COUNTIFS($G$2:$G$1000,"&gt;=50",$F$2:$F$1000,"&gt;=55")/100*$AB$9,0),$AB$8,IF(_xlfn.RANK.EQ(P71,$P$2:$P$1000,0)&lt;=ROUND(COUNTIFS($G$2:$G$1000,"&gt;=50",$F$2:$F$1000,"&gt;=55")/100*$AA$9,0),$AA$8,$Z$8)))))),IF(I71&gt;=$Y$9,$Y$8,$X$8)),IF(I71&gt;=$X$32,$X$30,IF(I71&gt;=$Y$32,$Y$30,IF(I71&gt;=$Z$32,$Z$30,IF(I71&gt;=$AA$32,$AA$30,IF(I71&gt;=$AB$32,$AB$30,IF(I71&gt;=$AC$32,$AC$30,IF(I71&gt;=$AD$32,$AD$30,IF(I71&gt;=$AE$32,$AE$30,$AF$30))))))))),"")</f>
        <v>FD</v>
      </c>
      <c r="S71" s="9" t="str" cm="1">
        <f t="array" ref="S71">IF(AND(D71&lt;&gt;"",D71&lt;&gt;"GR"),IF(COUNTIF($H$2:$H$1000,"&gt;=50")&gt;=10,IF(D71&lt;&gt;"GR",IF(AND(D71&gt;=55,H71&gt;=50),_xlfn.IFS(AND(H71&gt;=$AF$11,H71&gt;$AE$10,H71&gt;$AD$10,H71&gt;$AC$10,H71&gt;$AB$10,H71&gt;$AA$10,H71&gt;$Z$10),"AA",AND(H71&gt;=$AE$11,H71&gt;$AD$10,H71&gt;$AC$10,H71&gt;$AB$10,H71&gt;$AA$10,H71&gt;$Z$10),"BA",AND(H71&gt;=$AD$11,H71&gt;$AC$10,H71&gt;$AB$10,H71&gt;$AA$10,H71&gt;$Z$10),"BB",AND(H71&gt;=$AC$11,H71&gt;$AB$10,H71&gt;$AA$10,H71&gt;$Z$10),"CB",AND(H71&gt;=$AB$11,H71&gt;$AA$10,H71&gt;$Z$10),"CC",AND(H71&gt;=$AA$11,H71&gt;$Z$10),"DC",H71&gt;=50,"DD"),IF(H71&gt;=$Y$9,"FD","FF")),R71),IF(J71&gt;=$X$32,$X$30,IF(J71&gt;=$Y$32,$Y$30,IF(J71&gt;=$Z$32,$Z$30,IF(J71&gt;=$AA$32,$AA$30,IF(J71&gt;=$AB$32,$AB$30,IF(J71&gt;=$AC$32,$AC$30,IF(J71&gt;=$AD$32,$AD$30,IF(J71&gt;=$AE$32,$AE$30,$AF$30))))))))),R71)</f>
        <v>FD</v>
      </c>
      <c r="T71" s="9" t="e" cm="1">
        <f t="array" aca="1" ref="T71" ca="1">IF(A71&lt;&gt;"",IF(_xlfn.BITOR(D71&lt;&gt;"GR",D71&lt;&gt;""),IF(AND(J71&gt;=50,D71&gt;=55),_xlfn.RANK.EQ(J71,$J$2:$J$1000,0),_xlfn.IFS(S71="FD",999,S71="FF",1000)),IF(AND(J71&gt;=50,F71&gt;=55),_xlfn.RANK.EQ(J71,$J$2:$J$326,0),_xlfn.IFS(S71="FD",999,S71="FF",1000))),"")</f>
        <v>#NAME?</v>
      </c>
    </row>
    <row r="72" spans="1:20" ht="18" thickBot="1" x14ac:dyDescent="0.25">
      <c r="A72" s="32">
        <v>220301274</v>
      </c>
      <c r="B72" s="32">
        <v>62</v>
      </c>
      <c r="C72" s="32" t="s">
        <v>34</v>
      </c>
      <c r="D72" s="3"/>
      <c r="E72" s="16">
        <f t="shared" si="15"/>
        <v>62</v>
      </c>
      <c r="F72" s="16">
        <f t="shared" si="14"/>
        <v>0</v>
      </c>
      <c r="G72" s="9">
        <f t="shared" si="16"/>
        <v>24.8</v>
      </c>
      <c r="H72" s="9">
        <f t="shared" si="17"/>
        <v>24.8</v>
      </c>
      <c r="I72" s="9">
        <f t="shared" si="18"/>
        <v>25</v>
      </c>
      <c r="J72" s="9">
        <f t="shared" si="19"/>
        <v>25</v>
      </c>
      <c r="K72" s="9" t="str">
        <f t="shared" si="20"/>
        <v/>
      </c>
      <c r="L72" s="9" t="str">
        <f t="shared" si="21"/>
        <v/>
      </c>
      <c r="M72" s="9" t="str">
        <f t="shared" si="22"/>
        <v/>
      </c>
      <c r="N72" s="9" t="str">
        <f t="shared" si="23"/>
        <v/>
      </c>
      <c r="O72" s="9" t="str">
        <f t="shared" si="24"/>
        <v/>
      </c>
      <c r="P72" s="9" t="str">
        <f t="shared" si="25"/>
        <v/>
      </c>
      <c r="Q72" s="9" t="str">
        <f t="shared" si="26"/>
        <v/>
      </c>
      <c r="R72" s="9" t="str">
        <f>IF(A72&lt;&gt;"",IF(COUNTIF($G$2:$G$1000,"&gt;=50")&gt;=10,IF(AND(F72&gt;=55,G72&gt;=50),IF(_xlfn.RANK.EQ(K72,$K$2:$K$1000,0)&lt;=ROUND(COUNTIFS($G$2:$G$1000,"&gt;=50",$F$2:$F$1000,"&gt;=55")/100*$AF$9,0),$AF$8,IF(_xlfn.RANK.EQ(L72,$L$2:$L$1000,0)&lt;=ROUND(COUNTIFS($G$2:$G$1000,"&gt;=50",$F$2:$F$1000,"&gt;=55")/100*$AE$9,0),$AE$8,IF(_xlfn.RANK.EQ(M72,$M$2:$M$1000,0)&lt;=ROUND(COUNTIFS($G$2:$G$1000,"&gt;=50",$F$2:$F$1000,"&gt;=55")/100*$AD$9,0),$AD$8,IF(_xlfn.RANK.EQ(N72,$N$2:$N$1000,0)&lt;=ROUND(COUNTIFS($G$2:$G$1000,"&gt;=50",$F$2:$F$1000,"&gt;=55")/100*$AC$9,0),$AC$8,IF(_xlfn.RANK.EQ(O72,$O$2:$O$1000,0)&lt;=ROUND(COUNTIFS($G$2:$G$1000,"&gt;=50",$F$2:$F$1000,"&gt;=55")/100*$AB$9,0),$AB$8,IF(_xlfn.RANK.EQ(P72,$P$2:$P$1000,0)&lt;=ROUND(COUNTIFS($G$2:$G$1000,"&gt;=50",$F$2:$F$1000,"&gt;=55")/100*$AA$9,0),$AA$8,$Z$8)))))),IF(I72&gt;=$Y$9,$Y$8,$X$8)),IF(I72&gt;=$X$32,$X$30,IF(I72&gt;=$Y$32,$Y$30,IF(I72&gt;=$Z$32,$Z$30,IF(I72&gt;=$AA$32,$AA$30,IF(I72&gt;=$AB$32,$AB$30,IF(I72&gt;=$AC$32,$AC$30,IF(I72&gt;=$AD$32,$AD$30,IF(I72&gt;=$AE$32,$AE$30,$AF$30))))))))),"")</f>
        <v>FF</v>
      </c>
      <c r="S72" s="9" t="str" cm="1">
        <f t="array" ref="S72">IF(AND(D72&lt;&gt;"",D72&lt;&gt;"GR"),IF(COUNTIF($H$2:$H$1000,"&gt;=50")&gt;=10,IF(D72&lt;&gt;"GR",IF(AND(D72&gt;=55,H72&gt;=50),_xlfn.IFS(AND(H72&gt;=$AF$11,H72&gt;$AE$10,H72&gt;$AD$10,H72&gt;$AC$10,H72&gt;$AB$10,H72&gt;$AA$10,H72&gt;$Z$10),"AA",AND(H72&gt;=$AE$11,H72&gt;$AD$10,H72&gt;$AC$10,H72&gt;$AB$10,H72&gt;$AA$10,H72&gt;$Z$10),"BA",AND(H72&gt;=$AD$11,H72&gt;$AC$10,H72&gt;$AB$10,H72&gt;$AA$10,H72&gt;$Z$10),"BB",AND(H72&gt;=$AC$11,H72&gt;$AB$10,H72&gt;$AA$10,H72&gt;$Z$10),"CB",AND(H72&gt;=$AB$11,H72&gt;$AA$10,H72&gt;$Z$10),"CC",AND(H72&gt;=$AA$11,H72&gt;$Z$10),"DC",H72&gt;=50,"DD"),IF(H72&gt;=$Y$9,"FD","FF")),R72),IF(J72&gt;=$X$32,$X$30,IF(J72&gt;=$Y$32,$Y$30,IF(J72&gt;=$Z$32,$Z$30,IF(J72&gt;=$AA$32,$AA$30,IF(J72&gt;=$AB$32,$AB$30,IF(J72&gt;=$AC$32,$AC$30,IF(J72&gt;=$AD$32,$AD$30,IF(J72&gt;=$AE$32,$AE$30,$AF$30))))))))),R72)</f>
        <v>FF</v>
      </c>
      <c r="T72" s="9" t="e" cm="1">
        <f t="array" aca="1" ref="T72" ca="1">IF(A72&lt;&gt;"",IF(_xlfn.BITOR(D72&lt;&gt;"GR",D72&lt;&gt;""),IF(AND(J72&gt;=50,D72&gt;=55),_xlfn.RANK.EQ(J72,$J$2:$J$1000,0),_xlfn.IFS(S72="FD",999,S72="FF",1000)),IF(AND(J72&gt;=50,F72&gt;=55),_xlfn.RANK.EQ(J72,$J$2:$J$326,0),_xlfn.IFS(S72="FD",999,S72="FF",1000))),"")</f>
        <v>#NAME?</v>
      </c>
    </row>
    <row r="73" spans="1:20" ht="18" thickBot="1" x14ac:dyDescent="0.25">
      <c r="A73" s="32">
        <v>220301282</v>
      </c>
      <c r="B73" s="32" t="s">
        <v>34</v>
      </c>
      <c r="C73" s="32" t="s">
        <v>34</v>
      </c>
      <c r="D73" s="3"/>
      <c r="E73" s="16">
        <f t="shared" si="15"/>
        <v>0</v>
      </c>
      <c r="F73" s="16">
        <f t="shared" si="14"/>
        <v>0</v>
      </c>
      <c r="G73" s="9">
        <f t="shared" si="16"/>
        <v>0</v>
      </c>
      <c r="H73" s="9">
        <f t="shared" si="17"/>
        <v>0</v>
      </c>
      <c r="I73" s="9">
        <f t="shared" si="18"/>
        <v>0</v>
      </c>
      <c r="J73" s="9">
        <f t="shared" si="19"/>
        <v>0</v>
      </c>
      <c r="K73" s="9" t="str">
        <f t="shared" si="20"/>
        <v/>
      </c>
      <c r="L73" s="9" t="str">
        <f t="shared" si="21"/>
        <v/>
      </c>
      <c r="M73" s="9" t="str">
        <f t="shared" si="22"/>
        <v/>
      </c>
      <c r="N73" s="9" t="str">
        <f t="shared" si="23"/>
        <v/>
      </c>
      <c r="O73" s="9" t="str">
        <f t="shared" si="24"/>
        <v/>
      </c>
      <c r="P73" s="9" t="str">
        <f t="shared" si="25"/>
        <v/>
      </c>
      <c r="Q73" s="9" t="str">
        <f t="shared" si="26"/>
        <v/>
      </c>
      <c r="R73" s="9" t="str">
        <f>IF(A73&lt;&gt;"",IF(COUNTIF($G$2:$G$1000,"&gt;=50")&gt;=10,IF(AND(F73&gt;=55,G73&gt;=50),IF(_xlfn.RANK.EQ(K73,$K$2:$K$1000,0)&lt;=ROUND(COUNTIFS($G$2:$G$1000,"&gt;=50",$F$2:$F$1000,"&gt;=55")/100*$AF$9,0),$AF$8,IF(_xlfn.RANK.EQ(L73,$L$2:$L$1000,0)&lt;=ROUND(COUNTIFS($G$2:$G$1000,"&gt;=50",$F$2:$F$1000,"&gt;=55")/100*$AE$9,0),$AE$8,IF(_xlfn.RANK.EQ(M73,$M$2:$M$1000,0)&lt;=ROUND(COUNTIFS($G$2:$G$1000,"&gt;=50",$F$2:$F$1000,"&gt;=55")/100*$AD$9,0),$AD$8,IF(_xlfn.RANK.EQ(N73,$N$2:$N$1000,0)&lt;=ROUND(COUNTIFS($G$2:$G$1000,"&gt;=50",$F$2:$F$1000,"&gt;=55")/100*$AC$9,0),$AC$8,IF(_xlfn.RANK.EQ(O73,$O$2:$O$1000,0)&lt;=ROUND(COUNTIFS($G$2:$G$1000,"&gt;=50",$F$2:$F$1000,"&gt;=55")/100*$AB$9,0),$AB$8,IF(_xlfn.RANK.EQ(P73,$P$2:$P$1000,0)&lt;=ROUND(COUNTIFS($G$2:$G$1000,"&gt;=50",$F$2:$F$1000,"&gt;=55")/100*$AA$9,0),$AA$8,$Z$8)))))),IF(I73&gt;=$Y$9,$Y$8,$X$8)),IF(I73&gt;=$X$32,$X$30,IF(I73&gt;=$Y$32,$Y$30,IF(I73&gt;=$Z$32,$Z$30,IF(I73&gt;=$AA$32,$AA$30,IF(I73&gt;=$AB$32,$AB$30,IF(I73&gt;=$AC$32,$AC$30,IF(I73&gt;=$AD$32,$AD$30,IF(I73&gt;=$AE$32,$AE$30,$AF$30))))))))),"")</f>
        <v>FF</v>
      </c>
      <c r="S73" s="9" t="str" cm="1">
        <f t="array" ref="S73">IF(AND(D73&lt;&gt;"",D73&lt;&gt;"GR"),IF(COUNTIF($H$2:$H$1000,"&gt;=50")&gt;=10,IF(D73&lt;&gt;"GR",IF(AND(D73&gt;=55,H73&gt;=50),_xlfn.IFS(AND(H73&gt;=$AF$11,H73&gt;$AE$10,H73&gt;$AD$10,H73&gt;$AC$10,H73&gt;$AB$10,H73&gt;$AA$10,H73&gt;$Z$10),"AA",AND(H73&gt;=$AE$11,H73&gt;$AD$10,H73&gt;$AC$10,H73&gt;$AB$10,H73&gt;$AA$10,H73&gt;$Z$10),"BA",AND(H73&gt;=$AD$11,H73&gt;$AC$10,H73&gt;$AB$10,H73&gt;$AA$10,H73&gt;$Z$10),"BB",AND(H73&gt;=$AC$11,H73&gt;$AB$10,H73&gt;$AA$10,H73&gt;$Z$10),"CB",AND(H73&gt;=$AB$11,H73&gt;$AA$10,H73&gt;$Z$10),"CC",AND(H73&gt;=$AA$11,H73&gt;$Z$10),"DC",H73&gt;=50,"DD"),IF(H73&gt;=$Y$9,"FD","FF")),R73),IF(J73&gt;=$X$32,$X$30,IF(J73&gt;=$Y$32,$Y$30,IF(J73&gt;=$Z$32,$Z$30,IF(J73&gt;=$AA$32,$AA$30,IF(J73&gt;=$AB$32,$AB$30,IF(J73&gt;=$AC$32,$AC$30,IF(J73&gt;=$AD$32,$AD$30,IF(J73&gt;=$AE$32,$AE$30,$AF$30))))))))),R73)</f>
        <v>FF</v>
      </c>
      <c r="T73" s="9" t="e" cm="1">
        <f t="array" aca="1" ref="T73" ca="1">IF(A73&lt;&gt;"",IF(_xlfn.BITOR(D73&lt;&gt;"GR",D73&lt;&gt;""),IF(AND(J73&gt;=50,D73&gt;=55),_xlfn.RANK.EQ(J73,$J$2:$J$1000,0),_xlfn.IFS(S73="FD",999,S73="FF",1000)),IF(AND(J73&gt;=50,F73&gt;=55),_xlfn.RANK.EQ(J73,$J$2:$J$326,0),_xlfn.IFS(S73="FD",999,S73="FF",1000))),"")</f>
        <v>#NAME?</v>
      </c>
    </row>
    <row r="74" spans="1:20" ht="18" thickBot="1" x14ac:dyDescent="0.25">
      <c r="A74" s="32">
        <v>220301289</v>
      </c>
      <c r="B74" s="32" t="s">
        <v>34</v>
      </c>
      <c r="C74" s="32" t="s">
        <v>34</v>
      </c>
      <c r="D74" s="3"/>
      <c r="E74" s="16">
        <f t="shared" si="15"/>
        <v>0</v>
      </c>
      <c r="F74" s="16">
        <f t="shared" si="14"/>
        <v>0</v>
      </c>
      <c r="G74" s="9">
        <f t="shared" si="16"/>
        <v>0</v>
      </c>
      <c r="H74" s="9">
        <f t="shared" si="17"/>
        <v>0</v>
      </c>
      <c r="I74" s="9">
        <f t="shared" si="18"/>
        <v>0</v>
      </c>
      <c r="J74" s="9">
        <f t="shared" si="19"/>
        <v>0</v>
      </c>
      <c r="K74" s="9" t="str">
        <f t="shared" si="20"/>
        <v/>
      </c>
      <c r="L74" s="9" t="str">
        <f t="shared" si="21"/>
        <v/>
      </c>
      <c r="M74" s="9" t="str">
        <f t="shared" si="22"/>
        <v/>
      </c>
      <c r="N74" s="9" t="str">
        <f t="shared" si="23"/>
        <v/>
      </c>
      <c r="O74" s="9" t="str">
        <f t="shared" si="24"/>
        <v/>
      </c>
      <c r="P74" s="9" t="str">
        <f t="shared" si="25"/>
        <v/>
      </c>
      <c r="Q74" s="9" t="str">
        <f t="shared" si="26"/>
        <v/>
      </c>
      <c r="R74" s="9" t="str">
        <f>IF(A74&lt;&gt;"",IF(COUNTIF($G$2:$G$1000,"&gt;=50")&gt;=10,IF(AND(F74&gt;=55,G74&gt;=50),IF(_xlfn.RANK.EQ(K74,$K$2:$K$1000,0)&lt;=ROUND(COUNTIFS($G$2:$G$1000,"&gt;=50",$F$2:$F$1000,"&gt;=55")/100*$AF$9,0),$AF$8,IF(_xlfn.RANK.EQ(L74,$L$2:$L$1000,0)&lt;=ROUND(COUNTIFS($G$2:$G$1000,"&gt;=50",$F$2:$F$1000,"&gt;=55")/100*$AE$9,0),$AE$8,IF(_xlfn.RANK.EQ(M74,$M$2:$M$1000,0)&lt;=ROUND(COUNTIFS($G$2:$G$1000,"&gt;=50",$F$2:$F$1000,"&gt;=55")/100*$AD$9,0),$AD$8,IF(_xlfn.RANK.EQ(N74,$N$2:$N$1000,0)&lt;=ROUND(COUNTIFS($G$2:$G$1000,"&gt;=50",$F$2:$F$1000,"&gt;=55")/100*$AC$9,0),$AC$8,IF(_xlfn.RANK.EQ(O74,$O$2:$O$1000,0)&lt;=ROUND(COUNTIFS($G$2:$G$1000,"&gt;=50",$F$2:$F$1000,"&gt;=55")/100*$AB$9,0),$AB$8,IF(_xlfn.RANK.EQ(P74,$P$2:$P$1000,0)&lt;=ROUND(COUNTIFS($G$2:$G$1000,"&gt;=50",$F$2:$F$1000,"&gt;=55")/100*$AA$9,0),$AA$8,$Z$8)))))),IF(I74&gt;=$Y$9,$Y$8,$X$8)),IF(I74&gt;=$X$32,$X$30,IF(I74&gt;=$Y$32,$Y$30,IF(I74&gt;=$Z$32,$Z$30,IF(I74&gt;=$AA$32,$AA$30,IF(I74&gt;=$AB$32,$AB$30,IF(I74&gt;=$AC$32,$AC$30,IF(I74&gt;=$AD$32,$AD$30,IF(I74&gt;=$AE$32,$AE$30,$AF$30))))))))),"")</f>
        <v>FF</v>
      </c>
      <c r="S74" s="9" t="str" cm="1">
        <f t="array" ref="S74">IF(AND(D74&lt;&gt;"",D74&lt;&gt;"GR"),IF(COUNTIF($H$2:$H$1000,"&gt;=50")&gt;=10,IF(D74&lt;&gt;"GR",IF(AND(D74&gt;=55,H74&gt;=50),_xlfn.IFS(AND(H74&gt;=$AF$11,H74&gt;$AE$10,H74&gt;$AD$10,H74&gt;$AC$10,H74&gt;$AB$10,H74&gt;$AA$10,H74&gt;$Z$10),"AA",AND(H74&gt;=$AE$11,H74&gt;$AD$10,H74&gt;$AC$10,H74&gt;$AB$10,H74&gt;$AA$10,H74&gt;$Z$10),"BA",AND(H74&gt;=$AD$11,H74&gt;$AC$10,H74&gt;$AB$10,H74&gt;$AA$10,H74&gt;$Z$10),"BB",AND(H74&gt;=$AC$11,H74&gt;$AB$10,H74&gt;$AA$10,H74&gt;$Z$10),"CB",AND(H74&gt;=$AB$11,H74&gt;$AA$10,H74&gt;$Z$10),"CC",AND(H74&gt;=$AA$11,H74&gt;$Z$10),"DC",H74&gt;=50,"DD"),IF(H74&gt;=$Y$9,"FD","FF")),R74),IF(J74&gt;=$X$32,$X$30,IF(J74&gt;=$Y$32,$Y$30,IF(J74&gt;=$Z$32,$Z$30,IF(J74&gt;=$AA$32,$AA$30,IF(J74&gt;=$AB$32,$AB$30,IF(J74&gt;=$AC$32,$AC$30,IF(J74&gt;=$AD$32,$AD$30,IF(J74&gt;=$AE$32,$AE$30,$AF$30))))))))),R74)</f>
        <v>FF</v>
      </c>
      <c r="T74" s="9" t="e" cm="1">
        <f t="array" aca="1" ref="T74" ca="1">IF(A74&lt;&gt;"",IF(_xlfn.BITOR(D74&lt;&gt;"GR",D74&lt;&gt;""),IF(AND(J74&gt;=50,D74&gt;=55),_xlfn.RANK.EQ(J74,$J$2:$J$1000,0),_xlfn.IFS(S74="FD",999,S74="FF",1000)),IF(AND(J74&gt;=50,F74&gt;=55),_xlfn.RANK.EQ(J74,$J$2:$J$326,0),_xlfn.IFS(S74="FD",999,S74="FF",1000))),"")</f>
        <v>#NAME?</v>
      </c>
    </row>
    <row r="75" spans="1:20" ht="17" thickBot="1" x14ac:dyDescent="0.25">
      <c r="A75" s="32">
        <v>220301290</v>
      </c>
      <c r="B75" s="32">
        <v>55</v>
      </c>
      <c r="C75" s="32">
        <v>32</v>
      </c>
      <c r="D75" s="3"/>
      <c r="E75" s="16">
        <f t="shared" si="15"/>
        <v>55</v>
      </c>
      <c r="F75" s="16">
        <f t="shared" si="14"/>
        <v>32</v>
      </c>
      <c r="G75" s="9">
        <f t="shared" si="16"/>
        <v>41.2</v>
      </c>
      <c r="H75" s="9">
        <f t="shared" si="17"/>
        <v>41.2</v>
      </c>
      <c r="I75" s="9">
        <f t="shared" si="18"/>
        <v>41</v>
      </c>
      <c r="J75" s="9">
        <f t="shared" si="19"/>
        <v>41</v>
      </c>
      <c r="K75" s="9" t="str">
        <f t="shared" si="20"/>
        <v/>
      </c>
      <c r="L75" s="9" t="str">
        <f t="shared" si="21"/>
        <v/>
      </c>
      <c r="M75" s="9" t="str">
        <f t="shared" si="22"/>
        <v/>
      </c>
      <c r="N75" s="9" t="str">
        <f t="shared" si="23"/>
        <v/>
      </c>
      <c r="O75" s="9" t="str">
        <f t="shared" si="24"/>
        <v/>
      </c>
      <c r="P75" s="9" t="str">
        <f t="shared" si="25"/>
        <v/>
      </c>
      <c r="Q75" s="9" t="str">
        <f t="shared" si="26"/>
        <v/>
      </c>
      <c r="R75" s="9" t="str">
        <f>IF(A75&lt;&gt;"",IF(COUNTIF($G$2:$G$1000,"&gt;=50")&gt;=10,IF(AND(F75&gt;=55,G75&gt;=50),IF(_xlfn.RANK.EQ(K75,$K$2:$K$1000,0)&lt;=ROUND(COUNTIFS($G$2:$G$1000,"&gt;=50",$F$2:$F$1000,"&gt;=55")/100*$AF$9,0),$AF$8,IF(_xlfn.RANK.EQ(L75,$L$2:$L$1000,0)&lt;=ROUND(COUNTIFS($G$2:$G$1000,"&gt;=50",$F$2:$F$1000,"&gt;=55")/100*$AE$9,0),$AE$8,IF(_xlfn.RANK.EQ(M75,$M$2:$M$1000,0)&lt;=ROUND(COUNTIFS($G$2:$G$1000,"&gt;=50",$F$2:$F$1000,"&gt;=55")/100*$AD$9,0),$AD$8,IF(_xlfn.RANK.EQ(N75,$N$2:$N$1000,0)&lt;=ROUND(COUNTIFS($G$2:$G$1000,"&gt;=50",$F$2:$F$1000,"&gt;=55")/100*$AC$9,0),$AC$8,IF(_xlfn.RANK.EQ(O75,$O$2:$O$1000,0)&lt;=ROUND(COUNTIFS($G$2:$G$1000,"&gt;=50",$F$2:$F$1000,"&gt;=55")/100*$AB$9,0),$AB$8,IF(_xlfn.RANK.EQ(P75,$P$2:$P$1000,0)&lt;=ROUND(COUNTIFS($G$2:$G$1000,"&gt;=50",$F$2:$F$1000,"&gt;=55")/100*$AA$9,0),$AA$8,$Z$8)))))),IF(I75&gt;=$Y$9,$Y$8,$X$8)),IF(I75&gt;=$X$32,$X$30,IF(I75&gt;=$Y$32,$Y$30,IF(I75&gt;=$Z$32,$Z$30,IF(I75&gt;=$AA$32,$AA$30,IF(I75&gt;=$AB$32,$AB$30,IF(I75&gt;=$AC$32,$AC$30,IF(I75&gt;=$AD$32,$AD$30,IF(I75&gt;=$AE$32,$AE$30,$AF$30))))))))),"")</f>
        <v>FD</v>
      </c>
      <c r="S75" s="9" t="str" cm="1">
        <f t="array" ref="S75">IF(AND(D75&lt;&gt;"",D75&lt;&gt;"GR"),IF(COUNTIF($H$2:$H$1000,"&gt;=50")&gt;=10,IF(D75&lt;&gt;"GR",IF(AND(D75&gt;=55,H75&gt;=50),_xlfn.IFS(AND(H75&gt;=$AF$11,H75&gt;$AE$10,H75&gt;$AD$10,H75&gt;$AC$10,H75&gt;$AB$10,H75&gt;$AA$10,H75&gt;$Z$10),"AA",AND(H75&gt;=$AE$11,H75&gt;$AD$10,H75&gt;$AC$10,H75&gt;$AB$10,H75&gt;$AA$10,H75&gt;$Z$10),"BA",AND(H75&gt;=$AD$11,H75&gt;$AC$10,H75&gt;$AB$10,H75&gt;$AA$10,H75&gt;$Z$10),"BB",AND(H75&gt;=$AC$11,H75&gt;$AB$10,H75&gt;$AA$10,H75&gt;$Z$10),"CB",AND(H75&gt;=$AB$11,H75&gt;$AA$10,H75&gt;$Z$10),"CC",AND(H75&gt;=$AA$11,H75&gt;$Z$10),"DC",H75&gt;=50,"DD"),IF(H75&gt;=$Y$9,"FD","FF")),R75),IF(J75&gt;=$X$32,$X$30,IF(J75&gt;=$Y$32,$Y$30,IF(J75&gt;=$Z$32,$Z$30,IF(J75&gt;=$AA$32,$AA$30,IF(J75&gt;=$AB$32,$AB$30,IF(J75&gt;=$AC$32,$AC$30,IF(J75&gt;=$AD$32,$AD$30,IF(J75&gt;=$AE$32,$AE$30,$AF$30))))))))),R75)</f>
        <v>FD</v>
      </c>
      <c r="T75" s="9" t="e" cm="1">
        <f t="array" aca="1" ref="T75" ca="1">IF(A75&lt;&gt;"",IF(_xlfn.BITOR(D75&lt;&gt;"GR",D75&lt;&gt;""),IF(AND(J75&gt;=50,D75&gt;=55),_xlfn.RANK.EQ(J75,$J$2:$J$1000,0),_xlfn.IFS(S75="FD",999,S75="FF",1000)),IF(AND(J75&gt;=50,F75&gt;=55),_xlfn.RANK.EQ(J75,$J$2:$J$326,0),_xlfn.IFS(S75="FD",999,S75="FF",1000))),"")</f>
        <v>#NAME?</v>
      </c>
    </row>
    <row r="76" spans="1:20" ht="17" thickBot="1" x14ac:dyDescent="0.25">
      <c r="A76" s="32">
        <v>220301292</v>
      </c>
      <c r="B76" s="32">
        <v>90</v>
      </c>
      <c r="C76" s="32">
        <v>55</v>
      </c>
      <c r="D76" s="3"/>
      <c r="E76" s="16">
        <f t="shared" si="15"/>
        <v>90</v>
      </c>
      <c r="F76" s="16">
        <f t="shared" si="14"/>
        <v>55</v>
      </c>
      <c r="G76" s="9">
        <f t="shared" si="16"/>
        <v>69</v>
      </c>
      <c r="H76" s="9">
        <f t="shared" si="17"/>
        <v>69</v>
      </c>
      <c r="I76" s="9">
        <f t="shared" si="18"/>
        <v>69</v>
      </c>
      <c r="J76" s="9">
        <f t="shared" si="19"/>
        <v>69</v>
      </c>
      <c r="K76" s="9">
        <f t="shared" si="20"/>
        <v>69</v>
      </c>
      <c r="L76" s="9">
        <f t="shared" si="21"/>
        <v>69</v>
      </c>
      <c r="M76" s="9">
        <f t="shared" si="22"/>
        <v>69</v>
      </c>
      <c r="N76" s="9">
        <f t="shared" si="23"/>
        <v>69</v>
      </c>
      <c r="O76" s="9" t="str">
        <f t="shared" si="24"/>
        <v/>
      </c>
      <c r="P76" s="9" t="str">
        <f t="shared" si="25"/>
        <v/>
      </c>
      <c r="Q76" s="9" t="str">
        <f t="shared" si="26"/>
        <v/>
      </c>
      <c r="R76" s="9" t="str">
        <f>IF(A76&lt;&gt;"",IF(COUNTIF($G$2:$G$1000,"&gt;=50")&gt;=10,IF(AND(F76&gt;=55,G76&gt;=50),IF(_xlfn.RANK.EQ(K76,$K$2:$K$1000,0)&lt;=ROUND(COUNTIFS($G$2:$G$1000,"&gt;=50",$F$2:$F$1000,"&gt;=55")/100*$AF$9,0),$AF$8,IF(_xlfn.RANK.EQ(L76,$L$2:$L$1000,0)&lt;=ROUND(COUNTIFS($G$2:$G$1000,"&gt;=50",$F$2:$F$1000,"&gt;=55")/100*$AE$9,0),$AE$8,IF(_xlfn.RANK.EQ(M76,$M$2:$M$1000,0)&lt;=ROUND(COUNTIFS($G$2:$G$1000,"&gt;=50",$F$2:$F$1000,"&gt;=55")/100*$AD$9,0),$AD$8,IF(_xlfn.RANK.EQ(N76,$N$2:$N$1000,0)&lt;=ROUND(COUNTIFS($G$2:$G$1000,"&gt;=50",$F$2:$F$1000,"&gt;=55")/100*$AC$9,0),$AC$8,IF(_xlfn.RANK.EQ(O76,$O$2:$O$1000,0)&lt;=ROUND(COUNTIFS($G$2:$G$1000,"&gt;=50",$F$2:$F$1000,"&gt;=55")/100*$AB$9,0),$AB$8,IF(_xlfn.RANK.EQ(P76,$P$2:$P$1000,0)&lt;=ROUND(COUNTIFS($G$2:$G$1000,"&gt;=50",$F$2:$F$1000,"&gt;=55")/100*$AA$9,0),$AA$8,$Z$8)))))),IF(I76&gt;=$Y$9,$Y$8,$X$8)),IF(I76&gt;=$X$32,$X$30,IF(I76&gt;=$Y$32,$Y$30,IF(I76&gt;=$Z$32,$Z$30,IF(I76&gt;=$AA$32,$AA$30,IF(I76&gt;=$AB$32,$AB$30,IF(I76&gt;=$AC$32,$AC$30,IF(I76&gt;=$AD$32,$AD$30,IF(I76&gt;=$AE$32,$AE$30,$AF$30))))))))),"")</f>
        <v>CB</v>
      </c>
      <c r="S76" s="9" t="str" cm="1">
        <f t="array" ref="S76">IF(AND(D76&lt;&gt;"",D76&lt;&gt;"GR"),IF(COUNTIF($H$2:$H$1000,"&gt;=50")&gt;=10,IF(D76&lt;&gt;"GR",IF(AND(D76&gt;=55,H76&gt;=50),_xlfn.IFS(AND(H76&gt;=$AF$11,H76&gt;$AE$10,H76&gt;$AD$10,H76&gt;$AC$10,H76&gt;$AB$10,H76&gt;$AA$10,H76&gt;$Z$10),"AA",AND(H76&gt;=$AE$11,H76&gt;$AD$10,H76&gt;$AC$10,H76&gt;$AB$10,H76&gt;$AA$10,H76&gt;$Z$10),"BA",AND(H76&gt;=$AD$11,H76&gt;$AC$10,H76&gt;$AB$10,H76&gt;$AA$10,H76&gt;$Z$10),"BB",AND(H76&gt;=$AC$11,H76&gt;$AB$10,H76&gt;$AA$10,H76&gt;$Z$10),"CB",AND(H76&gt;=$AB$11,H76&gt;$AA$10,H76&gt;$Z$10),"CC",AND(H76&gt;=$AA$11,H76&gt;$Z$10),"DC",H76&gt;=50,"DD"),IF(H76&gt;=$Y$9,"FD","FF")),R76),IF(J76&gt;=$X$32,$X$30,IF(J76&gt;=$Y$32,$Y$30,IF(J76&gt;=$Z$32,$Z$30,IF(J76&gt;=$AA$32,$AA$30,IF(J76&gt;=$AB$32,$AB$30,IF(J76&gt;=$AC$32,$AC$30,IF(J76&gt;=$AD$32,$AD$30,IF(J76&gt;=$AE$32,$AE$30,$AF$30))))))))),R76)</f>
        <v>CB</v>
      </c>
      <c r="T76" s="9" t="e" cm="1">
        <f t="array" aca="1" ref="T76" ca="1">IF(A76&lt;&gt;"",IF(_xlfn.BITOR(D76&lt;&gt;"GR",D76&lt;&gt;""),IF(AND(J76&gt;=50,D76&gt;=55),_xlfn.RANK.EQ(J76,$J$2:$J$1000,0),_xlfn.IFS(S76="FD",999,S76="FF",1000)),IF(AND(J76&gt;=50,F76&gt;=55),_xlfn.RANK.EQ(J76,$J$2:$J$326,0),_xlfn.IFS(S76="FD",999,S76="FF",1000))),"")</f>
        <v>#NAME?</v>
      </c>
    </row>
    <row r="77" spans="1:20" ht="17" thickBot="1" x14ac:dyDescent="0.25">
      <c r="A77" s="32">
        <v>220301293</v>
      </c>
      <c r="B77" s="32">
        <v>72</v>
      </c>
      <c r="C77" s="32">
        <v>42</v>
      </c>
      <c r="D77" s="3"/>
      <c r="E77" s="16">
        <f t="shared" si="15"/>
        <v>72</v>
      </c>
      <c r="F77" s="16">
        <f t="shared" si="14"/>
        <v>42</v>
      </c>
      <c r="G77" s="9">
        <f t="shared" si="16"/>
        <v>54</v>
      </c>
      <c r="H77" s="9">
        <f t="shared" si="17"/>
        <v>54</v>
      </c>
      <c r="I77" s="9">
        <f t="shared" si="18"/>
        <v>54</v>
      </c>
      <c r="J77" s="9">
        <f t="shared" si="19"/>
        <v>54</v>
      </c>
      <c r="K77" s="9" t="str">
        <f t="shared" si="20"/>
        <v/>
      </c>
      <c r="L77" s="9" t="str">
        <f t="shared" si="21"/>
        <v/>
      </c>
      <c r="M77" s="9" t="str">
        <f t="shared" si="22"/>
        <v/>
      </c>
      <c r="N77" s="9" t="str">
        <f t="shared" si="23"/>
        <v/>
      </c>
      <c r="O77" s="9" t="str">
        <f t="shared" si="24"/>
        <v/>
      </c>
      <c r="P77" s="9" t="str">
        <f t="shared" si="25"/>
        <v/>
      </c>
      <c r="Q77" s="9" t="str">
        <f t="shared" si="26"/>
        <v/>
      </c>
      <c r="R77" s="9" t="str">
        <f>IF(A77&lt;&gt;"",IF(COUNTIF($G$2:$G$1000,"&gt;=50")&gt;=10,IF(AND(F77&gt;=55,G77&gt;=50),IF(_xlfn.RANK.EQ(K77,$K$2:$K$1000,0)&lt;=ROUND(COUNTIFS($G$2:$G$1000,"&gt;=50",$F$2:$F$1000,"&gt;=55")/100*$AF$9,0),$AF$8,IF(_xlfn.RANK.EQ(L77,$L$2:$L$1000,0)&lt;=ROUND(COUNTIFS($G$2:$G$1000,"&gt;=50",$F$2:$F$1000,"&gt;=55")/100*$AE$9,0),$AE$8,IF(_xlfn.RANK.EQ(M77,$M$2:$M$1000,0)&lt;=ROUND(COUNTIFS($G$2:$G$1000,"&gt;=50",$F$2:$F$1000,"&gt;=55")/100*$AD$9,0),$AD$8,IF(_xlfn.RANK.EQ(N77,$N$2:$N$1000,0)&lt;=ROUND(COUNTIFS($G$2:$G$1000,"&gt;=50",$F$2:$F$1000,"&gt;=55")/100*$AC$9,0),$AC$8,IF(_xlfn.RANK.EQ(O77,$O$2:$O$1000,0)&lt;=ROUND(COUNTIFS($G$2:$G$1000,"&gt;=50",$F$2:$F$1000,"&gt;=55")/100*$AB$9,0),$AB$8,IF(_xlfn.RANK.EQ(P77,$P$2:$P$1000,0)&lt;=ROUND(COUNTIFS($G$2:$G$1000,"&gt;=50",$F$2:$F$1000,"&gt;=55")/100*$AA$9,0),$AA$8,$Z$8)))))),IF(I77&gt;=$Y$9,$Y$8,$X$8)),IF(I77&gt;=$X$32,$X$30,IF(I77&gt;=$Y$32,$Y$30,IF(I77&gt;=$Z$32,$Z$30,IF(I77&gt;=$AA$32,$AA$30,IF(I77&gt;=$AB$32,$AB$30,IF(I77&gt;=$AC$32,$AC$30,IF(I77&gt;=$AD$32,$AD$30,IF(I77&gt;=$AE$32,$AE$30,$AF$30))))))))),"")</f>
        <v>FD</v>
      </c>
      <c r="S77" s="9" t="str" cm="1">
        <f t="array" ref="S77">IF(AND(D77&lt;&gt;"",D77&lt;&gt;"GR"),IF(COUNTIF($H$2:$H$1000,"&gt;=50")&gt;=10,IF(D77&lt;&gt;"GR",IF(AND(D77&gt;=55,H77&gt;=50),_xlfn.IFS(AND(H77&gt;=$AF$11,H77&gt;$AE$10,H77&gt;$AD$10,H77&gt;$AC$10,H77&gt;$AB$10,H77&gt;$AA$10,H77&gt;$Z$10),"AA",AND(H77&gt;=$AE$11,H77&gt;$AD$10,H77&gt;$AC$10,H77&gt;$AB$10,H77&gt;$AA$10,H77&gt;$Z$10),"BA",AND(H77&gt;=$AD$11,H77&gt;$AC$10,H77&gt;$AB$10,H77&gt;$AA$10,H77&gt;$Z$10),"BB",AND(H77&gt;=$AC$11,H77&gt;$AB$10,H77&gt;$AA$10,H77&gt;$Z$10),"CB",AND(H77&gt;=$AB$11,H77&gt;$AA$10,H77&gt;$Z$10),"CC",AND(H77&gt;=$AA$11,H77&gt;$Z$10),"DC",H77&gt;=50,"DD"),IF(H77&gt;=$Y$9,"FD","FF")),R77),IF(J77&gt;=$X$32,$X$30,IF(J77&gt;=$Y$32,$Y$30,IF(J77&gt;=$Z$32,$Z$30,IF(J77&gt;=$AA$32,$AA$30,IF(J77&gt;=$AB$32,$AB$30,IF(J77&gt;=$AC$32,$AC$30,IF(J77&gt;=$AD$32,$AD$30,IF(J77&gt;=$AE$32,$AE$30,$AF$30))))))))),R77)</f>
        <v>FD</v>
      </c>
      <c r="T77" s="9" t="e" cm="1">
        <f t="array" aca="1" ref="T77" ca="1">IF(A77&lt;&gt;"",IF(_xlfn.BITOR(D77&lt;&gt;"GR",D77&lt;&gt;""),IF(AND(J77&gt;=50,D77&gt;=55),_xlfn.RANK.EQ(J77,$J$2:$J$1000,0),_xlfn.IFS(S77="FD",999,S77="FF",1000)),IF(AND(J77&gt;=50,F77&gt;=55),_xlfn.RANK.EQ(J77,$J$2:$J$326,0),_xlfn.IFS(S77="FD",999,S77="FF",1000))),"")</f>
        <v>#NAME?</v>
      </c>
    </row>
    <row r="78" spans="1:20" ht="17" thickBot="1" x14ac:dyDescent="0.25">
      <c r="A78" s="32">
        <v>220301303</v>
      </c>
      <c r="B78" s="32">
        <v>70</v>
      </c>
      <c r="C78" s="32">
        <v>1</v>
      </c>
      <c r="D78" s="3"/>
      <c r="E78" s="16">
        <f t="shared" si="15"/>
        <v>70</v>
      </c>
      <c r="F78" s="16">
        <f t="shared" si="14"/>
        <v>1</v>
      </c>
      <c r="G78" s="9">
        <f t="shared" si="16"/>
        <v>28.6</v>
      </c>
      <c r="H78" s="9">
        <f t="shared" si="17"/>
        <v>28.6</v>
      </c>
      <c r="I78" s="9">
        <f t="shared" si="18"/>
        <v>29</v>
      </c>
      <c r="J78" s="9">
        <f t="shared" si="19"/>
        <v>29</v>
      </c>
      <c r="K78" s="9" t="str">
        <f t="shared" si="20"/>
        <v/>
      </c>
      <c r="L78" s="9" t="str">
        <f t="shared" si="21"/>
        <v/>
      </c>
      <c r="M78" s="9" t="str">
        <f t="shared" si="22"/>
        <v/>
      </c>
      <c r="N78" s="9" t="str">
        <f t="shared" si="23"/>
        <v/>
      </c>
      <c r="O78" s="9" t="str">
        <f t="shared" si="24"/>
        <v/>
      </c>
      <c r="P78" s="9" t="str">
        <f t="shared" si="25"/>
        <v/>
      </c>
      <c r="Q78" s="9" t="str">
        <f t="shared" si="26"/>
        <v/>
      </c>
      <c r="R78" s="9" t="str">
        <f>IF(A78&lt;&gt;"",IF(COUNTIF($G$2:$G$1000,"&gt;=50")&gt;=10,IF(AND(F78&gt;=55,G78&gt;=50),IF(_xlfn.RANK.EQ(K78,$K$2:$K$1000,0)&lt;=ROUND(COUNTIFS($G$2:$G$1000,"&gt;=50",$F$2:$F$1000,"&gt;=55")/100*$AF$9,0),$AF$8,IF(_xlfn.RANK.EQ(L78,$L$2:$L$1000,0)&lt;=ROUND(COUNTIFS($G$2:$G$1000,"&gt;=50",$F$2:$F$1000,"&gt;=55")/100*$AE$9,0),$AE$8,IF(_xlfn.RANK.EQ(M78,$M$2:$M$1000,0)&lt;=ROUND(COUNTIFS($G$2:$G$1000,"&gt;=50",$F$2:$F$1000,"&gt;=55")/100*$AD$9,0),$AD$8,IF(_xlfn.RANK.EQ(N78,$N$2:$N$1000,0)&lt;=ROUND(COUNTIFS($G$2:$G$1000,"&gt;=50",$F$2:$F$1000,"&gt;=55")/100*$AC$9,0),$AC$8,IF(_xlfn.RANK.EQ(O78,$O$2:$O$1000,0)&lt;=ROUND(COUNTIFS($G$2:$G$1000,"&gt;=50",$F$2:$F$1000,"&gt;=55")/100*$AB$9,0),$AB$8,IF(_xlfn.RANK.EQ(P78,$P$2:$P$1000,0)&lt;=ROUND(COUNTIFS($G$2:$G$1000,"&gt;=50",$F$2:$F$1000,"&gt;=55")/100*$AA$9,0),$AA$8,$Z$8)))))),IF(I78&gt;=$Y$9,$Y$8,$X$8)),IF(I78&gt;=$X$32,$X$30,IF(I78&gt;=$Y$32,$Y$30,IF(I78&gt;=$Z$32,$Z$30,IF(I78&gt;=$AA$32,$AA$30,IF(I78&gt;=$AB$32,$AB$30,IF(I78&gt;=$AC$32,$AC$30,IF(I78&gt;=$AD$32,$AD$30,IF(I78&gt;=$AE$32,$AE$30,$AF$30))))))))),"")</f>
        <v>FD</v>
      </c>
      <c r="S78" s="9" t="str" cm="1">
        <f t="array" ref="S78">IF(AND(D78&lt;&gt;"",D78&lt;&gt;"GR"),IF(COUNTIF($H$2:$H$1000,"&gt;=50")&gt;=10,IF(D78&lt;&gt;"GR",IF(AND(D78&gt;=55,H78&gt;=50),_xlfn.IFS(AND(H78&gt;=$AF$11,H78&gt;$AE$10,H78&gt;$AD$10,H78&gt;$AC$10,H78&gt;$AB$10,H78&gt;$AA$10,H78&gt;$Z$10),"AA",AND(H78&gt;=$AE$11,H78&gt;$AD$10,H78&gt;$AC$10,H78&gt;$AB$10,H78&gt;$AA$10,H78&gt;$Z$10),"BA",AND(H78&gt;=$AD$11,H78&gt;$AC$10,H78&gt;$AB$10,H78&gt;$AA$10,H78&gt;$Z$10),"BB",AND(H78&gt;=$AC$11,H78&gt;$AB$10,H78&gt;$AA$10,H78&gt;$Z$10),"CB",AND(H78&gt;=$AB$11,H78&gt;$AA$10,H78&gt;$Z$10),"CC",AND(H78&gt;=$AA$11,H78&gt;$Z$10),"DC",H78&gt;=50,"DD"),IF(H78&gt;=$Y$9,"FD","FF")),R78),IF(J78&gt;=$X$32,$X$30,IF(J78&gt;=$Y$32,$Y$30,IF(J78&gt;=$Z$32,$Z$30,IF(J78&gt;=$AA$32,$AA$30,IF(J78&gt;=$AB$32,$AB$30,IF(J78&gt;=$AC$32,$AC$30,IF(J78&gt;=$AD$32,$AD$30,IF(J78&gt;=$AE$32,$AE$30,$AF$30))))))))),R78)</f>
        <v>FD</v>
      </c>
      <c r="T78" s="9" t="e" cm="1">
        <f t="array" aca="1" ref="T78" ca="1">IF(A78&lt;&gt;"",IF(_xlfn.BITOR(D78&lt;&gt;"GR",D78&lt;&gt;""),IF(AND(J78&gt;=50,D78&gt;=55),_xlfn.RANK.EQ(J78,$J$2:$J$1000,0),_xlfn.IFS(S78="FD",999,S78="FF",1000)),IF(AND(J78&gt;=50,F78&gt;=55),_xlfn.RANK.EQ(J78,$J$2:$J$326,0),_xlfn.IFS(S78="FD",999,S78="FF",1000))),"")</f>
        <v>#NAME?</v>
      </c>
    </row>
    <row r="79" spans="1:20" ht="18" thickBot="1" x14ac:dyDescent="0.25">
      <c r="A79" s="32">
        <v>230301107</v>
      </c>
      <c r="B79" s="32" t="s">
        <v>34</v>
      </c>
      <c r="C79" s="32" t="s">
        <v>34</v>
      </c>
      <c r="D79" s="3"/>
      <c r="E79" s="16">
        <f t="shared" si="15"/>
        <v>0</v>
      </c>
      <c r="F79" s="16">
        <f t="shared" si="14"/>
        <v>0</v>
      </c>
      <c r="G79" s="9">
        <f t="shared" si="16"/>
        <v>0</v>
      </c>
      <c r="H79" s="9">
        <f t="shared" si="17"/>
        <v>0</v>
      </c>
      <c r="I79" s="9">
        <f t="shared" si="18"/>
        <v>0</v>
      </c>
      <c r="J79" s="9">
        <f t="shared" si="19"/>
        <v>0</v>
      </c>
      <c r="K79" s="9" t="str">
        <f t="shared" si="20"/>
        <v/>
      </c>
      <c r="L79" s="9" t="str">
        <f t="shared" si="21"/>
        <v/>
      </c>
      <c r="M79" s="9" t="str">
        <f t="shared" si="22"/>
        <v/>
      </c>
      <c r="N79" s="9" t="str">
        <f t="shared" si="23"/>
        <v/>
      </c>
      <c r="O79" s="9" t="str">
        <f t="shared" si="24"/>
        <v/>
      </c>
      <c r="P79" s="9" t="str">
        <f t="shared" si="25"/>
        <v/>
      </c>
      <c r="Q79" s="9" t="str">
        <f t="shared" si="26"/>
        <v/>
      </c>
      <c r="R79" s="9" t="str">
        <f>IF(A79&lt;&gt;"",IF(COUNTIF($G$2:$G$1000,"&gt;=50")&gt;=10,IF(AND(F79&gt;=55,G79&gt;=50),IF(_xlfn.RANK.EQ(K79,$K$2:$K$1000,0)&lt;=ROUND(COUNTIFS($G$2:$G$1000,"&gt;=50",$F$2:$F$1000,"&gt;=55")/100*$AF$9,0),$AF$8,IF(_xlfn.RANK.EQ(L79,$L$2:$L$1000,0)&lt;=ROUND(COUNTIFS($G$2:$G$1000,"&gt;=50",$F$2:$F$1000,"&gt;=55")/100*$AE$9,0),$AE$8,IF(_xlfn.RANK.EQ(M79,$M$2:$M$1000,0)&lt;=ROUND(COUNTIFS($G$2:$G$1000,"&gt;=50",$F$2:$F$1000,"&gt;=55")/100*$AD$9,0),$AD$8,IF(_xlfn.RANK.EQ(N79,$N$2:$N$1000,0)&lt;=ROUND(COUNTIFS($G$2:$G$1000,"&gt;=50",$F$2:$F$1000,"&gt;=55")/100*$AC$9,0),$AC$8,IF(_xlfn.RANK.EQ(O79,$O$2:$O$1000,0)&lt;=ROUND(COUNTIFS($G$2:$G$1000,"&gt;=50",$F$2:$F$1000,"&gt;=55")/100*$AB$9,0),$AB$8,IF(_xlfn.RANK.EQ(P79,$P$2:$P$1000,0)&lt;=ROUND(COUNTIFS($G$2:$G$1000,"&gt;=50",$F$2:$F$1000,"&gt;=55")/100*$AA$9,0),$AA$8,$Z$8)))))),IF(I79&gt;=$Y$9,$Y$8,$X$8)),IF(I79&gt;=$X$32,$X$30,IF(I79&gt;=$Y$32,$Y$30,IF(I79&gt;=$Z$32,$Z$30,IF(I79&gt;=$AA$32,$AA$30,IF(I79&gt;=$AB$32,$AB$30,IF(I79&gt;=$AC$32,$AC$30,IF(I79&gt;=$AD$32,$AD$30,IF(I79&gt;=$AE$32,$AE$30,$AF$30))))))))),"")</f>
        <v>FF</v>
      </c>
      <c r="S79" s="9" t="str" cm="1">
        <f t="array" ref="S79">IF(AND(D79&lt;&gt;"",D79&lt;&gt;"GR"),IF(COUNTIF($H$2:$H$1000,"&gt;=50")&gt;=10,IF(D79&lt;&gt;"GR",IF(AND(D79&gt;=55,H79&gt;=50),_xlfn.IFS(AND(H79&gt;=$AF$11,H79&gt;$AE$10,H79&gt;$AD$10,H79&gt;$AC$10,H79&gt;$AB$10,H79&gt;$AA$10,H79&gt;$Z$10),"AA",AND(H79&gt;=$AE$11,H79&gt;$AD$10,H79&gt;$AC$10,H79&gt;$AB$10,H79&gt;$AA$10,H79&gt;$Z$10),"BA",AND(H79&gt;=$AD$11,H79&gt;$AC$10,H79&gt;$AB$10,H79&gt;$AA$10,H79&gt;$Z$10),"BB",AND(H79&gt;=$AC$11,H79&gt;$AB$10,H79&gt;$AA$10,H79&gt;$Z$10),"CB",AND(H79&gt;=$AB$11,H79&gt;$AA$10,H79&gt;$Z$10),"CC",AND(H79&gt;=$AA$11,H79&gt;$Z$10),"DC",H79&gt;=50,"DD"),IF(H79&gt;=$Y$9,"FD","FF")),R79),IF(J79&gt;=$X$32,$X$30,IF(J79&gt;=$Y$32,$Y$30,IF(J79&gt;=$Z$32,$Z$30,IF(J79&gt;=$AA$32,$AA$30,IF(J79&gt;=$AB$32,$AB$30,IF(J79&gt;=$AC$32,$AC$30,IF(J79&gt;=$AD$32,$AD$30,IF(J79&gt;=$AE$32,$AE$30,$AF$30))))))))),R79)</f>
        <v>FF</v>
      </c>
      <c r="T79" s="9" t="e" cm="1">
        <f t="array" aca="1" ref="T79" ca="1">IF(A79&lt;&gt;"",IF(_xlfn.BITOR(D79&lt;&gt;"GR",D79&lt;&gt;""),IF(AND(J79&gt;=50,D79&gt;=55),_xlfn.RANK.EQ(J79,$J$2:$J$1000,0),_xlfn.IFS(S79="FD",999,S79="FF",1000)),IF(AND(J79&gt;=50,F79&gt;=55),_xlfn.RANK.EQ(J79,$J$2:$J$326,0),_xlfn.IFS(S79="FD",999,S79="FF",1000))),"")</f>
        <v>#NAME?</v>
      </c>
    </row>
    <row r="80" spans="1:20" ht="18" thickBot="1" x14ac:dyDescent="0.25">
      <c r="A80" s="32">
        <v>230301268</v>
      </c>
      <c r="B80" s="32" t="s">
        <v>34</v>
      </c>
      <c r="C80" s="32" t="s">
        <v>34</v>
      </c>
      <c r="D80" s="3"/>
      <c r="E80" s="16">
        <f t="shared" si="15"/>
        <v>0</v>
      </c>
      <c r="F80" s="16">
        <f t="shared" si="14"/>
        <v>0</v>
      </c>
      <c r="G80" s="9">
        <f t="shared" si="16"/>
        <v>0</v>
      </c>
      <c r="H80" s="9">
        <f t="shared" si="17"/>
        <v>0</v>
      </c>
      <c r="I80" s="9">
        <f t="shared" si="18"/>
        <v>0</v>
      </c>
      <c r="J80" s="9">
        <f t="shared" si="19"/>
        <v>0</v>
      </c>
      <c r="K80" s="9" t="str">
        <f t="shared" si="20"/>
        <v/>
      </c>
      <c r="L80" s="9" t="str">
        <f t="shared" si="21"/>
        <v/>
      </c>
      <c r="M80" s="9" t="str">
        <f t="shared" si="22"/>
        <v/>
      </c>
      <c r="N80" s="9" t="str">
        <f t="shared" si="23"/>
        <v/>
      </c>
      <c r="O80" s="9" t="str">
        <f t="shared" si="24"/>
        <v/>
      </c>
      <c r="P80" s="9" t="str">
        <f t="shared" si="25"/>
        <v/>
      </c>
      <c r="Q80" s="9" t="str">
        <f t="shared" si="26"/>
        <v/>
      </c>
      <c r="R80" s="9" t="str">
        <f>IF(A80&lt;&gt;"",IF(COUNTIF($G$2:$G$1000,"&gt;=50")&gt;=10,IF(AND(F80&gt;=55,G80&gt;=50),IF(_xlfn.RANK.EQ(K80,$K$2:$K$1000,0)&lt;=ROUND(COUNTIFS($G$2:$G$1000,"&gt;=50",$F$2:$F$1000,"&gt;=55")/100*$AF$9,0),$AF$8,IF(_xlfn.RANK.EQ(L80,$L$2:$L$1000,0)&lt;=ROUND(COUNTIFS($G$2:$G$1000,"&gt;=50",$F$2:$F$1000,"&gt;=55")/100*$AE$9,0),$AE$8,IF(_xlfn.RANK.EQ(M80,$M$2:$M$1000,0)&lt;=ROUND(COUNTIFS($G$2:$G$1000,"&gt;=50",$F$2:$F$1000,"&gt;=55")/100*$AD$9,0),$AD$8,IF(_xlfn.RANK.EQ(N80,$N$2:$N$1000,0)&lt;=ROUND(COUNTIFS($G$2:$G$1000,"&gt;=50",$F$2:$F$1000,"&gt;=55")/100*$AC$9,0),$AC$8,IF(_xlfn.RANK.EQ(O80,$O$2:$O$1000,0)&lt;=ROUND(COUNTIFS($G$2:$G$1000,"&gt;=50",$F$2:$F$1000,"&gt;=55")/100*$AB$9,0),$AB$8,IF(_xlfn.RANK.EQ(P80,$P$2:$P$1000,0)&lt;=ROUND(COUNTIFS($G$2:$G$1000,"&gt;=50",$F$2:$F$1000,"&gt;=55")/100*$AA$9,0),$AA$8,$Z$8)))))),IF(I80&gt;=$Y$9,$Y$8,$X$8)),IF(I80&gt;=$X$32,$X$30,IF(I80&gt;=$Y$32,$Y$30,IF(I80&gt;=$Z$32,$Z$30,IF(I80&gt;=$AA$32,$AA$30,IF(I80&gt;=$AB$32,$AB$30,IF(I80&gt;=$AC$32,$AC$30,IF(I80&gt;=$AD$32,$AD$30,IF(I80&gt;=$AE$32,$AE$30,$AF$30))))))))),"")</f>
        <v>FF</v>
      </c>
      <c r="S80" s="9" t="str" cm="1">
        <f t="array" ref="S80">IF(AND(D80&lt;&gt;"",D80&lt;&gt;"GR"),IF(COUNTIF($H$2:$H$1000,"&gt;=50")&gt;=10,IF(D80&lt;&gt;"GR",IF(AND(D80&gt;=55,H80&gt;=50),_xlfn.IFS(AND(H80&gt;=$AF$11,H80&gt;$AE$10,H80&gt;$AD$10,H80&gt;$AC$10,H80&gt;$AB$10,H80&gt;$AA$10,H80&gt;$Z$10),"AA",AND(H80&gt;=$AE$11,H80&gt;$AD$10,H80&gt;$AC$10,H80&gt;$AB$10,H80&gt;$AA$10,H80&gt;$Z$10),"BA",AND(H80&gt;=$AD$11,H80&gt;$AC$10,H80&gt;$AB$10,H80&gt;$AA$10,H80&gt;$Z$10),"BB",AND(H80&gt;=$AC$11,H80&gt;$AB$10,H80&gt;$AA$10,H80&gt;$Z$10),"CB",AND(H80&gt;=$AB$11,H80&gt;$AA$10,H80&gt;$Z$10),"CC",AND(H80&gt;=$AA$11,H80&gt;$Z$10),"DC",H80&gt;=50,"DD"),IF(H80&gt;=$Y$9,"FD","FF")),R80),IF(J80&gt;=$X$32,$X$30,IF(J80&gt;=$Y$32,$Y$30,IF(J80&gt;=$Z$32,$Z$30,IF(J80&gt;=$AA$32,$AA$30,IF(J80&gt;=$AB$32,$AB$30,IF(J80&gt;=$AC$32,$AC$30,IF(J80&gt;=$AD$32,$AD$30,IF(J80&gt;=$AE$32,$AE$30,$AF$30))))))))),R80)</f>
        <v>FF</v>
      </c>
      <c r="T80" s="9" t="e" cm="1">
        <f t="array" aca="1" ref="T80" ca="1">IF(A80&lt;&gt;"",IF(_xlfn.BITOR(D80&lt;&gt;"GR",D80&lt;&gt;""),IF(AND(J80&gt;=50,D80&gt;=55),_xlfn.RANK.EQ(J80,$J$2:$J$1000,0),_xlfn.IFS(S80="FD",999,S80="FF",1000)),IF(AND(J80&gt;=50,F80&gt;=55),_xlfn.RANK.EQ(J80,$J$2:$J$326,0),_xlfn.IFS(S80="FD",999,S80="FF",1000))),"")</f>
        <v>#NAME?</v>
      </c>
    </row>
    <row r="81" spans="1:20" ht="17" thickBot="1" x14ac:dyDescent="0.25">
      <c r="A81" s="32">
        <v>240301264</v>
      </c>
      <c r="B81" s="32">
        <v>80</v>
      </c>
      <c r="C81" s="32">
        <v>45</v>
      </c>
      <c r="D81" s="3"/>
      <c r="E81" s="16">
        <f t="shared" si="15"/>
        <v>80</v>
      </c>
      <c r="F81" s="16">
        <f t="shared" si="14"/>
        <v>45</v>
      </c>
      <c r="G81" s="9">
        <f t="shared" si="16"/>
        <v>59</v>
      </c>
      <c r="H81" s="9">
        <f t="shared" si="17"/>
        <v>59</v>
      </c>
      <c r="I81" s="9">
        <f t="shared" si="18"/>
        <v>59</v>
      </c>
      <c r="J81" s="9">
        <f t="shared" si="19"/>
        <v>59</v>
      </c>
      <c r="K81" s="9" t="str">
        <f t="shared" si="20"/>
        <v/>
      </c>
      <c r="L81" s="9" t="str">
        <f t="shared" si="21"/>
        <v/>
      </c>
      <c r="M81" s="9" t="str">
        <f t="shared" si="22"/>
        <v/>
      </c>
      <c r="N81" s="9" t="str">
        <f t="shared" si="23"/>
        <v/>
      </c>
      <c r="O81" s="9" t="str">
        <f t="shared" si="24"/>
        <v/>
      </c>
      <c r="P81" s="9" t="str">
        <f t="shared" si="25"/>
        <v/>
      </c>
      <c r="Q81" s="9" t="str">
        <f t="shared" si="26"/>
        <v/>
      </c>
      <c r="R81" s="9" t="str">
        <f>IF(A81&lt;&gt;"",IF(COUNTIF($G$2:$G$1000,"&gt;=50")&gt;=10,IF(AND(F81&gt;=55,G81&gt;=50),IF(_xlfn.RANK.EQ(K81,$K$2:$K$1000,0)&lt;=ROUND(COUNTIFS($G$2:$G$1000,"&gt;=50",$F$2:$F$1000,"&gt;=55")/100*$AF$9,0),$AF$8,IF(_xlfn.RANK.EQ(L81,$L$2:$L$1000,0)&lt;=ROUND(COUNTIFS($G$2:$G$1000,"&gt;=50",$F$2:$F$1000,"&gt;=55")/100*$AE$9,0),$AE$8,IF(_xlfn.RANK.EQ(M81,$M$2:$M$1000,0)&lt;=ROUND(COUNTIFS($G$2:$G$1000,"&gt;=50",$F$2:$F$1000,"&gt;=55")/100*$AD$9,0),$AD$8,IF(_xlfn.RANK.EQ(N81,$N$2:$N$1000,0)&lt;=ROUND(COUNTIFS($G$2:$G$1000,"&gt;=50",$F$2:$F$1000,"&gt;=55")/100*$AC$9,0),$AC$8,IF(_xlfn.RANK.EQ(O81,$O$2:$O$1000,0)&lt;=ROUND(COUNTIFS($G$2:$G$1000,"&gt;=50",$F$2:$F$1000,"&gt;=55")/100*$AB$9,0),$AB$8,IF(_xlfn.RANK.EQ(P81,$P$2:$P$1000,0)&lt;=ROUND(COUNTIFS($G$2:$G$1000,"&gt;=50",$F$2:$F$1000,"&gt;=55")/100*$AA$9,0),$AA$8,$Z$8)))))),IF(I81&gt;=$Y$9,$Y$8,$X$8)),IF(I81&gt;=$X$32,$X$30,IF(I81&gt;=$Y$32,$Y$30,IF(I81&gt;=$Z$32,$Z$30,IF(I81&gt;=$AA$32,$AA$30,IF(I81&gt;=$AB$32,$AB$30,IF(I81&gt;=$AC$32,$AC$30,IF(I81&gt;=$AD$32,$AD$30,IF(I81&gt;=$AE$32,$AE$30,$AF$30))))))))),"")</f>
        <v>FD</v>
      </c>
      <c r="S81" s="9" t="str" cm="1">
        <f t="array" ref="S81">IF(AND(D81&lt;&gt;"",D81&lt;&gt;"GR"),IF(COUNTIF($H$2:$H$1000,"&gt;=50")&gt;=10,IF(D81&lt;&gt;"GR",IF(AND(D81&gt;=55,H81&gt;=50),_xlfn.IFS(AND(H81&gt;=$AF$11,H81&gt;$AE$10,H81&gt;$AD$10,H81&gt;$AC$10,H81&gt;$AB$10,H81&gt;$AA$10,H81&gt;$Z$10),"AA",AND(H81&gt;=$AE$11,H81&gt;$AD$10,H81&gt;$AC$10,H81&gt;$AB$10,H81&gt;$AA$10,H81&gt;$Z$10),"BA",AND(H81&gt;=$AD$11,H81&gt;$AC$10,H81&gt;$AB$10,H81&gt;$AA$10,H81&gt;$Z$10),"BB",AND(H81&gt;=$AC$11,H81&gt;$AB$10,H81&gt;$AA$10,H81&gt;$Z$10),"CB",AND(H81&gt;=$AB$11,H81&gt;$AA$10,H81&gt;$Z$10),"CC",AND(H81&gt;=$AA$11,H81&gt;$Z$10),"DC",H81&gt;=50,"DD"),IF(H81&gt;=$Y$9,"FD","FF")),R81),IF(J81&gt;=$X$32,$X$30,IF(J81&gt;=$Y$32,$Y$30,IF(J81&gt;=$Z$32,$Z$30,IF(J81&gt;=$AA$32,$AA$30,IF(J81&gt;=$AB$32,$AB$30,IF(J81&gt;=$AC$32,$AC$30,IF(J81&gt;=$AD$32,$AD$30,IF(J81&gt;=$AE$32,$AE$30,$AF$30))))))))),R81)</f>
        <v>FD</v>
      </c>
      <c r="T81" s="9" t="e" cm="1">
        <f t="array" aca="1" ref="T81" ca="1">IF(A81&lt;&gt;"",IF(_xlfn.BITOR(D81&lt;&gt;"GR",D81&lt;&gt;""),IF(AND(J81&gt;=50,D81&gt;=55),_xlfn.RANK.EQ(J81,$J$2:$J$1000,0),_xlfn.IFS(S81="FD",999,S81="FF",1000)),IF(AND(J81&gt;=50,F81&gt;=55),_xlfn.RANK.EQ(J81,$J$2:$J$326,0),_xlfn.IFS(S81="FD",999,S81="FF",1000))),"")</f>
        <v>#NAME?</v>
      </c>
    </row>
    <row r="82" spans="1:20" x14ac:dyDescent="0.2">
      <c r="A82" s="31"/>
      <c r="B82" s="31"/>
      <c r="C82" s="31"/>
      <c r="D82" s="3"/>
      <c r="E82" s="16">
        <f t="shared" ref="E82:E94" si="27">IF(_xlfn.BITOR(B82="GR",B82=""),0,B82)</f>
        <v>0</v>
      </c>
      <c r="F82" s="16">
        <f t="shared" si="14"/>
        <v>0</v>
      </c>
      <c r="G82" s="9">
        <f t="shared" si="16"/>
        <v>0</v>
      </c>
      <c r="H82" s="9">
        <f t="shared" si="17"/>
        <v>0</v>
      </c>
      <c r="I82" s="9">
        <f t="shared" si="18"/>
        <v>0</v>
      </c>
      <c r="J82" s="9">
        <f t="shared" si="19"/>
        <v>0</v>
      </c>
      <c r="K82" s="9" t="str">
        <f t="shared" si="20"/>
        <v/>
      </c>
      <c r="L82" s="9" t="str">
        <f t="shared" si="21"/>
        <v/>
      </c>
      <c r="M82" s="9" t="str">
        <f t="shared" si="22"/>
        <v/>
      </c>
      <c r="N82" s="9" t="str">
        <f t="shared" si="23"/>
        <v/>
      </c>
      <c r="O82" s="9" t="str">
        <f t="shared" si="24"/>
        <v/>
      </c>
      <c r="P82" s="9" t="str">
        <f t="shared" si="25"/>
        <v/>
      </c>
      <c r="Q82" s="9" t="str">
        <f t="shared" si="26"/>
        <v/>
      </c>
      <c r="R82" s="9" t="str">
        <f>IF(A82&lt;&gt;"",IF(COUNTIF($G$2:$G$1000,"&gt;=50")&gt;=10,IF(AND(F82&gt;=55,G82&gt;=50),IF(_xlfn.RANK.EQ(K82,$K$2:$K$1000,0)&lt;=ROUND(COUNTIFS($G$2:$G$1000,"&gt;=50",$F$2:$F$1000,"&gt;=55")/100*$AF$9,0),$AF$8,IF(_xlfn.RANK.EQ(L82,$L$2:$L$1000,0)&lt;=ROUND(COUNTIFS($G$2:$G$1000,"&gt;=50",$F$2:$F$1000,"&gt;=55")/100*$AE$9,0),$AE$8,IF(_xlfn.RANK.EQ(M82,$M$2:$M$1000,0)&lt;=ROUND(COUNTIFS($G$2:$G$1000,"&gt;=50",$F$2:$F$1000,"&gt;=55")/100*$AD$9,0),$AD$8,IF(_xlfn.RANK.EQ(N82,$N$2:$N$1000,0)&lt;=ROUND(COUNTIFS($G$2:$G$1000,"&gt;=50",$F$2:$F$1000,"&gt;=55")/100*$AC$9,0),$AC$8,IF(_xlfn.RANK.EQ(O82,$O$2:$O$1000,0)&lt;=ROUND(COUNTIFS($G$2:$G$1000,"&gt;=50",$F$2:$F$1000,"&gt;=55")/100*$AB$9,0),$AB$8,IF(_xlfn.RANK.EQ(P82,$P$2:$P$1000,0)&lt;=ROUND(COUNTIFS($G$2:$G$1000,"&gt;=50",$F$2:$F$1000,"&gt;=55")/100*$AA$9,0),$AA$8,$Z$8)))))),IF(I82&gt;=$Y$9,$Y$8,$X$8)),IF(I82&gt;=$X$32,$X$30,IF(I82&gt;=$Y$32,$Y$30,IF(I82&gt;=$Z$32,$Z$30,IF(I82&gt;=$AA$32,$AA$30,IF(I82&gt;=$AB$32,$AB$30,IF(I82&gt;=$AC$32,$AC$30,IF(I82&gt;=$AD$32,$AD$30,IF(I82&gt;=$AE$32,$AE$30,$AF$30))))))))),"")</f>
        <v/>
      </c>
      <c r="S82" s="9" t="str" cm="1">
        <f t="array" ref="S82">IF(AND(D82&lt;&gt;"",D82&lt;&gt;"GR"),IF(COUNTIF($H$2:$H$1000,"&gt;=50")&gt;=10,IF(D82&lt;&gt;"GR",IF(AND(D82&gt;=55,H82&gt;=50),_xlfn.IFS(AND(H82&gt;=$AF$11,H82&gt;$AE$10,H82&gt;$AD$10,H82&gt;$AC$10,H82&gt;$AB$10,H82&gt;$AA$10,H82&gt;$Z$10),"AA",AND(H82&gt;=$AE$11,H82&gt;$AD$10,H82&gt;$AC$10,H82&gt;$AB$10,H82&gt;$AA$10,H82&gt;$Z$10),"BA",AND(H82&gt;=$AD$11,H82&gt;$AC$10,H82&gt;$AB$10,H82&gt;$AA$10,H82&gt;$Z$10),"BB",AND(H82&gt;=$AC$11,H82&gt;$AB$10,H82&gt;$AA$10,H82&gt;$Z$10),"CB",AND(H82&gt;=$AB$11,H82&gt;$AA$10,H82&gt;$Z$10),"CC",AND(H82&gt;=$AA$11,H82&gt;$Z$10),"DC",H82&gt;=50,"DD"),IF(H82&gt;=$Y$9,"FD","FF")),R82),IF(J82&gt;=$X$32,$X$30,IF(J82&gt;=$Y$32,$Y$30,IF(J82&gt;=$Z$32,$Z$30,IF(J82&gt;=$AA$32,$AA$30,IF(J82&gt;=$AB$32,$AB$30,IF(J82&gt;=$AC$32,$AC$30,IF(J82&gt;=$AD$32,$AD$30,IF(J82&gt;=$AE$32,$AE$30,$AF$30))))))))),R82)</f>
        <v/>
      </c>
      <c r="T82" s="9" t="str" cm="1">
        <f t="array" ref="T82">IF(A82&lt;&gt;"",IF(_xlfn.BITOR(D82&lt;&gt;"GR",D82&lt;&gt;""),IF(AND(J82&gt;=50,D82&gt;=55),_xlfn.RANK.EQ(J82,$J$2:$J$1000,0),_xlfn.IFS(S82="FD",999,S82="FF",1000)),IF(AND(J82&gt;=50,F82&gt;=55),_xlfn.RANK.EQ(J82,$J$2:$J$326,0),_xlfn.IFS(S82="FD",999,S82="FF",1000))),"")</f>
        <v/>
      </c>
    </row>
    <row r="83" spans="1:20" x14ac:dyDescent="0.2">
      <c r="A83" s="31"/>
      <c r="B83" s="31"/>
      <c r="C83" s="31"/>
      <c r="D83" s="3"/>
      <c r="E83" s="16">
        <f t="shared" si="27"/>
        <v>0</v>
      </c>
      <c r="F83" s="16">
        <f t="shared" si="14"/>
        <v>0</v>
      </c>
      <c r="G83" s="9">
        <f t="shared" si="16"/>
        <v>0</v>
      </c>
      <c r="H83" s="9">
        <f t="shared" si="17"/>
        <v>0</v>
      </c>
      <c r="I83" s="9">
        <f t="shared" si="18"/>
        <v>0</v>
      </c>
      <c r="J83" s="9">
        <f t="shared" si="19"/>
        <v>0</v>
      </c>
      <c r="K83" s="9" t="str">
        <f t="shared" si="20"/>
        <v/>
      </c>
      <c r="L83" s="9" t="str">
        <f t="shared" si="21"/>
        <v/>
      </c>
      <c r="M83" s="9" t="str">
        <f t="shared" si="22"/>
        <v/>
      </c>
      <c r="N83" s="9" t="str">
        <f t="shared" si="23"/>
        <v/>
      </c>
      <c r="O83" s="9" t="str">
        <f t="shared" si="24"/>
        <v/>
      </c>
      <c r="P83" s="9" t="str">
        <f t="shared" si="25"/>
        <v/>
      </c>
      <c r="Q83" s="9" t="str">
        <f t="shared" si="26"/>
        <v/>
      </c>
      <c r="R83" s="9" t="str">
        <f>IF(A83&lt;&gt;"",IF(COUNTIF($G$2:$G$1000,"&gt;=50")&gt;=10,IF(AND(F83&gt;=55,G83&gt;=50),IF(_xlfn.RANK.EQ(K83,$K$2:$K$1000,0)&lt;=ROUND(COUNTIFS($G$2:$G$1000,"&gt;=50",$F$2:$F$1000,"&gt;=55")/100*$AF$9,0),$AF$8,IF(_xlfn.RANK.EQ(L83,$L$2:$L$1000,0)&lt;=ROUND(COUNTIFS($G$2:$G$1000,"&gt;=50",$F$2:$F$1000,"&gt;=55")/100*$AE$9,0),$AE$8,IF(_xlfn.RANK.EQ(M83,$M$2:$M$1000,0)&lt;=ROUND(COUNTIFS($G$2:$G$1000,"&gt;=50",$F$2:$F$1000,"&gt;=55")/100*$AD$9,0),$AD$8,IF(_xlfn.RANK.EQ(N83,$N$2:$N$1000,0)&lt;=ROUND(COUNTIFS($G$2:$G$1000,"&gt;=50",$F$2:$F$1000,"&gt;=55")/100*$AC$9,0),$AC$8,IF(_xlfn.RANK.EQ(O83,$O$2:$O$1000,0)&lt;=ROUND(COUNTIFS($G$2:$G$1000,"&gt;=50",$F$2:$F$1000,"&gt;=55")/100*$AB$9,0),$AB$8,IF(_xlfn.RANK.EQ(P83,$P$2:$P$1000,0)&lt;=ROUND(COUNTIFS($G$2:$G$1000,"&gt;=50",$F$2:$F$1000,"&gt;=55")/100*$AA$9,0),$AA$8,$Z$8)))))),IF(I83&gt;=$Y$9,$Y$8,$X$8)),IF(I83&gt;=$X$32,$X$30,IF(I83&gt;=$Y$32,$Y$30,IF(I83&gt;=$Z$32,$Z$30,IF(I83&gt;=$AA$32,$AA$30,IF(I83&gt;=$AB$32,$AB$30,IF(I83&gt;=$AC$32,$AC$30,IF(I83&gt;=$AD$32,$AD$30,IF(I83&gt;=$AE$32,$AE$30,$AF$30))))))))),"")</f>
        <v/>
      </c>
      <c r="S83" s="9" t="str" cm="1">
        <f t="array" ref="S83">IF(AND(D83&lt;&gt;"",D83&lt;&gt;"GR"),IF(COUNTIF($H$2:$H$1000,"&gt;=50")&gt;=10,IF(D83&lt;&gt;"GR",IF(AND(D83&gt;=55,H83&gt;=50),_xlfn.IFS(AND(H83&gt;=$AF$11,H83&gt;$AE$10,H83&gt;$AD$10,H83&gt;$AC$10,H83&gt;$AB$10,H83&gt;$AA$10,H83&gt;$Z$10),"AA",AND(H83&gt;=$AE$11,H83&gt;$AD$10,H83&gt;$AC$10,H83&gt;$AB$10,H83&gt;$AA$10,H83&gt;$Z$10),"BA",AND(H83&gt;=$AD$11,H83&gt;$AC$10,H83&gt;$AB$10,H83&gt;$AA$10,H83&gt;$Z$10),"BB",AND(H83&gt;=$AC$11,H83&gt;$AB$10,H83&gt;$AA$10,H83&gt;$Z$10),"CB",AND(H83&gt;=$AB$11,H83&gt;$AA$10,H83&gt;$Z$10),"CC",AND(H83&gt;=$AA$11,H83&gt;$Z$10),"DC",H83&gt;=50,"DD"),IF(H83&gt;=$Y$9,"FD","FF")),R83),IF(J83&gt;=$X$32,$X$30,IF(J83&gt;=$Y$32,$Y$30,IF(J83&gt;=$Z$32,$Z$30,IF(J83&gt;=$AA$32,$AA$30,IF(J83&gt;=$AB$32,$AB$30,IF(J83&gt;=$AC$32,$AC$30,IF(J83&gt;=$AD$32,$AD$30,IF(J83&gt;=$AE$32,$AE$30,$AF$30))))))))),R83)</f>
        <v/>
      </c>
      <c r="T83" s="9" t="str" cm="1">
        <f t="array" ref="T83">IF(A83&lt;&gt;"",IF(_xlfn.BITOR(D83&lt;&gt;"GR",D83&lt;&gt;""),IF(AND(J83&gt;=50,D83&gt;=55),_xlfn.RANK.EQ(J83,$J$2:$J$1000,0),_xlfn.IFS(S83="FD",999,S83="FF",1000)),IF(AND(J83&gt;=50,F83&gt;=55),_xlfn.RANK.EQ(J83,$J$2:$J$326,0),_xlfn.IFS(S83="FD",999,S83="FF",1000))),"")</f>
        <v/>
      </c>
    </row>
    <row r="84" spans="1:20" x14ac:dyDescent="0.2">
      <c r="A84" s="31"/>
      <c r="B84" s="31"/>
      <c r="C84" s="31"/>
      <c r="D84" s="3"/>
      <c r="E84" s="16">
        <f t="shared" si="27"/>
        <v>0</v>
      </c>
      <c r="F84" s="16">
        <f t="shared" si="14"/>
        <v>0</v>
      </c>
      <c r="G84" s="9">
        <f t="shared" si="16"/>
        <v>0</v>
      </c>
      <c r="H84" s="9">
        <f t="shared" si="17"/>
        <v>0</v>
      </c>
      <c r="I84" s="9">
        <f t="shared" si="18"/>
        <v>0</v>
      </c>
      <c r="J84" s="9">
        <f t="shared" si="19"/>
        <v>0</v>
      </c>
      <c r="K84" s="9" t="str">
        <f t="shared" si="20"/>
        <v/>
      </c>
      <c r="L84" s="9" t="str">
        <f t="shared" si="21"/>
        <v/>
      </c>
      <c r="M84" s="9" t="str">
        <f t="shared" si="22"/>
        <v/>
      </c>
      <c r="N84" s="9" t="str">
        <f t="shared" si="23"/>
        <v/>
      </c>
      <c r="O84" s="9" t="str">
        <f t="shared" si="24"/>
        <v/>
      </c>
      <c r="P84" s="9" t="str">
        <f t="shared" si="25"/>
        <v/>
      </c>
      <c r="Q84" s="9" t="str">
        <f t="shared" si="26"/>
        <v/>
      </c>
      <c r="R84" s="9" t="str">
        <f>IF(A84&lt;&gt;"",IF(COUNTIF($G$2:$G$1000,"&gt;=50")&gt;=10,IF(AND(F84&gt;=55,G84&gt;=50),IF(_xlfn.RANK.EQ(K84,$K$2:$K$1000,0)&lt;=ROUND(COUNTIFS($G$2:$G$1000,"&gt;=50",$F$2:$F$1000,"&gt;=55")/100*$AF$9,0),$AF$8,IF(_xlfn.RANK.EQ(L84,$L$2:$L$1000,0)&lt;=ROUND(COUNTIFS($G$2:$G$1000,"&gt;=50",$F$2:$F$1000,"&gt;=55")/100*$AE$9,0),$AE$8,IF(_xlfn.RANK.EQ(M84,$M$2:$M$1000,0)&lt;=ROUND(COUNTIFS($G$2:$G$1000,"&gt;=50",$F$2:$F$1000,"&gt;=55")/100*$AD$9,0),$AD$8,IF(_xlfn.RANK.EQ(N84,$N$2:$N$1000,0)&lt;=ROUND(COUNTIFS($G$2:$G$1000,"&gt;=50",$F$2:$F$1000,"&gt;=55")/100*$AC$9,0),$AC$8,IF(_xlfn.RANK.EQ(O84,$O$2:$O$1000,0)&lt;=ROUND(COUNTIFS($G$2:$G$1000,"&gt;=50",$F$2:$F$1000,"&gt;=55")/100*$AB$9,0),$AB$8,IF(_xlfn.RANK.EQ(P84,$P$2:$P$1000,0)&lt;=ROUND(COUNTIFS($G$2:$G$1000,"&gt;=50",$F$2:$F$1000,"&gt;=55")/100*$AA$9,0),$AA$8,$Z$8)))))),IF(I84&gt;=$Y$9,$Y$8,$X$8)),IF(I84&gt;=$X$32,$X$30,IF(I84&gt;=$Y$32,$Y$30,IF(I84&gt;=$Z$32,$Z$30,IF(I84&gt;=$AA$32,$AA$30,IF(I84&gt;=$AB$32,$AB$30,IF(I84&gt;=$AC$32,$AC$30,IF(I84&gt;=$AD$32,$AD$30,IF(I84&gt;=$AE$32,$AE$30,$AF$30))))))))),"")</f>
        <v/>
      </c>
      <c r="S84" s="9" t="str" cm="1">
        <f t="array" ref="S84">IF(AND(D84&lt;&gt;"",D84&lt;&gt;"GR"),IF(COUNTIF($H$2:$H$1000,"&gt;=50")&gt;=10,IF(D84&lt;&gt;"GR",IF(AND(D84&gt;=55,H84&gt;=50),_xlfn.IFS(AND(H84&gt;=$AF$11,H84&gt;$AE$10,H84&gt;$AD$10,H84&gt;$AC$10,H84&gt;$AB$10,H84&gt;$AA$10,H84&gt;$Z$10),"AA",AND(H84&gt;=$AE$11,H84&gt;$AD$10,H84&gt;$AC$10,H84&gt;$AB$10,H84&gt;$AA$10,H84&gt;$Z$10),"BA",AND(H84&gt;=$AD$11,H84&gt;$AC$10,H84&gt;$AB$10,H84&gt;$AA$10,H84&gt;$Z$10),"BB",AND(H84&gt;=$AC$11,H84&gt;$AB$10,H84&gt;$AA$10,H84&gt;$Z$10),"CB",AND(H84&gt;=$AB$11,H84&gt;$AA$10,H84&gt;$Z$10),"CC",AND(H84&gt;=$AA$11,H84&gt;$Z$10),"DC",H84&gt;=50,"DD"),IF(H84&gt;=$Y$9,"FD","FF")),R84),IF(J84&gt;=$X$32,$X$30,IF(J84&gt;=$Y$32,$Y$30,IF(J84&gt;=$Z$32,$Z$30,IF(J84&gt;=$AA$32,$AA$30,IF(J84&gt;=$AB$32,$AB$30,IF(J84&gt;=$AC$32,$AC$30,IF(J84&gt;=$AD$32,$AD$30,IF(J84&gt;=$AE$32,$AE$30,$AF$30))))))))),R84)</f>
        <v/>
      </c>
      <c r="T84" s="9" t="str" cm="1">
        <f t="array" ref="T84">IF(A84&lt;&gt;"",IF(_xlfn.BITOR(D84&lt;&gt;"GR",D84&lt;&gt;""),IF(AND(J84&gt;=50,D84&gt;=55),_xlfn.RANK.EQ(J84,$J$2:$J$1000,0),_xlfn.IFS(S84="FD",999,S84="FF",1000)),IF(AND(J84&gt;=50,F84&gt;=55),_xlfn.RANK.EQ(J84,$J$2:$J$326,0),_xlfn.IFS(S84="FD",999,S84="FF",1000))),"")</f>
        <v/>
      </c>
    </row>
    <row r="85" spans="1:20" x14ac:dyDescent="0.2">
      <c r="A85" s="31"/>
      <c r="B85" s="31"/>
      <c r="C85" s="31"/>
      <c r="D85" s="3"/>
      <c r="E85" s="16">
        <f t="shared" si="27"/>
        <v>0</v>
      </c>
      <c r="F85" s="16">
        <f t="shared" si="14"/>
        <v>0</v>
      </c>
      <c r="G85" s="9">
        <f t="shared" si="16"/>
        <v>0</v>
      </c>
      <c r="H85" s="9">
        <f t="shared" si="17"/>
        <v>0</v>
      </c>
      <c r="I85" s="9">
        <f t="shared" si="18"/>
        <v>0</v>
      </c>
      <c r="J85" s="9">
        <f t="shared" si="19"/>
        <v>0</v>
      </c>
      <c r="K85" s="9" t="str">
        <f t="shared" si="20"/>
        <v/>
      </c>
      <c r="L85" s="9" t="str">
        <f t="shared" si="21"/>
        <v/>
      </c>
      <c r="M85" s="9" t="str">
        <f t="shared" si="22"/>
        <v/>
      </c>
      <c r="N85" s="9" t="str">
        <f t="shared" si="23"/>
        <v/>
      </c>
      <c r="O85" s="9" t="str">
        <f t="shared" si="24"/>
        <v/>
      </c>
      <c r="P85" s="9" t="str">
        <f t="shared" si="25"/>
        <v/>
      </c>
      <c r="Q85" s="9" t="str">
        <f t="shared" si="26"/>
        <v/>
      </c>
      <c r="R85" s="9" t="str">
        <f>IF(A85&lt;&gt;"",IF(COUNTIF($G$2:$G$1000,"&gt;=50")&gt;=10,IF(AND(F85&gt;=55,G85&gt;=50),IF(_xlfn.RANK.EQ(K85,$K$2:$K$1000,0)&lt;=ROUND(COUNTIFS($G$2:$G$1000,"&gt;=50",$F$2:$F$1000,"&gt;=55")/100*$AF$9,0),$AF$8,IF(_xlfn.RANK.EQ(L85,$L$2:$L$1000,0)&lt;=ROUND(COUNTIFS($G$2:$G$1000,"&gt;=50",$F$2:$F$1000,"&gt;=55")/100*$AE$9,0),$AE$8,IF(_xlfn.RANK.EQ(M85,$M$2:$M$1000,0)&lt;=ROUND(COUNTIFS($G$2:$G$1000,"&gt;=50",$F$2:$F$1000,"&gt;=55")/100*$AD$9,0),$AD$8,IF(_xlfn.RANK.EQ(N85,$N$2:$N$1000,0)&lt;=ROUND(COUNTIFS($G$2:$G$1000,"&gt;=50",$F$2:$F$1000,"&gt;=55")/100*$AC$9,0),$AC$8,IF(_xlfn.RANK.EQ(O85,$O$2:$O$1000,0)&lt;=ROUND(COUNTIFS($G$2:$G$1000,"&gt;=50",$F$2:$F$1000,"&gt;=55")/100*$AB$9,0),$AB$8,IF(_xlfn.RANK.EQ(P85,$P$2:$P$1000,0)&lt;=ROUND(COUNTIFS($G$2:$G$1000,"&gt;=50",$F$2:$F$1000,"&gt;=55")/100*$AA$9,0),$AA$8,$Z$8)))))),IF(I85&gt;=$Y$9,$Y$8,$X$8)),IF(I85&gt;=$X$32,$X$30,IF(I85&gt;=$Y$32,$Y$30,IF(I85&gt;=$Z$32,$Z$30,IF(I85&gt;=$AA$32,$AA$30,IF(I85&gt;=$AB$32,$AB$30,IF(I85&gt;=$AC$32,$AC$30,IF(I85&gt;=$AD$32,$AD$30,IF(I85&gt;=$AE$32,$AE$30,$AF$30))))))))),"")</f>
        <v/>
      </c>
      <c r="S85" s="9" t="str" cm="1">
        <f t="array" ref="S85">IF(AND(D85&lt;&gt;"",D85&lt;&gt;"GR"),IF(COUNTIF($H$2:$H$1000,"&gt;=50")&gt;=10,IF(D85&lt;&gt;"GR",IF(AND(D85&gt;=55,H85&gt;=50),_xlfn.IFS(AND(H85&gt;=$AF$11,H85&gt;$AE$10,H85&gt;$AD$10,H85&gt;$AC$10,H85&gt;$AB$10,H85&gt;$AA$10,H85&gt;$Z$10),"AA",AND(H85&gt;=$AE$11,H85&gt;$AD$10,H85&gt;$AC$10,H85&gt;$AB$10,H85&gt;$AA$10,H85&gt;$Z$10),"BA",AND(H85&gt;=$AD$11,H85&gt;$AC$10,H85&gt;$AB$10,H85&gt;$AA$10,H85&gt;$Z$10),"BB",AND(H85&gt;=$AC$11,H85&gt;$AB$10,H85&gt;$AA$10,H85&gt;$Z$10),"CB",AND(H85&gt;=$AB$11,H85&gt;$AA$10,H85&gt;$Z$10),"CC",AND(H85&gt;=$AA$11,H85&gt;$Z$10),"DC",H85&gt;=50,"DD"),IF(H85&gt;=$Y$9,"FD","FF")),R85),IF(J85&gt;=$X$32,$X$30,IF(J85&gt;=$Y$32,$Y$30,IF(J85&gt;=$Z$32,$Z$30,IF(J85&gt;=$AA$32,$AA$30,IF(J85&gt;=$AB$32,$AB$30,IF(J85&gt;=$AC$32,$AC$30,IF(J85&gt;=$AD$32,$AD$30,IF(J85&gt;=$AE$32,$AE$30,$AF$30))))))))),R85)</f>
        <v/>
      </c>
      <c r="T85" s="9" t="str" cm="1">
        <f t="array" ref="T85">IF(A85&lt;&gt;"",IF(_xlfn.BITOR(D85&lt;&gt;"GR",D85&lt;&gt;""),IF(AND(J85&gt;=50,D85&gt;=55),_xlfn.RANK.EQ(J85,$J$2:$J$1000,0),_xlfn.IFS(S85="FD",999,S85="FF",1000)),IF(AND(J85&gt;=50,F85&gt;=55),_xlfn.RANK.EQ(J85,$J$2:$J$326,0),_xlfn.IFS(S85="FD",999,S85="FF",1000))),"")</f>
        <v/>
      </c>
    </row>
    <row r="86" spans="1:20" x14ac:dyDescent="0.2">
      <c r="A86" s="31"/>
      <c r="B86" s="31"/>
      <c r="C86" s="31"/>
      <c r="D86" s="3"/>
      <c r="E86" s="16">
        <f t="shared" si="27"/>
        <v>0</v>
      </c>
      <c r="F86" s="16">
        <f t="shared" si="14"/>
        <v>0</v>
      </c>
      <c r="G86" s="9">
        <f t="shared" si="16"/>
        <v>0</v>
      </c>
      <c r="H86" s="9">
        <f t="shared" si="17"/>
        <v>0</v>
      </c>
      <c r="I86" s="9">
        <f t="shared" si="18"/>
        <v>0</v>
      </c>
      <c r="J86" s="9">
        <f t="shared" si="19"/>
        <v>0</v>
      </c>
      <c r="K86" s="9" t="str">
        <f t="shared" si="20"/>
        <v/>
      </c>
      <c r="L86" s="9" t="str">
        <f t="shared" si="21"/>
        <v/>
      </c>
      <c r="M86" s="9" t="str">
        <f t="shared" si="22"/>
        <v/>
      </c>
      <c r="N86" s="9" t="str">
        <f t="shared" si="23"/>
        <v/>
      </c>
      <c r="O86" s="9" t="str">
        <f t="shared" si="24"/>
        <v/>
      </c>
      <c r="P86" s="9" t="str">
        <f t="shared" si="25"/>
        <v/>
      </c>
      <c r="Q86" s="9" t="str">
        <f t="shared" si="26"/>
        <v/>
      </c>
      <c r="R86" s="9" t="str">
        <f>IF(A86&lt;&gt;"",IF(COUNTIF($G$2:$G$1000,"&gt;=50")&gt;=10,IF(AND(F86&gt;=55,G86&gt;=50),IF(_xlfn.RANK.EQ(K86,$K$2:$K$1000,0)&lt;=ROUND(COUNTIFS($G$2:$G$1000,"&gt;=50",$F$2:$F$1000,"&gt;=55")/100*$AF$9,0),$AF$8,IF(_xlfn.RANK.EQ(L86,$L$2:$L$1000,0)&lt;=ROUND(COUNTIFS($G$2:$G$1000,"&gt;=50",$F$2:$F$1000,"&gt;=55")/100*$AE$9,0),$AE$8,IF(_xlfn.RANK.EQ(M86,$M$2:$M$1000,0)&lt;=ROUND(COUNTIFS($G$2:$G$1000,"&gt;=50",$F$2:$F$1000,"&gt;=55")/100*$AD$9,0),$AD$8,IF(_xlfn.RANK.EQ(N86,$N$2:$N$1000,0)&lt;=ROUND(COUNTIFS($G$2:$G$1000,"&gt;=50",$F$2:$F$1000,"&gt;=55")/100*$AC$9,0),$AC$8,IF(_xlfn.RANK.EQ(O86,$O$2:$O$1000,0)&lt;=ROUND(COUNTIFS($G$2:$G$1000,"&gt;=50",$F$2:$F$1000,"&gt;=55")/100*$AB$9,0),$AB$8,IF(_xlfn.RANK.EQ(P86,$P$2:$P$1000,0)&lt;=ROUND(COUNTIFS($G$2:$G$1000,"&gt;=50",$F$2:$F$1000,"&gt;=55")/100*$AA$9,0),$AA$8,$Z$8)))))),IF(I86&gt;=$Y$9,$Y$8,$X$8)),IF(I86&gt;=$X$32,$X$30,IF(I86&gt;=$Y$32,$Y$30,IF(I86&gt;=$Z$32,$Z$30,IF(I86&gt;=$AA$32,$AA$30,IF(I86&gt;=$AB$32,$AB$30,IF(I86&gt;=$AC$32,$AC$30,IF(I86&gt;=$AD$32,$AD$30,IF(I86&gt;=$AE$32,$AE$30,$AF$30))))))))),"")</f>
        <v/>
      </c>
      <c r="S86" s="9" t="str" cm="1">
        <f t="array" ref="S86">IF(AND(D86&lt;&gt;"",D86&lt;&gt;"GR"),IF(COUNTIF($H$2:$H$1000,"&gt;=50")&gt;=10,IF(D86&lt;&gt;"GR",IF(AND(D86&gt;=55,H86&gt;=50),_xlfn.IFS(AND(H86&gt;=$AF$11,H86&gt;$AE$10,H86&gt;$AD$10,H86&gt;$AC$10,H86&gt;$AB$10,H86&gt;$AA$10,H86&gt;$Z$10),"AA",AND(H86&gt;=$AE$11,H86&gt;$AD$10,H86&gt;$AC$10,H86&gt;$AB$10,H86&gt;$AA$10,H86&gt;$Z$10),"BA",AND(H86&gt;=$AD$11,H86&gt;$AC$10,H86&gt;$AB$10,H86&gt;$AA$10,H86&gt;$Z$10),"BB",AND(H86&gt;=$AC$11,H86&gt;$AB$10,H86&gt;$AA$10,H86&gt;$Z$10),"CB",AND(H86&gt;=$AB$11,H86&gt;$AA$10,H86&gt;$Z$10),"CC",AND(H86&gt;=$AA$11,H86&gt;$Z$10),"DC",H86&gt;=50,"DD"),IF(H86&gt;=$Y$9,"FD","FF")),R86),IF(J86&gt;=$X$32,$X$30,IF(J86&gt;=$Y$32,$Y$30,IF(J86&gt;=$Z$32,$Z$30,IF(J86&gt;=$AA$32,$AA$30,IF(J86&gt;=$AB$32,$AB$30,IF(J86&gt;=$AC$32,$AC$30,IF(J86&gt;=$AD$32,$AD$30,IF(J86&gt;=$AE$32,$AE$30,$AF$30))))))))),R86)</f>
        <v/>
      </c>
      <c r="T86" s="9" t="str" cm="1">
        <f t="array" ref="T86">IF(A86&lt;&gt;"",IF(_xlfn.BITOR(D86&lt;&gt;"GR",D86&lt;&gt;""),IF(AND(J86&gt;=50,D86&gt;=55),_xlfn.RANK.EQ(J86,$J$2:$J$1000,0),_xlfn.IFS(S86="FD",999,S86="FF",1000)),IF(AND(J86&gt;=50,F86&gt;=55),_xlfn.RANK.EQ(J86,$J$2:$J$326,0),_xlfn.IFS(S86="FD",999,S86="FF",1000))),"")</f>
        <v/>
      </c>
    </row>
    <row r="87" spans="1:20" x14ac:dyDescent="0.2">
      <c r="A87" s="31"/>
      <c r="B87" s="31"/>
      <c r="C87" s="31"/>
      <c r="D87" s="3"/>
      <c r="E87" s="16">
        <f t="shared" si="27"/>
        <v>0</v>
      </c>
      <c r="F87" s="16">
        <f t="shared" si="14"/>
        <v>0</v>
      </c>
      <c r="G87" s="9">
        <f t="shared" si="16"/>
        <v>0</v>
      </c>
      <c r="H87" s="9">
        <f t="shared" si="17"/>
        <v>0</v>
      </c>
      <c r="I87" s="9">
        <f t="shared" si="18"/>
        <v>0</v>
      </c>
      <c r="J87" s="9">
        <f t="shared" si="19"/>
        <v>0</v>
      </c>
      <c r="K87" s="9" t="str">
        <f t="shared" si="20"/>
        <v/>
      </c>
      <c r="L87" s="9" t="str">
        <f t="shared" si="21"/>
        <v/>
      </c>
      <c r="M87" s="9" t="str">
        <f t="shared" si="22"/>
        <v/>
      </c>
      <c r="N87" s="9" t="str">
        <f t="shared" si="23"/>
        <v/>
      </c>
      <c r="O87" s="9" t="str">
        <f t="shared" si="24"/>
        <v/>
      </c>
      <c r="P87" s="9" t="str">
        <f t="shared" si="25"/>
        <v/>
      </c>
      <c r="Q87" s="9" t="str">
        <f t="shared" si="26"/>
        <v/>
      </c>
      <c r="R87" s="9" t="str">
        <f>IF(A87&lt;&gt;"",IF(COUNTIF($G$2:$G$1000,"&gt;=50")&gt;=10,IF(AND(F87&gt;=55,G87&gt;=50),IF(_xlfn.RANK.EQ(K87,$K$2:$K$1000,0)&lt;=ROUND(COUNTIFS($G$2:$G$1000,"&gt;=50",$F$2:$F$1000,"&gt;=55")/100*$AF$9,0),$AF$8,IF(_xlfn.RANK.EQ(L87,$L$2:$L$1000,0)&lt;=ROUND(COUNTIFS($G$2:$G$1000,"&gt;=50",$F$2:$F$1000,"&gt;=55")/100*$AE$9,0),$AE$8,IF(_xlfn.RANK.EQ(M87,$M$2:$M$1000,0)&lt;=ROUND(COUNTIFS($G$2:$G$1000,"&gt;=50",$F$2:$F$1000,"&gt;=55")/100*$AD$9,0),$AD$8,IF(_xlfn.RANK.EQ(N87,$N$2:$N$1000,0)&lt;=ROUND(COUNTIFS($G$2:$G$1000,"&gt;=50",$F$2:$F$1000,"&gt;=55")/100*$AC$9,0),$AC$8,IF(_xlfn.RANK.EQ(O87,$O$2:$O$1000,0)&lt;=ROUND(COUNTIFS($G$2:$G$1000,"&gt;=50",$F$2:$F$1000,"&gt;=55")/100*$AB$9,0),$AB$8,IF(_xlfn.RANK.EQ(P87,$P$2:$P$1000,0)&lt;=ROUND(COUNTIFS($G$2:$G$1000,"&gt;=50",$F$2:$F$1000,"&gt;=55")/100*$AA$9,0),$AA$8,$Z$8)))))),IF(I87&gt;=$Y$9,$Y$8,$X$8)),IF(I87&gt;=$X$32,$X$30,IF(I87&gt;=$Y$32,$Y$30,IF(I87&gt;=$Z$32,$Z$30,IF(I87&gt;=$AA$32,$AA$30,IF(I87&gt;=$AB$32,$AB$30,IF(I87&gt;=$AC$32,$AC$30,IF(I87&gt;=$AD$32,$AD$30,IF(I87&gt;=$AE$32,$AE$30,$AF$30))))))))),"")</f>
        <v/>
      </c>
      <c r="S87" s="9" t="str" cm="1">
        <f t="array" ref="S87">IF(AND(D87&lt;&gt;"",D87&lt;&gt;"GR"),IF(COUNTIF($H$2:$H$1000,"&gt;=50")&gt;=10,IF(D87&lt;&gt;"GR",IF(AND(D87&gt;=55,H87&gt;=50),_xlfn.IFS(AND(H87&gt;=$AF$11,H87&gt;$AE$10,H87&gt;$AD$10,H87&gt;$AC$10,H87&gt;$AB$10,H87&gt;$AA$10,H87&gt;$Z$10),"AA",AND(H87&gt;=$AE$11,H87&gt;$AD$10,H87&gt;$AC$10,H87&gt;$AB$10,H87&gt;$AA$10,H87&gt;$Z$10),"BA",AND(H87&gt;=$AD$11,H87&gt;$AC$10,H87&gt;$AB$10,H87&gt;$AA$10,H87&gt;$Z$10),"BB",AND(H87&gt;=$AC$11,H87&gt;$AB$10,H87&gt;$AA$10,H87&gt;$Z$10),"CB",AND(H87&gt;=$AB$11,H87&gt;$AA$10,H87&gt;$Z$10),"CC",AND(H87&gt;=$AA$11,H87&gt;$Z$10),"DC",H87&gt;=50,"DD"),IF(H87&gt;=$Y$9,"FD","FF")),R87),IF(J87&gt;=$X$32,$X$30,IF(J87&gt;=$Y$32,$Y$30,IF(J87&gt;=$Z$32,$Z$30,IF(J87&gt;=$AA$32,$AA$30,IF(J87&gt;=$AB$32,$AB$30,IF(J87&gt;=$AC$32,$AC$30,IF(J87&gt;=$AD$32,$AD$30,IF(J87&gt;=$AE$32,$AE$30,$AF$30))))))))),R87)</f>
        <v/>
      </c>
      <c r="T87" s="9" t="str" cm="1">
        <f t="array" ref="T87">IF(A87&lt;&gt;"",IF(_xlfn.BITOR(D87&lt;&gt;"GR",D87&lt;&gt;""),IF(AND(J87&gt;=50,D87&gt;=55),_xlfn.RANK.EQ(J87,$J$2:$J$1000,0),_xlfn.IFS(S87="FD",999,S87="FF",1000)),IF(AND(J87&gt;=50,F87&gt;=55),_xlfn.RANK.EQ(J87,$J$2:$J$326,0),_xlfn.IFS(S87="FD",999,S87="FF",1000))),"")</f>
        <v/>
      </c>
    </row>
    <row r="88" spans="1:20" x14ac:dyDescent="0.2">
      <c r="A88" s="31"/>
      <c r="B88" s="31"/>
      <c r="C88" s="31"/>
      <c r="D88" s="3"/>
      <c r="E88" s="16">
        <f t="shared" si="27"/>
        <v>0</v>
      </c>
      <c r="F88" s="16">
        <f t="shared" si="14"/>
        <v>0</v>
      </c>
      <c r="G88" s="9">
        <f t="shared" si="16"/>
        <v>0</v>
      </c>
      <c r="H88" s="9">
        <f t="shared" si="17"/>
        <v>0</v>
      </c>
      <c r="I88" s="9">
        <f t="shared" si="18"/>
        <v>0</v>
      </c>
      <c r="J88" s="9">
        <f t="shared" si="19"/>
        <v>0</v>
      </c>
      <c r="K88" s="9" t="str">
        <f t="shared" si="20"/>
        <v/>
      </c>
      <c r="L88" s="9" t="str">
        <f t="shared" si="21"/>
        <v/>
      </c>
      <c r="M88" s="9" t="str">
        <f t="shared" si="22"/>
        <v/>
      </c>
      <c r="N88" s="9" t="str">
        <f t="shared" si="23"/>
        <v/>
      </c>
      <c r="O88" s="9" t="str">
        <f t="shared" si="24"/>
        <v/>
      </c>
      <c r="P88" s="9" t="str">
        <f t="shared" si="25"/>
        <v/>
      </c>
      <c r="Q88" s="9" t="str">
        <f t="shared" si="26"/>
        <v/>
      </c>
      <c r="R88" s="9" t="str">
        <f>IF(A88&lt;&gt;"",IF(COUNTIF($G$2:$G$1000,"&gt;=50")&gt;=10,IF(AND(F88&gt;=55,G88&gt;=50),IF(_xlfn.RANK.EQ(K88,$K$2:$K$1000,0)&lt;=ROUND(COUNTIFS($G$2:$G$1000,"&gt;=50",$F$2:$F$1000,"&gt;=55")/100*$AF$9,0),$AF$8,IF(_xlfn.RANK.EQ(L88,$L$2:$L$1000,0)&lt;=ROUND(COUNTIFS($G$2:$G$1000,"&gt;=50",$F$2:$F$1000,"&gt;=55")/100*$AE$9,0),$AE$8,IF(_xlfn.RANK.EQ(M88,$M$2:$M$1000,0)&lt;=ROUND(COUNTIFS($G$2:$G$1000,"&gt;=50",$F$2:$F$1000,"&gt;=55")/100*$AD$9,0),$AD$8,IF(_xlfn.RANK.EQ(N88,$N$2:$N$1000,0)&lt;=ROUND(COUNTIFS($G$2:$G$1000,"&gt;=50",$F$2:$F$1000,"&gt;=55")/100*$AC$9,0),$AC$8,IF(_xlfn.RANK.EQ(O88,$O$2:$O$1000,0)&lt;=ROUND(COUNTIFS($G$2:$G$1000,"&gt;=50",$F$2:$F$1000,"&gt;=55")/100*$AB$9,0),$AB$8,IF(_xlfn.RANK.EQ(P88,$P$2:$P$1000,0)&lt;=ROUND(COUNTIFS($G$2:$G$1000,"&gt;=50",$F$2:$F$1000,"&gt;=55")/100*$AA$9,0),$AA$8,$Z$8)))))),IF(I88&gt;=$Y$9,$Y$8,$X$8)),IF(I88&gt;=$X$32,$X$30,IF(I88&gt;=$Y$32,$Y$30,IF(I88&gt;=$Z$32,$Z$30,IF(I88&gt;=$AA$32,$AA$30,IF(I88&gt;=$AB$32,$AB$30,IF(I88&gt;=$AC$32,$AC$30,IF(I88&gt;=$AD$32,$AD$30,IF(I88&gt;=$AE$32,$AE$30,$AF$30))))))))),"")</f>
        <v/>
      </c>
      <c r="S88" s="9" t="str" cm="1">
        <f t="array" ref="S88">IF(AND(D88&lt;&gt;"",D88&lt;&gt;"GR"),IF(COUNTIF($H$2:$H$1000,"&gt;=50")&gt;=10,IF(D88&lt;&gt;"GR",IF(AND(D88&gt;=55,H88&gt;=50),_xlfn.IFS(AND(H88&gt;=$AF$11,H88&gt;$AE$10,H88&gt;$AD$10,H88&gt;$AC$10,H88&gt;$AB$10,H88&gt;$AA$10,H88&gt;$Z$10),"AA",AND(H88&gt;=$AE$11,H88&gt;$AD$10,H88&gt;$AC$10,H88&gt;$AB$10,H88&gt;$AA$10,H88&gt;$Z$10),"BA",AND(H88&gt;=$AD$11,H88&gt;$AC$10,H88&gt;$AB$10,H88&gt;$AA$10,H88&gt;$Z$10),"BB",AND(H88&gt;=$AC$11,H88&gt;$AB$10,H88&gt;$AA$10,H88&gt;$Z$10),"CB",AND(H88&gt;=$AB$11,H88&gt;$AA$10,H88&gt;$Z$10),"CC",AND(H88&gt;=$AA$11,H88&gt;$Z$10),"DC",H88&gt;=50,"DD"),IF(H88&gt;=$Y$9,"FD","FF")),R88),IF(J88&gt;=$X$32,$X$30,IF(J88&gt;=$Y$32,$Y$30,IF(J88&gt;=$Z$32,$Z$30,IF(J88&gt;=$AA$32,$AA$30,IF(J88&gt;=$AB$32,$AB$30,IF(J88&gt;=$AC$32,$AC$30,IF(J88&gt;=$AD$32,$AD$30,IF(J88&gt;=$AE$32,$AE$30,$AF$30))))))))),R88)</f>
        <v/>
      </c>
      <c r="T88" s="9" t="str" cm="1">
        <f t="array" ref="T88">IF(A88&lt;&gt;"",IF(_xlfn.BITOR(D88&lt;&gt;"GR",D88&lt;&gt;""),IF(AND(J88&gt;=50,D88&gt;=55),_xlfn.RANK.EQ(J88,$J$2:$J$1000,0),_xlfn.IFS(S88="FD",999,S88="FF",1000)),IF(AND(J88&gt;=50,F88&gt;=55),_xlfn.RANK.EQ(J88,$J$2:$J$326,0),_xlfn.IFS(S88="FD",999,S88="FF",1000))),"")</f>
        <v/>
      </c>
    </row>
    <row r="89" spans="1:20" x14ac:dyDescent="0.2">
      <c r="A89" s="31"/>
      <c r="B89" s="31"/>
      <c r="C89" s="31"/>
      <c r="D89" s="3"/>
      <c r="E89" s="16">
        <f t="shared" si="27"/>
        <v>0</v>
      </c>
      <c r="F89" s="16">
        <f t="shared" si="14"/>
        <v>0</v>
      </c>
      <c r="G89" s="9">
        <f t="shared" si="16"/>
        <v>0</v>
      </c>
      <c r="H89" s="9">
        <f t="shared" si="17"/>
        <v>0</v>
      </c>
      <c r="I89" s="9">
        <f t="shared" si="18"/>
        <v>0</v>
      </c>
      <c r="J89" s="9">
        <f t="shared" si="19"/>
        <v>0</v>
      </c>
      <c r="K89" s="9" t="str">
        <f t="shared" si="20"/>
        <v/>
      </c>
      <c r="L89" s="9" t="str">
        <f t="shared" si="21"/>
        <v/>
      </c>
      <c r="M89" s="9" t="str">
        <f t="shared" si="22"/>
        <v/>
      </c>
      <c r="N89" s="9" t="str">
        <f t="shared" si="23"/>
        <v/>
      </c>
      <c r="O89" s="9" t="str">
        <f t="shared" si="24"/>
        <v/>
      </c>
      <c r="P89" s="9" t="str">
        <f t="shared" si="25"/>
        <v/>
      </c>
      <c r="Q89" s="9" t="str">
        <f t="shared" si="26"/>
        <v/>
      </c>
      <c r="R89" s="9" t="str">
        <f>IF(A89&lt;&gt;"",IF(COUNTIF($G$2:$G$1000,"&gt;=50")&gt;=10,IF(AND(F89&gt;=55,G89&gt;=50),IF(_xlfn.RANK.EQ(K89,$K$2:$K$1000,0)&lt;=ROUND(COUNTIFS($G$2:$G$1000,"&gt;=50",$F$2:$F$1000,"&gt;=55")/100*$AF$9,0),$AF$8,IF(_xlfn.RANK.EQ(L89,$L$2:$L$1000,0)&lt;=ROUND(COUNTIFS($G$2:$G$1000,"&gt;=50",$F$2:$F$1000,"&gt;=55")/100*$AE$9,0),$AE$8,IF(_xlfn.RANK.EQ(M89,$M$2:$M$1000,0)&lt;=ROUND(COUNTIFS($G$2:$G$1000,"&gt;=50",$F$2:$F$1000,"&gt;=55")/100*$AD$9,0),$AD$8,IF(_xlfn.RANK.EQ(N89,$N$2:$N$1000,0)&lt;=ROUND(COUNTIFS($G$2:$G$1000,"&gt;=50",$F$2:$F$1000,"&gt;=55")/100*$AC$9,0),$AC$8,IF(_xlfn.RANK.EQ(O89,$O$2:$O$1000,0)&lt;=ROUND(COUNTIFS($G$2:$G$1000,"&gt;=50",$F$2:$F$1000,"&gt;=55")/100*$AB$9,0),$AB$8,IF(_xlfn.RANK.EQ(P89,$P$2:$P$1000,0)&lt;=ROUND(COUNTIFS($G$2:$G$1000,"&gt;=50",$F$2:$F$1000,"&gt;=55")/100*$AA$9,0),$AA$8,$Z$8)))))),IF(I89&gt;=$Y$9,$Y$8,$X$8)),IF(I89&gt;=$X$32,$X$30,IF(I89&gt;=$Y$32,$Y$30,IF(I89&gt;=$Z$32,$Z$30,IF(I89&gt;=$AA$32,$AA$30,IF(I89&gt;=$AB$32,$AB$30,IF(I89&gt;=$AC$32,$AC$30,IF(I89&gt;=$AD$32,$AD$30,IF(I89&gt;=$AE$32,$AE$30,$AF$30))))))))),"")</f>
        <v/>
      </c>
      <c r="S89" s="9" t="str" cm="1">
        <f t="array" ref="S89">IF(AND(D89&lt;&gt;"",D89&lt;&gt;"GR"),IF(COUNTIF($H$2:$H$1000,"&gt;=50")&gt;=10,IF(D89&lt;&gt;"GR",IF(AND(D89&gt;=55,H89&gt;=50),_xlfn.IFS(AND(H89&gt;=$AF$11,H89&gt;$AE$10,H89&gt;$AD$10,H89&gt;$AC$10,H89&gt;$AB$10,H89&gt;$AA$10,H89&gt;$Z$10),"AA",AND(H89&gt;=$AE$11,H89&gt;$AD$10,H89&gt;$AC$10,H89&gt;$AB$10,H89&gt;$AA$10,H89&gt;$Z$10),"BA",AND(H89&gt;=$AD$11,H89&gt;$AC$10,H89&gt;$AB$10,H89&gt;$AA$10,H89&gt;$Z$10),"BB",AND(H89&gt;=$AC$11,H89&gt;$AB$10,H89&gt;$AA$10,H89&gt;$Z$10),"CB",AND(H89&gt;=$AB$11,H89&gt;$AA$10,H89&gt;$Z$10),"CC",AND(H89&gt;=$AA$11,H89&gt;$Z$10),"DC",H89&gt;=50,"DD"),IF(H89&gt;=$Y$9,"FD","FF")),R89),IF(J89&gt;=$X$32,$X$30,IF(J89&gt;=$Y$32,$Y$30,IF(J89&gt;=$Z$32,$Z$30,IF(J89&gt;=$AA$32,$AA$30,IF(J89&gt;=$AB$32,$AB$30,IF(J89&gt;=$AC$32,$AC$30,IF(J89&gt;=$AD$32,$AD$30,IF(J89&gt;=$AE$32,$AE$30,$AF$30))))))))),R89)</f>
        <v/>
      </c>
      <c r="T89" s="9" t="str" cm="1">
        <f t="array" ref="T89">IF(A89&lt;&gt;"",IF(_xlfn.BITOR(D89&lt;&gt;"GR",D89&lt;&gt;""),IF(AND(J89&gt;=50,D89&gt;=55),_xlfn.RANK.EQ(J89,$J$2:$J$1000,0),_xlfn.IFS(S89="FD",999,S89="FF",1000)),IF(AND(J89&gt;=50,F89&gt;=55),_xlfn.RANK.EQ(J89,$J$2:$J$326,0),_xlfn.IFS(S89="FD",999,S89="FF",1000))),"")</f>
        <v/>
      </c>
    </row>
    <row r="90" spans="1:20" x14ac:dyDescent="0.2">
      <c r="A90" s="31"/>
      <c r="B90" s="31"/>
      <c r="C90" s="31"/>
      <c r="D90" s="3"/>
      <c r="E90" s="16">
        <f t="shared" si="27"/>
        <v>0</v>
      </c>
      <c r="F90" s="16">
        <f t="shared" si="14"/>
        <v>0</v>
      </c>
      <c r="G90" s="9">
        <f t="shared" si="16"/>
        <v>0</v>
      </c>
      <c r="H90" s="9">
        <f t="shared" si="17"/>
        <v>0</v>
      </c>
      <c r="I90" s="9">
        <f t="shared" si="18"/>
        <v>0</v>
      </c>
      <c r="J90" s="9">
        <f t="shared" si="19"/>
        <v>0</v>
      </c>
      <c r="K90" s="9" t="str">
        <f t="shared" si="20"/>
        <v/>
      </c>
      <c r="L90" s="9" t="str">
        <f t="shared" si="21"/>
        <v/>
      </c>
      <c r="M90" s="9" t="str">
        <f t="shared" si="22"/>
        <v/>
      </c>
      <c r="N90" s="9" t="str">
        <f t="shared" si="23"/>
        <v/>
      </c>
      <c r="O90" s="9" t="str">
        <f t="shared" si="24"/>
        <v/>
      </c>
      <c r="P90" s="9" t="str">
        <f t="shared" si="25"/>
        <v/>
      </c>
      <c r="Q90" s="9" t="str">
        <f t="shared" si="26"/>
        <v/>
      </c>
      <c r="R90" s="9" t="str">
        <f>IF(A90&lt;&gt;"",IF(COUNTIF($G$2:$G$1000,"&gt;=50")&gt;=10,IF(AND(F90&gt;=55,G90&gt;=50),IF(_xlfn.RANK.EQ(K90,$K$2:$K$1000,0)&lt;=ROUND(COUNTIFS($G$2:$G$1000,"&gt;=50",$F$2:$F$1000,"&gt;=55")/100*$AF$9,0),$AF$8,IF(_xlfn.RANK.EQ(L90,$L$2:$L$1000,0)&lt;=ROUND(COUNTIFS($G$2:$G$1000,"&gt;=50",$F$2:$F$1000,"&gt;=55")/100*$AE$9,0),$AE$8,IF(_xlfn.RANK.EQ(M90,$M$2:$M$1000,0)&lt;=ROUND(COUNTIFS($G$2:$G$1000,"&gt;=50",$F$2:$F$1000,"&gt;=55")/100*$AD$9,0),$AD$8,IF(_xlfn.RANK.EQ(N90,$N$2:$N$1000,0)&lt;=ROUND(COUNTIFS($G$2:$G$1000,"&gt;=50",$F$2:$F$1000,"&gt;=55")/100*$AC$9,0),$AC$8,IF(_xlfn.RANK.EQ(O90,$O$2:$O$1000,0)&lt;=ROUND(COUNTIFS($G$2:$G$1000,"&gt;=50",$F$2:$F$1000,"&gt;=55")/100*$AB$9,0),$AB$8,IF(_xlfn.RANK.EQ(P90,$P$2:$P$1000,0)&lt;=ROUND(COUNTIFS($G$2:$G$1000,"&gt;=50",$F$2:$F$1000,"&gt;=55")/100*$AA$9,0),$AA$8,$Z$8)))))),IF(I90&gt;=$Y$9,$Y$8,$X$8)),IF(I90&gt;=$X$32,$X$30,IF(I90&gt;=$Y$32,$Y$30,IF(I90&gt;=$Z$32,$Z$30,IF(I90&gt;=$AA$32,$AA$30,IF(I90&gt;=$AB$32,$AB$30,IF(I90&gt;=$AC$32,$AC$30,IF(I90&gt;=$AD$32,$AD$30,IF(I90&gt;=$AE$32,$AE$30,$AF$30))))))))),"")</f>
        <v/>
      </c>
      <c r="S90" s="9" t="str" cm="1">
        <f t="array" ref="S90">IF(AND(D90&lt;&gt;"",D90&lt;&gt;"GR"),IF(COUNTIF($H$2:$H$1000,"&gt;=50")&gt;=10,IF(D90&lt;&gt;"GR",IF(AND(D90&gt;=55,H90&gt;=50),_xlfn.IFS(AND(H90&gt;=$AF$11,H90&gt;$AE$10,H90&gt;$AD$10,H90&gt;$AC$10,H90&gt;$AB$10,H90&gt;$AA$10,H90&gt;$Z$10),"AA",AND(H90&gt;=$AE$11,H90&gt;$AD$10,H90&gt;$AC$10,H90&gt;$AB$10,H90&gt;$AA$10,H90&gt;$Z$10),"BA",AND(H90&gt;=$AD$11,H90&gt;$AC$10,H90&gt;$AB$10,H90&gt;$AA$10,H90&gt;$Z$10),"BB",AND(H90&gt;=$AC$11,H90&gt;$AB$10,H90&gt;$AA$10,H90&gt;$Z$10),"CB",AND(H90&gt;=$AB$11,H90&gt;$AA$10,H90&gt;$Z$10),"CC",AND(H90&gt;=$AA$11,H90&gt;$Z$10),"DC",H90&gt;=50,"DD"),IF(H90&gt;=$Y$9,"FD","FF")),R90),IF(J90&gt;=$X$32,$X$30,IF(J90&gt;=$Y$32,$Y$30,IF(J90&gt;=$Z$32,$Z$30,IF(J90&gt;=$AA$32,$AA$30,IF(J90&gt;=$AB$32,$AB$30,IF(J90&gt;=$AC$32,$AC$30,IF(J90&gt;=$AD$32,$AD$30,IF(J90&gt;=$AE$32,$AE$30,$AF$30))))))))),R90)</f>
        <v/>
      </c>
      <c r="T90" s="9" t="str" cm="1">
        <f t="array" ref="T90">IF(A90&lt;&gt;"",IF(_xlfn.BITOR(D90&lt;&gt;"GR",D90&lt;&gt;""),IF(AND(J90&gt;=50,D90&gt;=55),_xlfn.RANK.EQ(J90,$J$2:$J$1000,0),_xlfn.IFS(S90="FD",999,S90="FF",1000)),IF(AND(J90&gt;=50,F90&gt;=55),_xlfn.RANK.EQ(J90,$J$2:$J$326,0),_xlfn.IFS(S90="FD",999,S90="FF",1000))),"")</f>
        <v/>
      </c>
    </row>
    <row r="91" spans="1:20" x14ac:dyDescent="0.2">
      <c r="A91" s="31"/>
      <c r="B91" s="31"/>
      <c r="C91" s="31"/>
      <c r="D91" s="3"/>
      <c r="E91" s="16">
        <f t="shared" si="27"/>
        <v>0</v>
      </c>
      <c r="F91" s="16">
        <f t="shared" si="14"/>
        <v>0</v>
      </c>
      <c r="G91" s="9">
        <f t="shared" si="16"/>
        <v>0</v>
      </c>
      <c r="H91" s="9">
        <f t="shared" si="17"/>
        <v>0</v>
      </c>
      <c r="I91" s="9">
        <f t="shared" si="18"/>
        <v>0</v>
      </c>
      <c r="J91" s="9">
        <f t="shared" si="19"/>
        <v>0</v>
      </c>
      <c r="K91" s="9" t="str">
        <f t="shared" si="20"/>
        <v/>
      </c>
      <c r="L91" s="9" t="str">
        <f t="shared" si="21"/>
        <v/>
      </c>
      <c r="M91" s="9" t="str">
        <f t="shared" si="22"/>
        <v/>
      </c>
      <c r="N91" s="9" t="str">
        <f t="shared" si="23"/>
        <v/>
      </c>
      <c r="O91" s="9" t="str">
        <f t="shared" si="24"/>
        <v/>
      </c>
      <c r="P91" s="9" t="str">
        <f t="shared" si="25"/>
        <v/>
      </c>
      <c r="Q91" s="9" t="str">
        <f t="shared" si="26"/>
        <v/>
      </c>
      <c r="R91" s="9" t="str">
        <f>IF(A91&lt;&gt;"",IF(COUNTIF($G$2:$G$1000,"&gt;=50")&gt;=10,IF(AND(F91&gt;=55,G91&gt;=50),IF(_xlfn.RANK.EQ(K91,$K$2:$K$1000,0)&lt;=ROUND(COUNTIFS($G$2:$G$1000,"&gt;=50",$F$2:$F$1000,"&gt;=55")/100*$AF$9,0),$AF$8,IF(_xlfn.RANK.EQ(L91,$L$2:$L$1000,0)&lt;=ROUND(COUNTIFS($G$2:$G$1000,"&gt;=50",$F$2:$F$1000,"&gt;=55")/100*$AE$9,0),$AE$8,IF(_xlfn.RANK.EQ(M91,$M$2:$M$1000,0)&lt;=ROUND(COUNTIFS($G$2:$G$1000,"&gt;=50",$F$2:$F$1000,"&gt;=55")/100*$AD$9,0),$AD$8,IF(_xlfn.RANK.EQ(N91,$N$2:$N$1000,0)&lt;=ROUND(COUNTIFS($G$2:$G$1000,"&gt;=50",$F$2:$F$1000,"&gt;=55")/100*$AC$9,0),$AC$8,IF(_xlfn.RANK.EQ(O91,$O$2:$O$1000,0)&lt;=ROUND(COUNTIFS($G$2:$G$1000,"&gt;=50",$F$2:$F$1000,"&gt;=55")/100*$AB$9,0),$AB$8,IF(_xlfn.RANK.EQ(P91,$P$2:$P$1000,0)&lt;=ROUND(COUNTIFS($G$2:$G$1000,"&gt;=50",$F$2:$F$1000,"&gt;=55")/100*$AA$9,0),$AA$8,$Z$8)))))),IF(I91&gt;=$Y$9,$Y$8,$X$8)),IF(I91&gt;=$X$32,$X$30,IF(I91&gt;=$Y$32,$Y$30,IF(I91&gt;=$Z$32,$Z$30,IF(I91&gt;=$AA$32,$AA$30,IF(I91&gt;=$AB$32,$AB$30,IF(I91&gt;=$AC$32,$AC$30,IF(I91&gt;=$AD$32,$AD$30,IF(I91&gt;=$AE$32,$AE$30,$AF$30))))))))),"")</f>
        <v/>
      </c>
      <c r="S91" s="9" t="str" cm="1">
        <f t="array" ref="S91">IF(AND(D91&lt;&gt;"",D91&lt;&gt;"GR"),IF(COUNTIF($H$2:$H$1000,"&gt;=50")&gt;=10,IF(D91&lt;&gt;"GR",IF(AND(D91&gt;=55,H91&gt;=50),_xlfn.IFS(AND(H91&gt;=$AF$11,H91&gt;$AE$10,H91&gt;$AD$10,H91&gt;$AC$10,H91&gt;$AB$10,H91&gt;$AA$10,H91&gt;$Z$10),"AA",AND(H91&gt;=$AE$11,H91&gt;$AD$10,H91&gt;$AC$10,H91&gt;$AB$10,H91&gt;$AA$10,H91&gt;$Z$10),"BA",AND(H91&gt;=$AD$11,H91&gt;$AC$10,H91&gt;$AB$10,H91&gt;$AA$10,H91&gt;$Z$10),"BB",AND(H91&gt;=$AC$11,H91&gt;$AB$10,H91&gt;$AA$10,H91&gt;$Z$10),"CB",AND(H91&gt;=$AB$11,H91&gt;$AA$10,H91&gt;$Z$10),"CC",AND(H91&gt;=$AA$11,H91&gt;$Z$10),"DC",H91&gt;=50,"DD"),IF(H91&gt;=$Y$9,"FD","FF")),R91),IF(J91&gt;=$X$32,$X$30,IF(J91&gt;=$Y$32,$Y$30,IF(J91&gt;=$Z$32,$Z$30,IF(J91&gt;=$AA$32,$AA$30,IF(J91&gt;=$AB$32,$AB$30,IF(J91&gt;=$AC$32,$AC$30,IF(J91&gt;=$AD$32,$AD$30,IF(J91&gt;=$AE$32,$AE$30,$AF$30))))))))),R91)</f>
        <v/>
      </c>
      <c r="T91" s="9" t="str" cm="1">
        <f t="array" ref="T91">IF(A91&lt;&gt;"",IF(_xlfn.BITOR(D91&lt;&gt;"GR",D91&lt;&gt;""),IF(AND(J91&gt;=50,D91&gt;=55),_xlfn.RANK.EQ(J91,$J$2:$J$1000,0),_xlfn.IFS(S91="FD",999,S91="FF",1000)),IF(AND(J91&gt;=50,F91&gt;=55),_xlfn.RANK.EQ(J91,$J$2:$J$326,0),_xlfn.IFS(S91="FD",999,S91="FF",1000))),"")</f>
        <v/>
      </c>
    </row>
    <row r="92" spans="1:20" x14ac:dyDescent="0.2">
      <c r="A92" s="31"/>
      <c r="B92" s="31"/>
      <c r="C92" s="31"/>
      <c r="D92" s="3"/>
      <c r="E92" s="16">
        <f t="shared" si="27"/>
        <v>0</v>
      </c>
      <c r="F92" s="16">
        <f t="shared" si="14"/>
        <v>0</v>
      </c>
      <c r="G92" s="9">
        <f t="shared" si="16"/>
        <v>0</v>
      </c>
      <c r="H92" s="9">
        <f t="shared" si="17"/>
        <v>0</v>
      </c>
      <c r="I92" s="9">
        <f t="shared" si="18"/>
        <v>0</v>
      </c>
      <c r="J92" s="9">
        <f t="shared" si="19"/>
        <v>0</v>
      </c>
      <c r="K92" s="9" t="str">
        <f t="shared" si="20"/>
        <v/>
      </c>
      <c r="L92" s="9" t="str">
        <f t="shared" si="21"/>
        <v/>
      </c>
      <c r="M92" s="9" t="str">
        <f t="shared" si="22"/>
        <v/>
      </c>
      <c r="N92" s="9" t="str">
        <f t="shared" si="23"/>
        <v/>
      </c>
      <c r="O92" s="9" t="str">
        <f t="shared" si="24"/>
        <v/>
      </c>
      <c r="P92" s="9" t="str">
        <f t="shared" si="25"/>
        <v/>
      </c>
      <c r="Q92" s="9" t="str">
        <f t="shared" si="26"/>
        <v/>
      </c>
      <c r="R92" s="9" t="str">
        <f>IF(A92&lt;&gt;"",IF(COUNTIF($G$2:$G$1000,"&gt;=50")&gt;=10,IF(AND(F92&gt;=55,G92&gt;=50),IF(_xlfn.RANK.EQ(K92,$K$2:$K$1000,0)&lt;=ROUND(COUNTIFS($G$2:$G$1000,"&gt;=50",$F$2:$F$1000,"&gt;=55")/100*$AF$9,0),$AF$8,IF(_xlfn.RANK.EQ(L92,$L$2:$L$1000,0)&lt;=ROUND(COUNTIFS($G$2:$G$1000,"&gt;=50",$F$2:$F$1000,"&gt;=55")/100*$AE$9,0),$AE$8,IF(_xlfn.RANK.EQ(M92,$M$2:$M$1000,0)&lt;=ROUND(COUNTIFS($G$2:$G$1000,"&gt;=50",$F$2:$F$1000,"&gt;=55")/100*$AD$9,0),$AD$8,IF(_xlfn.RANK.EQ(N92,$N$2:$N$1000,0)&lt;=ROUND(COUNTIFS($G$2:$G$1000,"&gt;=50",$F$2:$F$1000,"&gt;=55")/100*$AC$9,0),$AC$8,IF(_xlfn.RANK.EQ(O92,$O$2:$O$1000,0)&lt;=ROUND(COUNTIFS($G$2:$G$1000,"&gt;=50",$F$2:$F$1000,"&gt;=55")/100*$AB$9,0),$AB$8,IF(_xlfn.RANK.EQ(P92,$P$2:$P$1000,0)&lt;=ROUND(COUNTIFS($G$2:$G$1000,"&gt;=50",$F$2:$F$1000,"&gt;=55")/100*$AA$9,0),$AA$8,$Z$8)))))),IF(I92&gt;=$Y$9,$Y$8,$X$8)),IF(I92&gt;=$X$32,$X$30,IF(I92&gt;=$Y$32,$Y$30,IF(I92&gt;=$Z$32,$Z$30,IF(I92&gt;=$AA$32,$AA$30,IF(I92&gt;=$AB$32,$AB$30,IF(I92&gt;=$AC$32,$AC$30,IF(I92&gt;=$AD$32,$AD$30,IF(I92&gt;=$AE$32,$AE$30,$AF$30))))))))),"")</f>
        <v/>
      </c>
      <c r="S92" s="9" t="str" cm="1">
        <f t="array" ref="S92">IF(AND(D92&lt;&gt;"",D92&lt;&gt;"GR"),IF(COUNTIF($H$2:$H$1000,"&gt;=50")&gt;=10,IF(D92&lt;&gt;"GR",IF(AND(D92&gt;=55,H92&gt;=50),_xlfn.IFS(AND(H92&gt;=$AF$11,H92&gt;$AE$10,H92&gt;$AD$10,H92&gt;$AC$10,H92&gt;$AB$10,H92&gt;$AA$10,H92&gt;$Z$10),"AA",AND(H92&gt;=$AE$11,H92&gt;$AD$10,H92&gt;$AC$10,H92&gt;$AB$10,H92&gt;$AA$10,H92&gt;$Z$10),"BA",AND(H92&gt;=$AD$11,H92&gt;$AC$10,H92&gt;$AB$10,H92&gt;$AA$10,H92&gt;$Z$10),"BB",AND(H92&gt;=$AC$11,H92&gt;$AB$10,H92&gt;$AA$10,H92&gt;$Z$10),"CB",AND(H92&gt;=$AB$11,H92&gt;$AA$10,H92&gt;$Z$10),"CC",AND(H92&gt;=$AA$11,H92&gt;$Z$10),"DC",H92&gt;=50,"DD"),IF(H92&gt;=$Y$9,"FD","FF")),R92),IF(J92&gt;=$X$32,$X$30,IF(J92&gt;=$Y$32,$Y$30,IF(J92&gt;=$Z$32,$Z$30,IF(J92&gt;=$AA$32,$AA$30,IF(J92&gt;=$AB$32,$AB$30,IF(J92&gt;=$AC$32,$AC$30,IF(J92&gt;=$AD$32,$AD$30,IF(J92&gt;=$AE$32,$AE$30,$AF$30))))))))),R92)</f>
        <v/>
      </c>
      <c r="T92" s="9" t="str" cm="1">
        <f t="array" ref="T92">IF(A92&lt;&gt;"",IF(_xlfn.BITOR(D92&lt;&gt;"GR",D92&lt;&gt;""),IF(AND(J92&gt;=50,D92&gt;=55),_xlfn.RANK.EQ(J92,$J$2:$J$1000,0),_xlfn.IFS(S92="FD",999,S92="FF",1000)),IF(AND(J92&gt;=50,F92&gt;=55),_xlfn.RANK.EQ(J92,$J$2:$J$326,0),_xlfn.IFS(S92="FD",999,S92="FF",1000))),"")</f>
        <v/>
      </c>
    </row>
    <row r="93" spans="1:20" x14ac:dyDescent="0.2">
      <c r="A93" s="31"/>
      <c r="B93" s="31"/>
      <c r="C93" s="31"/>
      <c r="D93" s="3"/>
      <c r="E93" s="16">
        <f t="shared" si="27"/>
        <v>0</v>
      </c>
      <c r="F93" s="16">
        <f t="shared" si="14"/>
        <v>0</v>
      </c>
      <c r="G93" s="9">
        <f t="shared" si="16"/>
        <v>0</v>
      </c>
      <c r="H93" s="9">
        <f t="shared" si="17"/>
        <v>0</v>
      </c>
      <c r="I93" s="9">
        <f t="shared" si="18"/>
        <v>0</v>
      </c>
      <c r="J93" s="9">
        <f t="shared" si="19"/>
        <v>0</v>
      </c>
      <c r="K93" s="9" t="str">
        <f t="shared" si="20"/>
        <v/>
      </c>
      <c r="L93" s="9" t="str">
        <f t="shared" si="21"/>
        <v/>
      </c>
      <c r="M93" s="9" t="str">
        <f t="shared" si="22"/>
        <v/>
      </c>
      <c r="N93" s="9" t="str">
        <f t="shared" si="23"/>
        <v/>
      </c>
      <c r="O93" s="9" t="str">
        <f t="shared" si="24"/>
        <v/>
      </c>
      <c r="P93" s="9" t="str">
        <f t="shared" si="25"/>
        <v/>
      </c>
      <c r="Q93" s="9" t="str">
        <f t="shared" si="26"/>
        <v/>
      </c>
      <c r="R93" s="9" t="str">
        <f>IF(A93&lt;&gt;"",IF(COUNTIF($G$2:$G$1000,"&gt;=50")&gt;=10,IF(AND(F93&gt;=55,G93&gt;=50),IF(_xlfn.RANK.EQ(K93,$K$2:$K$1000,0)&lt;=ROUND(COUNTIFS($G$2:$G$1000,"&gt;=50",$F$2:$F$1000,"&gt;=55")/100*$AF$9,0),$AF$8,IF(_xlfn.RANK.EQ(L93,$L$2:$L$1000,0)&lt;=ROUND(COUNTIFS($G$2:$G$1000,"&gt;=50",$F$2:$F$1000,"&gt;=55")/100*$AE$9,0),$AE$8,IF(_xlfn.RANK.EQ(M93,$M$2:$M$1000,0)&lt;=ROUND(COUNTIFS($G$2:$G$1000,"&gt;=50",$F$2:$F$1000,"&gt;=55")/100*$AD$9,0),$AD$8,IF(_xlfn.RANK.EQ(N93,$N$2:$N$1000,0)&lt;=ROUND(COUNTIFS($G$2:$G$1000,"&gt;=50",$F$2:$F$1000,"&gt;=55")/100*$AC$9,0),$AC$8,IF(_xlfn.RANK.EQ(O93,$O$2:$O$1000,0)&lt;=ROUND(COUNTIFS($G$2:$G$1000,"&gt;=50",$F$2:$F$1000,"&gt;=55")/100*$AB$9,0),$AB$8,IF(_xlfn.RANK.EQ(P93,$P$2:$P$1000,0)&lt;=ROUND(COUNTIFS($G$2:$G$1000,"&gt;=50",$F$2:$F$1000,"&gt;=55")/100*$AA$9,0),$AA$8,$Z$8)))))),IF(I93&gt;=$Y$9,$Y$8,$X$8)),IF(I93&gt;=$X$32,$X$30,IF(I93&gt;=$Y$32,$Y$30,IF(I93&gt;=$Z$32,$Z$30,IF(I93&gt;=$AA$32,$AA$30,IF(I93&gt;=$AB$32,$AB$30,IF(I93&gt;=$AC$32,$AC$30,IF(I93&gt;=$AD$32,$AD$30,IF(I93&gt;=$AE$32,$AE$30,$AF$30))))))))),"")</f>
        <v/>
      </c>
      <c r="S93" s="9" t="str" cm="1">
        <f t="array" ref="S93">IF(AND(D93&lt;&gt;"",D93&lt;&gt;"GR"),IF(COUNTIF($H$2:$H$1000,"&gt;=50")&gt;=10,IF(D93&lt;&gt;"GR",IF(AND(D93&gt;=55,H93&gt;=50),_xlfn.IFS(AND(H93&gt;=$AF$11,H93&gt;$AE$10,H93&gt;$AD$10,H93&gt;$AC$10,H93&gt;$AB$10,H93&gt;$AA$10,H93&gt;$Z$10),"AA",AND(H93&gt;=$AE$11,H93&gt;$AD$10,H93&gt;$AC$10,H93&gt;$AB$10,H93&gt;$AA$10,H93&gt;$Z$10),"BA",AND(H93&gt;=$AD$11,H93&gt;$AC$10,H93&gt;$AB$10,H93&gt;$AA$10,H93&gt;$Z$10),"BB",AND(H93&gt;=$AC$11,H93&gt;$AB$10,H93&gt;$AA$10,H93&gt;$Z$10),"CB",AND(H93&gt;=$AB$11,H93&gt;$AA$10,H93&gt;$Z$10),"CC",AND(H93&gt;=$AA$11,H93&gt;$Z$10),"DC",H93&gt;=50,"DD"),IF(H93&gt;=$Y$9,"FD","FF")),R93),IF(J93&gt;=$X$32,$X$30,IF(J93&gt;=$Y$32,$Y$30,IF(J93&gt;=$Z$32,$Z$30,IF(J93&gt;=$AA$32,$AA$30,IF(J93&gt;=$AB$32,$AB$30,IF(J93&gt;=$AC$32,$AC$30,IF(J93&gt;=$AD$32,$AD$30,IF(J93&gt;=$AE$32,$AE$30,$AF$30))))))))),R93)</f>
        <v/>
      </c>
      <c r="T93" s="9" t="str" cm="1">
        <f t="array" ref="T93">IF(A93&lt;&gt;"",IF(_xlfn.BITOR(D93&lt;&gt;"GR",D93&lt;&gt;""),IF(AND(J93&gt;=50,D93&gt;=55),_xlfn.RANK.EQ(J93,$J$2:$J$1000,0),_xlfn.IFS(S93="FD",999,S93="FF",1000)),IF(AND(J93&gt;=50,F93&gt;=55),_xlfn.RANK.EQ(J93,$J$2:$J$326,0),_xlfn.IFS(S93="FD",999,S93="FF",1000))),"")</f>
        <v/>
      </c>
    </row>
    <row r="94" spans="1:20" x14ac:dyDescent="0.2">
      <c r="A94" s="31"/>
      <c r="B94" s="31"/>
      <c r="C94" s="31"/>
      <c r="D94" s="3"/>
      <c r="E94" s="16">
        <f t="shared" si="27"/>
        <v>0</v>
      </c>
      <c r="F94" s="16">
        <f t="shared" si="14"/>
        <v>0</v>
      </c>
      <c r="G94" s="30">
        <f t="shared" si="16"/>
        <v>0</v>
      </c>
      <c r="H94" s="9">
        <f t="shared" si="17"/>
        <v>0</v>
      </c>
      <c r="I94" s="9">
        <f t="shared" si="18"/>
        <v>0</v>
      </c>
      <c r="J94" s="9">
        <f t="shared" si="19"/>
        <v>0</v>
      </c>
      <c r="K94" s="9" t="str">
        <f t="shared" si="20"/>
        <v/>
      </c>
      <c r="L94" s="9" t="str">
        <f t="shared" si="21"/>
        <v/>
      </c>
      <c r="M94" s="9" t="str">
        <f t="shared" si="22"/>
        <v/>
      </c>
      <c r="N94" s="9" t="str">
        <f t="shared" si="23"/>
        <v/>
      </c>
      <c r="O94" s="9" t="str">
        <f t="shared" si="24"/>
        <v/>
      </c>
      <c r="P94" s="9" t="str">
        <f t="shared" si="25"/>
        <v/>
      </c>
      <c r="Q94" s="9" t="str">
        <f t="shared" si="26"/>
        <v/>
      </c>
      <c r="R94" s="9" t="str">
        <f>IF(A94&lt;&gt;"",IF(COUNTIF($G$2:$G$1000,"&gt;=50")&gt;=10,IF(AND(F94&gt;=55,G94&gt;=50),IF(_xlfn.RANK.EQ(K94,$K$2:$K$1000,0)&lt;=ROUND(COUNTIFS($G$2:$G$1000,"&gt;=50",$F$2:$F$1000,"&gt;=55")/100*$AF$9,0),$AF$8,IF(_xlfn.RANK.EQ(L94,$L$2:$L$1000,0)&lt;=ROUND(COUNTIFS($G$2:$G$1000,"&gt;=50",$F$2:$F$1000,"&gt;=55")/100*$AE$9,0),$AE$8,IF(_xlfn.RANK.EQ(M94,$M$2:$M$1000,0)&lt;=ROUND(COUNTIFS($G$2:$G$1000,"&gt;=50",$F$2:$F$1000,"&gt;=55")/100*$AD$9,0),$AD$8,IF(_xlfn.RANK.EQ(N94,$N$2:$N$1000,0)&lt;=ROUND(COUNTIFS($G$2:$G$1000,"&gt;=50",$F$2:$F$1000,"&gt;=55")/100*$AC$9,0),$AC$8,IF(_xlfn.RANK.EQ(O94,$O$2:$O$1000,0)&lt;=ROUND(COUNTIFS($G$2:$G$1000,"&gt;=50",$F$2:$F$1000,"&gt;=55")/100*$AB$9,0),$AB$8,IF(_xlfn.RANK.EQ(P94,$P$2:$P$1000,0)&lt;=ROUND(COUNTIFS($G$2:$G$1000,"&gt;=50",$F$2:$F$1000,"&gt;=55")/100*$AA$9,0),$AA$8,$Z$8)))))),IF(I94&gt;=$Y$9,$Y$8,$X$8)),IF(I94&gt;=$X$32,$X$30,IF(I94&gt;=$Y$32,$Y$30,IF(I94&gt;=$Z$32,$Z$30,IF(I94&gt;=$AA$32,$AA$30,IF(I94&gt;=$AB$32,$AB$30,IF(I94&gt;=$AC$32,$AC$30,IF(I94&gt;=$AD$32,$AD$30,IF(I94&gt;=$AE$32,$AE$30,$AF$30))))))))),"")</f>
        <v/>
      </c>
      <c r="S94" s="9" t="str" cm="1">
        <f t="array" ref="S94">IF(AND(D94&lt;&gt;"",D94&lt;&gt;"GR"),IF(COUNTIF($H$2:$H$1000,"&gt;=50")&gt;=10,IF(D94&lt;&gt;"GR",IF(AND(D94&gt;=55,H94&gt;=50),_xlfn.IFS(AND(H94&gt;=$AF$11,H94&gt;$AE$10,H94&gt;$AD$10,H94&gt;$AC$10,H94&gt;$AB$10,H94&gt;$AA$10,H94&gt;$Z$10),"AA",AND(H94&gt;=$AE$11,H94&gt;$AD$10,H94&gt;$AC$10,H94&gt;$AB$10,H94&gt;$AA$10,H94&gt;$Z$10),"BA",AND(H94&gt;=$AD$11,H94&gt;$AC$10,H94&gt;$AB$10,H94&gt;$AA$10,H94&gt;$Z$10),"BB",AND(H94&gt;=$AC$11,H94&gt;$AB$10,H94&gt;$AA$10,H94&gt;$Z$10),"CB",AND(H94&gt;=$AB$11,H94&gt;$AA$10,H94&gt;$Z$10),"CC",AND(H94&gt;=$AA$11,H94&gt;$Z$10),"DC",H94&gt;=50,"DD"),IF(H94&gt;=$Y$9,"FD","FF")),R94),IF(J94&gt;=$X$32,$X$30,IF(J94&gt;=$Y$32,$Y$30,IF(J94&gt;=$Z$32,$Z$30,IF(J94&gt;=$AA$32,$AA$30,IF(J94&gt;=$AB$32,$AB$30,IF(J94&gt;=$AC$32,$AC$30,IF(J94&gt;=$AD$32,$AD$30,IF(J94&gt;=$AE$32,$AE$30,$AF$30))))))))),R94)</f>
        <v/>
      </c>
      <c r="T94" s="9" t="str" cm="1">
        <f t="array" ref="T94">IF(A94&lt;&gt;"",IF(_xlfn.BITOR(D94&lt;&gt;"GR",D94&lt;&gt;""),IF(AND(J94&gt;=50,D94&gt;=55),_xlfn.RANK.EQ(J94,$J$2:$J$1000,0),_xlfn.IFS(S94="FD",999,S94="FF",1000)),IF(AND(J94&gt;=50,F94&gt;=55),_xlfn.RANK.EQ(J94,$J$2:$J$326,0),_xlfn.IFS(S94="FD",999,S94="FF",1000))),"")</f>
        <v/>
      </c>
    </row>
    <row r="95" spans="1:20" x14ac:dyDescent="0.2">
      <c r="A95" s="31"/>
      <c r="B95" s="31"/>
      <c r="C95" s="31"/>
      <c r="D95" s="3"/>
      <c r="E95" s="16">
        <f t="shared" ref="E95:E158" si="28">IF(_xlfn.BITOR(B95="GR",B95=""),0,B95)</f>
        <v>0</v>
      </c>
      <c r="F95" s="16">
        <f t="shared" ref="F95:F158" si="29">IF(_xlfn.BITOR(C95="",C95="GR"),0,C95)</f>
        <v>0</v>
      </c>
      <c r="G95" s="30">
        <f t="shared" si="16"/>
        <v>0</v>
      </c>
      <c r="H95" s="9">
        <f t="shared" si="17"/>
        <v>0</v>
      </c>
      <c r="I95" s="9">
        <f t="shared" si="18"/>
        <v>0</v>
      </c>
      <c r="J95" s="9">
        <f t="shared" si="19"/>
        <v>0</v>
      </c>
      <c r="K95" s="9" t="str">
        <f t="shared" si="20"/>
        <v/>
      </c>
      <c r="L95" s="9" t="str">
        <f t="shared" si="21"/>
        <v/>
      </c>
      <c r="M95" s="9" t="str">
        <f t="shared" si="22"/>
        <v/>
      </c>
      <c r="N95" s="9" t="str">
        <f t="shared" si="23"/>
        <v/>
      </c>
      <c r="O95" s="9" t="str">
        <f t="shared" si="24"/>
        <v/>
      </c>
      <c r="P95" s="9" t="str">
        <f t="shared" si="25"/>
        <v/>
      </c>
      <c r="Q95" s="9" t="str">
        <f t="shared" si="26"/>
        <v/>
      </c>
      <c r="R95" s="9" t="str">
        <f>IF(A95&lt;&gt;"",IF(COUNTIF($G$2:$G$1000,"&gt;=50")&gt;=10,IF(AND(F95&gt;=55,G95&gt;=50),IF(_xlfn.RANK.EQ(K95,$K$2:$K$1000,0)&lt;=ROUND(COUNTIFS($G$2:$G$1000,"&gt;=50",$F$2:$F$1000,"&gt;=55")/100*$AF$9,0),$AF$8,IF(_xlfn.RANK.EQ(L95,$L$2:$L$1000,0)&lt;=ROUND(COUNTIFS($G$2:$G$1000,"&gt;=50",$F$2:$F$1000,"&gt;=55")/100*$AE$9,0),$AE$8,IF(_xlfn.RANK.EQ(M95,$M$2:$M$1000,0)&lt;=ROUND(COUNTIFS($G$2:$G$1000,"&gt;=50",$F$2:$F$1000,"&gt;=55")/100*$AD$9,0),$AD$8,IF(_xlfn.RANK.EQ(N95,$N$2:$N$1000,0)&lt;=ROUND(COUNTIFS($G$2:$G$1000,"&gt;=50",$F$2:$F$1000,"&gt;=55")/100*$AC$9,0),$AC$8,IF(_xlfn.RANK.EQ(O95,$O$2:$O$1000,0)&lt;=ROUND(COUNTIFS($G$2:$G$1000,"&gt;=50",$F$2:$F$1000,"&gt;=55")/100*$AB$9,0),$AB$8,IF(_xlfn.RANK.EQ(P95,$P$2:$P$1000,0)&lt;=ROUND(COUNTIFS($G$2:$G$1000,"&gt;=50",$F$2:$F$1000,"&gt;=55")/100*$AA$9,0),$AA$8,$Z$8)))))),IF(I95&gt;=$Y$9,$Y$8,$X$8)),IF(I95&gt;=$X$32,$X$30,IF(I95&gt;=$Y$32,$Y$30,IF(I95&gt;=$Z$32,$Z$30,IF(I95&gt;=$AA$32,$AA$30,IF(I95&gt;=$AB$32,$AB$30,IF(I95&gt;=$AC$32,$AC$30,IF(I95&gt;=$AD$32,$AD$30,IF(I95&gt;=$AE$32,$AE$30,$AF$30))))))))),"")</f>
        <v/>
      </c>
      <c r="S95" s="9" t="str" cm="1">
        <f t="array" ref="S95">IF(AND(D95&lt;&gt;"",D95&lt;&gt;"GR"),IF(COUNTIF($H$2:$H$1000,"&gt;=50")&gt;=10,IF(D95&lt;&gt;"GR",IF(AND(D95&gt;=55,H95&gt;=50),_xlfn.IFS(AND(H95&gt;=$AF$11,H95&gt;$AE$10,H95&gt;$AD$10,H95&gt;$AC$10,H95&gt;$AB$10,H95&gt;$AA$10,H95&gt;$Z$10),"AA",AND(H95&gt;=$AE$11,H95&gt;$AD$10,H95&gt;$AC$10,H95&gt;$AB$10,H95&gt;$AA$10,H95&gt;$Z$10),"BA",AND(H95&gt;=$AD$11,H95&gt;$AC$10,H95&gt;$AB$10,H95&gt;$AA$10,H95&gt;$Z$10),"BB",AND(H95&gt;=$AC$11,H95&gt;$AB$10,H95&gt;$AA$10,H95&gt;$Z$10),"CB",AND(H95&gt;=$AB$11,H95&gt;$AA$10,H95&gt;$Z$10),"CC",AND(H95&gt;=$AA$11,H95&gt;$Z$10),"DC",H95&gt;=50,"DD"),IF(H95&gt;=$Y$9,"FD","FF")),R95),IF(J95&gt;=$X$32,$X$30,IF(J95&gt;=$Y$32,$Y$30,IF(J95&gt;=$Z$32,$Z$30,IF(J95&gt;=$AA$32,$AA$30,IF(J95&gt;=$AB$32,$AB$30,IF(J95&gt;=$AC$32,$AC$30,IF(J95&gt;=$AD$32,$AD$30,IF(J95&gt;=$AE$32,$AE$30,$AF$30))))))))),R95)</f>
        <v/>
      </c>
      <c r="T95" s="9" t="str" cm="1">
        <f t="array" ref="T95">IF(A95&lt;&gt;"",IF(_xlfn.BITOR(D95&lt;&gt;"GR",D95&lt;&gt;""),IF(AND(J95&gt;=50,D95&gt;=55),_xlfn.RANK.EQ(J95,$J$2:$J$1000,0),_xlfn.IFS(S95="FD",999,S95="FF",1000)),IF(AND(J95&gt;=50,F95&gt;=55),_xlfn.RANK.EQ(J95,$J$2:$J$326,0),_xlfn.IFS(S95="FD",999,S95="FF",1000))),"")</f>
        <v/>
      </c>
    </row>
    <row r="96" spans="1:20" x14ac:dyDescent="0.2">
      <c r="A96" s="31"/>
      <c r="B96" s="31"/>
      <c r="C96" s="31"/>
      <c r="D96" s="3"/>
      <c r="E96" s="16">
        <f t="shared" si="28"/>
        <v>0</v>
      </c>
      <c r="F96" s="16">
        <f t="shared" si="29"/>
        <v>0</v>
      </c>
      <c r="G96" s="9">
        <f t="shared" si="16"/>
        <v>0</v>
      </c>
      <c r="H96" s="9">
        <f t="shared" si="17"/>
        <v>0</v>
      </c>
      <c r="I96" s="9">
        <f t="shared" si="18"/>
        <v>0</v>
      </c>
      <c r="J96" s="9">
        <f t="shared" si="19"/>
        <v>0</v>
      </c>
      <c r="K96" s="9" t="str">
        <f t="shared" si="20"/>
        <v/>
      </c>
      <c r="L96" s="9" t="str">
        <f t="shared" si="21"/>
        <v/>
      </c>
      <c r="M96" s="9" t="str">
        <f t="shared" si="22"/>
        <v/>
      </c>
      <c r="N96" s="9" t="str">
        <f t="shared" si="23"/>
        <v/>
      </c>
      <c r="O96" s="9" t="str">
        <f t="shared" si="24"/>
        <v/>
      </c>
      <c r="P96" s="9" t="str">
        <f t="shared" si="25"/>
        <v/>
      </c>
      <c r="Q96" s="9" t="str">
        <f t="shared" si="26"/>
        <v/>
      </c>
      <c r="R96" s="9" t="str">
        <f>IF(A96&lt;&gt;"",IF(COUNTIF($G$2:$G$1000,"&gt;=50")&gt;=10,IF(AND(F96&gt;=55,G96&gt;=50),IF(_xlfn.RANK.EQ(K96,$K$2:$K$1000,0)&lt;=ROUND(COUNTIFS($G$2:$G$1000,"&gt;=50",$F$2:$F$1000,"&gt;=55")/100*$AF$9,0),$AF$8,IF(_xlfn.RANK.EQ(L96,$L$2:$L$1000,0)&lt;=ROUND(COUNTIFS($G$2:$G$1000,"&gt;=50",$F$2:$F$1000,"&gt;=55")/100*$AE$9,0),$AE$8,IF(_xlfn.RANK.EQ(M96,$M$2:$M$1000,0)&lt;=ROUND(COUNTIFS($G$2:$G$1000,"&gt;=50",$F$2:$F$1000,"&gt;=55")/100*$AD$9,0),$AD$8,IF(_xlfn.RANK.EQ(N96,$N$2:$N$1000,0)&lt;=ROUND(COUNTIFS($G$2:$G$1000,"&gt;=50",$F$2:$F$1000,"&gt;=55")/100*$AC$9,0),$AC$8,IF(_xlfn.RANK.EQ(O96,$O$2:$O$1000,0)&lt;=ROUND(COUNTIFS($G$2:$G$1000,"&gt;=50",$F$2:$F$1000,"&gt;=55")/100*$AB$9,0),$AB$8,IF(_xlfn.RANK.EQ(P96,$P$2:$P$1000,0)&lt;=ROUND(COUNTIFS($G$2:$G$1000,"&gt;=50",$F$2:$F$1000,"&gt;=55")/100*$AA$9,0),$AA$8,$Z$8)))))),IF(I96&gt;=$Y$9,$Y$8,$X$8)),IF(I96&gt;=$X$32,$X$30,IF(I96&gt;=$Y$32,$Y$30,IF(I96&gt;=$Z$32,$Z$30,IF(I96&gt;=$AA$32,$AA$30,IF(I96&gt;=$AB$32,$AB$30,IF(I96&gt;=$AC$32,$AC$30,IF(I96&gt;=$AD$32,$AD$30,IF(I96&gt;=$AE$32,$AE$30,$AF$30))))))))),"")</f>
        <v/>
      </c>
      <c r="S96" s="9" t="str" cm="1">
        <f t="array" ref="S96">IF(AND(D96&lt;&gt;"",D96&lt;&gt;"GR"),IF(COUNTIF($H$2:$H$1000,"&gt;=50")&gt;=10,IF(D96&lt;&gt;"GR",IF(AND(D96&gt;=55,H96&gt;=50),_xlfn.IFS(AND(H96&gt;=$AF$11,H96&gt;$AE$10,H96&gt;$AD$10,H96&gt;$AC$10,H96&gt;$AB$10,H96&gt;$AA$10,H96&gt;$Z$10),"AA",AND(H96&gt;=$AE$11,H96&gt;$AD$10,H96&gt;$AC$10,H96&gt;$AB$10,H96&gt;$AA$10,H96&gt;$Z$10),"BA",AND(H96&gt;=$AD$11,H96&gt;$AC$10,H96&gt;$AB$10,H96&gt;$AA$10,H96&gt;$Z$10),"BB",AND(H96&gt;=$AC$11,H96&gt;$AB$10,H96&gt;$AA$10,H96&gt;$Z$10),"CB",AND(H96&gt;=$AB$11,H96&gt;$AA$10,H96&gt;$Z$10),"CC",AND(H96&gt;=$AA$11,H96&gt;$Z$10),"DC",H96&gt;=50,"DD"),IF(H96&gt;=$Y$9,"FD","FF")),R96),IF(J96&gt;=$X$32,$X$30,IF(J96&gt;=$Y$32,$Y$30,IF(J96&gt;=$Z$32,$Z$30,IF(J96&gt;=$AA$32,$AA$30,IF(J96&gt;=$AB$32,$AB$30,IF(J96&gt;=$AC$32,$AC$30,IF(J96&gt;=$AD$32,$AD$30,IF(J96&gt;=$AE$32,$AE$30,$AF$30))))))))),R96)</f>
        <v/>
      </c>
      <c r="T96" s="9" t="str" cm="1">
        <f t="array" ref="T96">IF(A96&lt;&gt;"",IF(_xlfn.BITOR(D96&lt;&gt;"GR",D96&lt;&gt;""),IF(AND(J96&gt;=50,D96&gt;=55),_xlfn.RANK.EQ(J96,$J$2:$J$1000,0),_xlfn.IFS(S96="FD",999,S96="FF",1000)),IF(AND(J96&gt;=50,F96&gt;=55),_xlfn.RANK.EQ(J96,$J$2:$J$326,0),_xlfn.IFS(S96="FD",999,S96="FF",1000))),"")</f>
        <v/>
      </c>
    </row>
    <row r="97" spans="1:20" x14ac:dyDescent="0.2">
      <c r="A97" s="31"/>
      <c r="B97" s="31"/>
      <c r="C97" s="31"/>
      <c r="D97" s="3"/>
      <c r="E97" s="16">
        <f t="shared" si="28"/>
        <v>0</v>
      </c>
      <c r="F97" s="16">
        <f t="shared" si="29"/>
        <v>0</v>
      </c>
      <c r="G97" s="9">
        <f t="shared" si="16"/>
        <v>0</v>
      </c>
      <c r="H97" s="9">
        <f t="shared" si="17"/>
        <v>0</v>
      </c>
      <c r="I97" s="9">
        <f t="shared" si="18"/>
        <v>0</v>
      </c>
      <c r="J97" s="9">
        <f t="shared" si="19"/>
        <v>0</v>
      </c>
      <c r="K97" s="9" t="str">
        <f t="shared" si="20"/>
        <v/>
      </c>
      <c r="L97" s="9" t="str">
        <f t="shared" si="21"/>
        <v/>
      </c>
      <c r="M97" s="9" t="str">
        <f t="shared" si="22"/>
        <v/>
      </c>
      <c r="N97" s="9" t="str">
        <f t="shared" si="23"/>
        <v/>
      </c>
      <c r="O97" s="9" t="str">
        <f t="shared" si="24"/>
        <v/>
      </c>
      <c r="P97" s="9" t="str">
        <f t="shared" si="25"/>
        <v/>
      </c>
      <c r="Q97" s="9" t="str">
        <f t="shared" si="26"/>
        <v/>
      </c>
      <c r="R97" s="9" t="str">
        <f>IF(A97&lt;&gt;"",IF(COUNTIF($G$2:$G$1000,"&gt;=50")&gt;=10,IF(AND(F97&gt;=55,G97&gt;=50),IF(_xlfn.RANK.EQ(K97,$K$2:$K$1000,0)&lt;=ROUND(COUNTIFS($G$2:$G$1000,"&gt;=50",$F$2:$F$1000,"&gt;=55")/100*$AF$9,0),$AF$8,IF(_xlfn.RANK.EQ(L97,$L$2:$L$1000,0)&lt;=ROUND(COUNTIFS($G$2:$G$1000,"&gt;=50",$F$2:$F$1000,"&gt;=55")/100*$AE$9,0),$AE$8,IF(_xlfn.RANK.EQ(M97,$M$2:$M$1000,0)&lt;=ROUND(COUNTIFS($G$2:$G$1000,"&gt;=50",$F$2:$F$1000,"&gt;=55")/100*$AD$9,0),$AD$8,IF(_xlfn.RANK.EQ(N97,$N$2:$N$1000,0)&lt;=ROUND(COUNTIFS($G$2:$G$1000,"&gt;=50",$F$2:$F$1000,"&gt;=55")/100*$AC$9,0),$AC$8,IF(_xlfn.RANK.EQ(O97,$O$2:$O$1000,0)&lt;=ROUND(COUNTIFS($G$2:$G$1000,"&gt;=50",$F$2:$F$1000,"&gt;=55")/100*$AB$9,0),$AB$8,IF(_xlfn.RANK.EQ(P97,$P$2:$P$1000,0)&lt;=ROUND(COUNTIFS($G$2:$G$1000,"&gt;=50",$F$2:$F$1000,"&gt;=55")/100*$AA$9,0),$AA$8,$Z$8)))))),IF(I97&gt;=$Y$9,$Y$8,$X$8)),IF(I97&gt;=$X$32,$X$30,IF(I97&gt;=$Y$32,$Y$30,IF(I97&gt;=$Z$32,$Z$30,IF(I97&gt;=$AA$32,$AA$30,IF(I97&gt;=$AB$32,$AB$30,IF(I97&gt;=$AC$32,$AC$30,IF(I97&gt;=$AD$32,$AD$30,IF(I97&gt;=$AE$32,$AE$30,$AF$30))))))))),"")</f>
        <v/>
      </c>
      <c r="S97" s="9" t="str" cm="1">
        <f t="array" ref="S97">IF(AND(D97&lt;&gt;"",D97&lt;&gt;"GR"),IF(COUNTIF($H$2:$H$1000,"&gt;=50")&gt;=10,IF(D97&lt;&gt;"GR",IF(AND(D97&gt;=55,H97&gt;=50),_xlfn.IFS(AND(H97&gt;=$AF$11,H97&gt;$AE$10,H97&gt;$AD$10,H97&gt;$AC$10,H97&gt;$AB$10,H97&gt;$AA$10,H97&gt;$Z$10),"AA",AND(H97&gt;=$AE$11,H97&gt;$AD$10,H97&gt;$AC$10,H97&gt;$AB$10,H97&gt;$AA$10,H97&gt;$Z$10),"BA",AND(H97&gt;=$AD$11,H97&gt;$AC$10,H97&gt;$AB$10,H97&gt;$AA$10,H97&gt;$Z$10),"BB",AND(H97&gt;=$AC$11,H97&gt;$AB$10,H97&gt;$AA$10,H97&gt;$Z$10),"CB",AND(H97&gt;=$AB$11,H97&gt;$AA$10,H97&gt;$Z$10),"CC",AND(H97&gt;=$AA$11,H97&gt;$Z$10),"DC",H97&gt;=50,"DD"),IF(H97&gt;=$Y$9,"FD","FF")),R97),IF(J97&gt;=$X$32,$X$30,IF(J97&gt;=$Y$32,$Y$30,IF(J97&gt;=$Z$32,$Z$30,IF(J97&gt;=$AA$32,$AA$30,IF(J97&gt;=$AB$32,$AB$30,IF(J97&gt;=$AC$32,$AC$30,IF(J97&gt;=$AD$32,$AD$30,IF(J97&gt;=$AE$32,$AE$30,$AF$30))))))))),R97)</f>
        <v/>
      </c>
      <c r="T97" s="9" t="str" cm="1">
        <f t="array" ref="T97">IF(A97&lt;&gt;"",IF(_xlfn.BITOR(D97&lt;&gt;"GR",D97&lt;&gt;""),IF(AND(J97&gt;=50,D97&gt;=55),_xlfn.RANK.EQ(J97,$J$2:$J$1000,0),_xlfn.IFS(S97="FD",999,S97="FF",1000)),IF(AND(J97&gt;=50,F97&gt;=55),_xlfn.RANK.EQ(J97,$J$2:$J$326,0),_xlfn.IFS(S97="FD",999,S97="FF",1000))),"")</f>
        <v/>
      </c>
    </row>
    <row r="98" spans="1:20" x14ac:dyDescent="0.2">
      <c r="A98" s="31"/>
      <c r="B98" s="31"/>
      <c r="C98" s="31"/>
      <c r="D98" s="3"/>
      <c r="E98" s="16">
        <f t="shared" si="28"/>
        <v>0</v>
      </c>
      <c r="F98" s="16">
        <f t="shared" si="29"/>
        <v>0</v>
      </c>
      <c r="G98" s="9">
        <f t="shared" si="16"/>
        <v>0</v>
      </c>
      <c r="H98" s="9">
        <f t="shared" si="17"/>
        <v>0</v>
      </c>
      <c r="I98" s="9">
        <f t="shared" si="18"/>
        <v>0</v>
      </c>
      <c r="J98" s="9">
        <f t="shared" si="19"/>
        <v>0</v>
      </c>
      <c r="K98" s="9" t="str">
        <f t="shared" si="20"/>
        <v/>
      </c>
      <c r="L98" s="9" t="str">
        <f t="shared" si="21"/>
        <v/>
      </c>
      <c r="M98" s="9" t="str">
        <f t="shared" si="22"/>
        <v/>
      </c>
      <c r="N98" s="9" t="str">
        <f t="shared" si="23"/>
        <v/>
      </c>
      <c r="O98" s="9" t="str">
        <f t="shared" si="24"/>
        <v/>
      </c>
      <c r="P98" s="9" t="str">
        <f t="shared" si="25"/>
        <v/>
      </c>
      <c r="Q98" s="9" t="str">
        <f t="shared" si="26"/>
        <v/>
      </c>
      <c r="R98" s="9" t="str">
        <f>IF(A98&lt;&gt;"",IF(COUNTIF($G$2:$G$1000,"&gt;=50")&gt;=10,IF(AND(F98&gt;=55,G98&gt;=50),IF(_xlfn.RANK.EQ(K98,$K$2:$K$1000,0)&lt;=ROUND(COUNTIFS($G$2:$G$1000,"&gt;=50",$F$2:$F$1000,"&gt;=55")/100*$AF$9,0),$AF$8,IF(_xlfn.RANK.EQ(L98,$L$2:$L$1000,0)&lt;=ROUND(COUNTIFS($G$2:$G$1000,"&gt;=50",$F$2:$F$1000,"&gt;=55")/100*$AE$9,0),$AE$8,IF(_xlfn.RANK.EQ(M98,$M$2:$M$1000,0)&lt;=ROUND(COUNTIFS($G$2:$G$1000,"&gt;=50",$F$2:$F$1000,"&gt;=55")/100*$AD$9,0),$AD$8,IF(_xlfn.RANK.EQ(N98,$N$2:$N$1000,0)&lt;=ROUND(COUNTIFS($G$2:$G$1000,"&gt;=50",$F$2:$F$1000,"&gt;=55")/100*$AC$9,0),$AC$8,IF(_xlfn.RANK.EQ(O98,$O$2:$O$1000,0)&lt;=ROUND(COUNTIFS($G$2:$G$1000,"&gt;=50",$F$2:$F$1000,"&gt;=55")/100*$AB$9,0),$AB$8,IF(_xlfn.RANK.EQ(P98,$P$2:$P$1000,0)&lt;=ROUND(COUNTIFS($G$2:$G$1000,"&gt;=50",$F$2:$F$1000,"&gt;=55")/100*$AA$9,0),$AA$8,$Z$8)))))),IF(I98&gt;=$Y$9,$Y$8,$X$8)),IF(I98&gt;=$X$32,$X$30,IF(I98&gt;=$Y$32,$Y$30,IF(I98&gt;=$Z$32,$Z$30,IF(I98&gt;=$AA$32,$AA$30,IF(I98&gt;=$AB$32,$AB$30,IF(I98&gt;=$AC$32,$AC$30,IF(I98&gt;=$AD$32,$AD$30,IF(I98&gt;=$AE$32,$AE$30,$AF$30))))))))),"")</f>
        <v/>
      </c>
      <c r="S98" s="9" t="str" cm="1">
        <f t="array" ref="S98">IF(AND(D98&lt;&gt;"",D98&lt;&gt;"GR"),IF(COUNTIF($H$2:$H$1000,"&gt;=50")&gt;=10,IF(D98&lt;&gt;"GR",IF(AND(D98&gt;=55,H98&gt;=50),_xlfn.IFS(AND(H98&gt;=$AF$11,H98&gt;$AE$10,H98&gt;$AD$10,H98&gt;$AC$10,H98&gt;$AB$10,H98&gt;$AA$10,H98&gt;$Z$10),"AA",AND(H98&gt;=$AE$11,H98&gt;$AD$10,H98&gt;$AC$10,H98&gt;$AB$10,H98&gt;$AA$10,H98&gt;$Z$10),"BA",AND(H98&gt;=$AD$11,H98&gt;$AC$10,H98&gt;$AB$10,H98&gt;$AA$10,H98&gt;$Z$10),"BB",AND(H98&gt;=$AC$11,H98&gt;$AB$10,H98&gt;$AA$10,H98&gt;$Z$10),"CB",AND(H98&gt;=$AB$11,H98&gt;$AA$10,H98&gt;$Z$10),"CC",AND(H98&gt;=$AA$11,H98&gt;$Z$10),"DC",H98&gt;=50,"DD"),IF(H98&gt;=$Y$9,"FD","FF")),R98),IF(J98&gt;=$X$32,$X$30,IF(J98&gt;=$Y$32,$Y$30,IF(J98&gt;=$Z$32,$Z$30,IF(J98&gt;=$AA$32,$AA$30,IF(J98&gt;=$AB$32,$AB$30,IF(J98&gt;=$AC$32,$AC$30,IF(J98&gt;=$AD$32,$AD$30,IF(J98&gt;=$AE$32,$AE$30,$AF$30))))))))),R98)</f>
        <v/>
      </c>
      <c r="T98" s="9" t="str" cm="1">
        <f t="array" ref="T98">IF(A98&lt;&gt;"",IF(_xlfn.BITOR(D98&lt;&gt;"GR",D98&lt;&gt;""),IF(AND(J98&gt;=50,D98&gt;=55),_xlfn.RANK.EQ(J98,$J$2:$J$1000,0),_xlfn.IFS(S98="FD",999,S98="FF",1000)),IF(AND(J98&gt;=50,F98&gt;=55),_xlfn.RANK.EQ(J98,$J$2:$J$326,0),_xlfn.IFS(S98="FD",999,S98="FF",1000))),"")</f>
        <v/>
      </c>
    </row>
    <row r="99" spans="1:20" x14ac:dyDescent="0.2">
      <c r="A99" s="31"/>
      <c r="B99" s="31"/>
      <c r="C99" s="31"/>
      <c r="D99" s="3"/>
      <c r="E99" s="16">
        <f t="shared" si="28"/>
        <v>0</v>
      </c>
      <c r="F99" s="16">
        <f t="shared" si="29"/>
        <v>0</v>
      </c>
      <c r="G99" s="9">
        <f t="shared" si="16"/>
        <v>0</v>
      </c>
      <c r="H99" s="9">
        <f t="shared" si="17"/>
        <v>0</v>
      </c>
      <c r="I99" s="9">
        <f t="shared" si="18"/>
        <v>0</v>
      </c>
      <c r="J99" s="9">
        <f t="shared" si="19"/>
        <v>0</v>
      </c>
      <c r="K99" s="9" t="str">
        <f t="shared" si="20"/>
        <v/>
      </c>
      <c r="L99" s="9" t="str">
        <f t="shared" si="21"/>
        <v/>
      </c>
      <c r="M99" s="9" t="str">
        <f t="shared" si="22"/>
        <v/>
      </c>
      <c r="N99" s="9" t="str">
        <f t="shared" si="23"/>
        <v/>
      </c>
      <c r="O99" s="9" t="str">
        <f t="shared" si="24"/>
        <v/>
      </c>
      <c r="P99" s="9" t="str">
        <f t="shared" si="25"/>
        <v/>
      </c>
      <c r="Q99" s="9" t="str">
        <f t="shared" si="26"/>
        <v/>
      </c>
      <c r="R99" s="9" t="str">
        <f>IF(A99&lt;&gt;"",IF(COUNTIF($G$2:$G$1000,"&gt;=50")&gt;=10,IF(AND(F99&gt;=55,G99&gt;=50),IF(_xlfn.RANK.EQ(K99,$K$2:$K$1000,0)&lt;=ROUND(COUNTIFS($G$2:$G$1000,"&gt;=50",$F$2:$F$1000,"&gt;=55")/100*$AF$9,0),$AF$8,IF(_xlfn.RANK.EQ(L99,$L$2:$L$1000,0)&lt;=ROUND(COUNTIFS($G$2:$G$1000,"&gt;=50",$F$2:$F$1000,"&gt;=55")/100*$AE$9,0),$AE$8,IF(_xlfn.RANK.EQ(M99,$M$2:$M$1000,0)&lt;=ROUND(COUNTIFS($G$2:$G$1000,"&gt;=50",$F$2:$F$1000,"&gt;=55")/100*$AD$9,0),$AD$8,IF(_xlfn.RANK.EQ(N99,$N$2:$N$1000,0)&lt;=ROUND(COUNTIFS($G$2:$G$1000,"&gt;=50",$F$2:$F$1000,"&gt;=55")/100*$AC$9,0),$AC$8,IF(_xlfn.RANK.EQ(O99,$O$2:$O$1000,0)&lt;=ROUND(COUNTIFS($G$2:$G$1000,"&gt;=50",$F$2:$F$1000,"&gt;=55")/100*$AB$9,0),$AB$8,IF(_xlfn.RANK.EQ(P99,$P$2:$P$1000,0)&lt;=ROUND(COUNTIFS($G$2:$G$1000,"&gt;=50",$F$2:$F$1000,"&gt;=55")/100*$AA$9,0),$AA$8,$Z$8)))))),IF(I99&gt;=$Y$9,$Y$8,$X$8)),IF(I99&gt;=$X$32,$X$30,IF(I99&gt;=$Y$32,$Y$30,IF(I99&gt;=$Z$32,$Z$30,IF(I99&gt;=$AA$32,$AA$30,IF(I99&gt;=$AB$32,$AB$30,IF(I99&gt;=$AC$32,$AC$30,IF(I99&gt;=$AD$32,$AD$30,IF(I99&gt;=$AE$32,$AE$30,$AF$30))))))))),"")</f>
        <v/>
      </c>
      <c r="S99" s="9" t="str" cm="1">
        <f t="array" ref="S99">IF(AND(D99&lt;&gt;"",D99&lt;&gt;"GR"),IF(COUNTIF($H$2:$H$1000,"&gt;=50")&gt;=10,IF(D99&lt;&gt;"GR",IF(AND(D99&gt;=55,H99&gt;=50),_xlfn.IFS(AND(H99&gt;=$AF$11,H99&gt;$AE$10,H99&gt;$AD$10,H99&gt;$AC$10,H99&gt;$AB$10,H99&gt;$AA$10,H99&gt;$Z$10),"AA",AND(H99&gt;=$AE$11,H99&gt;$AD$10,H99&gt;$AC$10,H99&gt;$AB$10,H99&gt;$AA$10,H99&gt;$Z$10),"BA",AND(H99&gt;=$AD$11,H99&gt;$AC$10,H99&gt;$AB$10,H99&gt;$AA$10,H99&gt;$Z$10),"BB",AND(H99&gt;=$AC$11,H99&gt;$AB$10,H99&gt;$AA$10,H99&gt;$Z$10),"CB",AND(H99&gt;=$AB$11,H99&gt;$AA$10,H99&gt;$Z$10),"CC",AND(H99&gt;=$AA$11,H99&gt;$Z$10),"DC",H99&gt;=50,"DD"),IF(H99&gt;=$Y$9,"FD","FF")),R99),IF(J99&gt;=$X$32,$X$30,IF(J99&gt;=$Y$32,$Y$30,IF(J99&gt;=$Z$32,$Z$30,IF(J99&gt;=$AA$32,$AA$30,IF(J99&gt;=$AB$32,$AB$30,IF(J99&gt;=$AC$32,$AC$30,IF(J99&gt;=$AD$32,$AD$30,IF(J99&gt;=$AE$32,$AE$30,$AF$30))))))))),R99)</f>
        <v/>
      </c>
      <c r="T99" s="9" t="str" cm="1">
        <f t="array" ref="T99">IF(A99&lt;&gt;"",IF(_xlfn.BITOR(D99&lt;&gt;"GR",D99&lt;&gt;""),IF(AND(J99&gt;=50,D99&gt;=55),_xlfn.RANK.EQ(J99,$J$2:$J$1000,0),_xlfn.IFS(S99="FD",999,S99="FF",1000)),IF(AND(J99&gt;=50,F99&gt;=55),_xlfn.RANK.EQ(J99,$J$2:$J$326,0),_xlfn.IFS(S99="FD",999,S99="FF",1000))),"")</f>
        <v/>
      </c>
    </row>
    <row r="100" spans="1:20" x14ac:dyDescent="0.2">
      <c r="A100" s="31"/>
      <c r="B100" s="31"/>
      <c r="C100" s="31"/>
      <c r="D100" s="3"/>
      <c r="E100" s="16">
        <f t="shared" si="28"/>
        <v>0</v>
      </c>
      <c r="F100" s="16">
        <f t="shared" si="29"/>
        <v>0</v>
      </c>
      <c r="G100" s="9">
        <f t="shared" si="16"/>
        <v>0</v>
      </c>
      <c r="H100" s="9">
        <f t="shared" si="17"/>
        <v>0</v>
      </c>
      <c r="I100" s="9">
        <f t="shared" si="18"/>
        <v>0</v>
      </c>
      <c r="J100" s="9">
        <f t="shared" si="19"/>
        <v>0</v>
      </c>
      <c r="K100" s="9" t="str">
        <f t="shared" si="20"/>
        <v/>
      </c>
      <c r="L100" s="9" t="str">
        <f t="shared" si="21"/>
        <v/>
      </c>
      <c r="M100" s="9" t="str">
        <f t="shared" si="22"/>
        <v/>
      </c>
      <c r="N100" s="9" t="str">
        <f t="shared" si="23"/>
        <v/>
      </c>
      <c r="O100" s="9" t="str">
        <f t="shared" si="24"/>
        <v/>
      </c>
      <c r="P100" s="9" t="str">
        <f t="shared" si="25"/>
        <v/>
      </c>
      <c r="Q100" s="9" t="str">
        <f t="shared" si="26"/>
        <v/>
      </c>
      <c r="R100" s="9" t="str">
        <f>IF(A100&lt;&gt;"",IF(COUNTIF($G$2:$G$1000,"&gt;=50")&gt;=10,IF(AND(F100&gt;=55,G100&gt;=50),IF(_xlfn.RANK.EQ(K100,$K$2:$K$1000,0)&lt;=ROUND(COUNTIFS($G$2:$G$1000,"&gt;=50",$F$2:$F$1000,"&gt;=55")/100*$AF$9,0),$AF$8,IF(_xlfn.RANK.EQ(L100,$L$2:$L$1000,0)&lt;=ROUND(COUNTIFS($G$2:$G$1000,"&gt;=50",$F$2:$F$1000,"&gt;=55")/100*$AE$9,0),$AE$8,IF(_xlfn.RANK.EQ(M100,$M$2:$M$1000,0)&lt;=ROUND(COUNTIFS($G$2:$G$1000,"&gt;=50",$F$2:$F$1000,"&gt;=55")/100*$AD$9,0),$AD$8,IF(_xlfn.RANK.EQ(N100,$N$2:$N$1000,0)&lt;=ROUND(COUNTIFS($G$2:$G$1000,"&gt;=50",$F$2:$F$1000,"&gt;=55")/100*$AC$9,0),$AC$8,IF(_xlfn.RANK.EQ(O100,$O$2:$O$1000,0)&lt;=ROUND(COUNTIFS($G$2:$G$1000,"&gt;=50",$F$2:$F$1000,"&gt;=55")/100*$AB$9,0),$AB$8,IF(_xlfn.RANK.EQ(P100,$P$2:$P$1000,0)&lt;=ROUND(COUNTIFS($G$2:$G$1000,"&gt;=50",$F$2:$F$1000,"&gt;=55")/100*$AA$9,0),$AA$8,$Z$8)))))),IF(I100&gt;=$Y$9,$Y$8,$X$8)),IF(I100&gt;=$X$32,$X$30,IF(I100&gt;=$Y$32,$Y$30,IF(I100&gt;=$Z$32,$Z$30,IF(I100&gt;=$AA$32,$AA$30,IF(I100&gt;=$AB$32,$AB$30,IF(I100&gt;=$AC$32,$AC$30,IF(I100&gt;=$AD$32,$AD$30,IF(I100&gt;=$AE$32,$AE$30,$AF$30))))))))),"")</f>
        <v/>
      </c>
      <c r="S100" s="9" t="str" cm="1">
        <f t="array" ref="S100">IF(AND(D100&lt;&gt;"",D100&lt;&gt;"GR"),IF(COUNTIF($H$2:$H$1000,"&gt;=50")&gt;=10,IF(D100&lt;&gt;"GR",IF(AND(D100&gt;=55,H100&gt;=50),_xlfn.IFS(AND(H100&gt;=$AF$11,H100&gt;$AE$10,H100&gt;$AD$10,H100&gt;$AC$10,H100&gt;$AB$10,H100&gt;$AA$10,H100&gt;$Z$10),"AA",AND(H100&gt;=$AE$11,H100&gt;$AD$10,H100&gt;$AC$10,H100&gt;$AB$10,H100&gt;$AA$10,H100&gt;$Z$10),"BA",AND(H100&gt;=$AD$11,H100&gt;$AC$10,H100&gt;$AB$10,H100&gt;$AA$10,H100&gt;$Z$10),"BB",AND(H100&gt;=$AC$11,H100&gt;$AB$10,H100&gt;$AA$10,H100&gt;$Z$10),"CB",AND(H100&gt;=$AB$11,H100&gt;$AA$10,H100&gt;$Z$10),"CC",AND(H100&gt;=$AA$11,H100&gt;$Z$10),"DC",H100&gt;=50,"DD"),IF(H100&gt;=$Y$9,"FD","FF")),R100),IF(J100&gt;=$X$32,$X$30,IF(J100&gt;=$Y$32,$Y$30,IF(J100&gt;=$Z$32,$Z$30,IF(J100&gt;=$AA$32,$AA$30,IF(J100&gt;=$AB$32,$AB$30,IF(J100&gt;=$AC$32,$AC$30,IF(J100&gt;=$AD$32,$AD$30,IF(J100&gt;=$AE$32,$AE$30,$AF$30))))))))),R100)</f>
        <v/>
      </c>
      <c r="T100" s="9" t="str" cm="1">
        <f t="array" ref="T100">IF(A100&lt;&gt;"",IF(_xlfn.BITOR(D100&lt;&gt;"GR",D100&lt;&gt;""),IF(AND(J100&gt;=50,D100&gt;=55),_xlfn.RANK.EQ(J100,$J$2:$J$1000,0),_xlfn.IFS(S100="FD",999,S100="FF",1000)),IF(AND(J100&gt;=50,F100&gt;=55),_xlfn.RANK.EQ(J100,$J$2:$J$326,0),_xlfn.IFS(S100="FD",999,S100="FF",1000))),"")</f>
        <v/>
      </c>
    </row>
    <row r="101" spans="1:20" x14ac:dyDescent="0.2">
      <c r="A101" s="31"/>
      <c r="B101" s="31"/>
      <c r="C101" s="31"/>
      <c r="D101" s="3"/>
      <c r="E101" s="16">
        <f t="shared" si="28"/>
        <v>0</v>
      </c>
      <c r="F101" s="16">
        <f t="shared" si="29"/>
        <v>0</v>
      </c>
      <c r="G101" s="9">
        <f t="shared" si="16"/>
        <v>0</v>
      </c>
      <c r="H101" s="9">
        <f t="shared" si="17"/>
        <v>0</v>
      </c>
      <c r="I101" s="9">
        <f t="shared" si="18"/>
        <v>0</v>
      </c>
      <c r="J101" s="9">
        <f t="shared" si="19"/>
        <v>0</v>
      </c>
      <c r="K101" s="9" t="str">
        <f t="shared" si="20"/>
        <v/>
      </c>
      <c r="L101" s="9" t="str">
        <f t="shared" si="21"/>
        <v/>
      </c>
      <c r="M101" s="9" t="str">
        <f t="shared" si="22"/>
        <v/>
      </c>
      <c r="N101" s="9" t="str">
        <f t="shared" si="23"/>
        <v/>
      </c>
      <c r="O101" s="9" t="str">
        <f t="shared" si="24"/>
        <v/>
      </c>
      <c r="P101" s="9" t="str">
        <f t="shared" si="25"/>
        <v/>
      </c>
      <c r="Q101" s="9" t="str">
        <f t="shared" si="26"/>
        <v/>
      </c>
      <c r="R101" s="9" t="str">
        <f>IF(A101&lt;&gt;"",IF(COUNTIF($G$2:$G$1000,"&gt;=50")&gt;=10,IF(AND(F101&gt;=55,G101&gt;=50),IF(_xlfn.RANK.EQ(K101,$K$2:$K$1000,0)&lt;=ROUND(COUNTIFS($G$2:$G$1000,"&gt;=50",$F$2:$F$1000,"&gt;=55")/100*$AF$9,0),$AF$8,IF(_xlfn.RANK.EQ(L101,$L$2:$L$1000,0)&lt;=ROUND(COUNTIFS($G$2:$G$1000,"&gt;=50",$F$2:$F$1000,"&gt;=55")/100*$AE$9,0),$AE$8,IF(_xlfn.RANK.EQ(M101,$M$2:$M$1000,0)&lt;=ROUND(COUNTIFS($G$2:$G$1000,"&gt;=50",$F$2:$F$1000,"&gt;=55")/100*$AD$9,0),$AD$8,IF(_xlfn.RANK.EQ(N101,$N$2:$N$1000,0)&lt;=ROUND(COUNTIFS($G$2:$G$1000,"&gt;=50",$F$2:$F$1000,"&gt;=55")/100*$AC$9,0),$AC$8,IF(_xlfn.RANK.EQ(O101,$O$2:$O$1000,0)&lt;=ROUND(COUNTIFS($G$2:$G$1000,"&gt;=50",$F$2:$F$1000,"&gt;=55")/100*$AB$9,0),$AB$8,IF(_xlfn.RANK.EQ(P101,$P$2:$P$1000,0)&lt;=ROUND(COUNTIFS($G$2:$G$1000,"&gt;=50",$F$2:$F$1000,"&gt;=55")/100*$AA$9,0),$AA$8,$Z$8)))))),IF(I101&gt;=$Y$9,$Y$8,$X$8)),IF(I101&gt;=$X$32,$X$30,IF(I101&gt;=$Y$32,$Y$30,IF(I101&gt;=$Z$32,$Z$30,IF(I101&gt;=$AA$32,$AA$30,IF(I101&gt;=$AB$32,$AB$30,IF(I101&gt;=$AC$32,$AC$30,IF(I101&gt;=$AD$32,$AD$30,IF(I101&gt;=$AE$32,$AE$30,$AF$30))))))))),"")</f>
        <v/>
      </c>
      <c r="S101" s="9" t="str" cm="1">
        <f t="array" ref="S101">IF(AND(D101&lt;&gt;"",D101&lt;&gt;"GR"),IF(COUNTIF($H$2:$H$1000,"&gt;=50")&gt;=10,IF(D101&lt;&gt;"GR",IF(AND(D101&gt;=55,H101&gt;=50),_xlfn.IFS(AND(H101&gt;=$AF$11,H101&gt;$AE$10,H101&gt;$AD$10,H101&gt;$AC$10,H101&gt;$AB$10,H101&gt;$AA$10,H101&gt;$Z$10),"AA",AND(H101&gt;=$AE$11,H101&gt;$AD$10,H101&gt;$AC$10,H101&gt;$AB$10,H101&gt;$AA$10,H101&gt;$Z$10),"BA",AND(H101&gt;=$AD$11,H101&gt;$AC$10,H101&gt;$AB$10,H101&gt;$AA$10,H101&gt;$Z$10),"BB",AND(H101&gt;=$AC$11,H101&gt;$AB$10,H101&gt;$AA$10,H101&gt;$Z$10),"CB",AND(H101&gt;=$AB$11,H101&gt;$AA$10,H101&gt;$Z$10),"CC",AND(H101&gt;=$AA$11,H101&gt;$Z$10),"DC",H101&gt;=50,"DD"),IF(H101&gt;=$Y$9,"FD","FF")),R101),IF(J101&gt;=$X$32,$X$30,IF(J101&gt;=$Y$32,$Y$30,IF(J101&gt;=$Z$32,$Z$30,IF(J101&gt;=$AA$32,$AA$30,IF(J101&gt;=$AB$32,$AB$30,IF(J101&gt;=$AC$32,$AC$30,IF(J101&gt;=$AD$32,$AD$30,IF(J101&gt;=$AE$32,$AE$30,$AF$30))))))))),R101)</f>
        <v/>
      </c>
      <c r="T101" s="9" t="str" cm="1">
        <f t="array" ref="T101">IF(A101&lt;&gt;"",IF(_xlfn.BITOR(D101&lt;&gt;"GR",D101&lt;&gt;""),IF(AND(J101&gt;=50,D101&gt;=55),_xlfn.RANK.EQ(J101,$J$2:$J$1000,0),_xlfn.IFS(S101="FD",999,S101="FF",1000)),IF(AND(J101&gt;=50,F101&gt;=55),_xlfn.RANK.EQ(J101,$J$2:$J$326,0),_xlfn.IFS(S101="FD",999,S101="FF",1000))),"")</f>
        <v/>
      </c>
    </row>
    <row r="102" spans="1:20" x14ac:dyDescent="0.2">
      <c r="A102" s="31"/>
      <c r="B102" s="31"/>
      <c r="C102" s="31"/>
      <c r="D102" s="3"/>
      <c r="E102" s="16">
        <f t="shared" si="28"/>
        <v>0</v>
      </c>
      <c r="F102" s="16">
        <f t="shared" si="29"/>
        <v>0</v>
      </c>
      <c r="G102" s="9">
        <f t="shared" si="16"/>
        <v>0</v>
      </c>
      <c r="H102" s="9">
        <f t="shared" si="17"/>
        <v>0</v>
      </c>
      <c r="I102" s="9">
        <f t="shared" si="18"/>
        <v>0</v>
      </c>
      <c r="J102" s="9">
        <f t="shared" si="19"/>
        <v>0</v>
      </c>
      <c r="K102" s="9" t="str">
        <f t="shared" si="20"/>
        <v/>
      </c>
      <c r="L102" s="9" t="str">
        <f t="shared" si="21"/>
        <v/>
      </c>
      <c r="M102" s="9" t="str">
        <f t="shared" si="22"/>
        <v/>
      </c>
      <c r="N102" s="9" t="str">
        <f t="shared" si="23"/>
        <v/>
      </c>
      <c r="O102" s="9" t="str">
        <f t="shared" si="24"/>
        <v/>
      </c>
      <c r="P102" s="9" t="str">
        <f t="shared" si="25"/>
        <v/>
      </c>
      <c r="Q102" s="9" t="str">
        <f t="shared" si="26"/>
        <v/>
      </c>
      <c r="R102" s="9" t="str">
        <f>IF(A102&lt;&gt;"",IF(COUNTIF($G$2:$G$1000,"&gt;=50")&gt;=10,IF(AND(F102&gt;=55,G102&gt;=50),IF(_xlfn.RANK.EQ(K102,$K$2:$K$1000,0)&lt;=ROUND(COUNTIFS($G$2:$G$1000,"&gt;=50",$F$2:$F$1000,"&gt;=55")/100*$AF$9,0),$AF$8,IF(_xlfn.RANK.EQ(L102,$L$2:$L$1000,0)&lt;=ROUND(COUNTIFS($G$2:$G$1000,"&gt;=50",$F$2:$F$1000,"&gt;=55")/100*$AE$9,0),$AE$8,IF(_xlfn.RANK.EQ(M102,$M$2:$M$1000,0)&lt;=ROUND(COUNTIFS($G$2:$G$1000,"&gt;=50",$F$2:$F$1000,"&gt;=55")/100*$AD$9,0),$AD$8,IF(_xlfn.RANK.EQ(N102,$N$2:$N$1000,0)&lt;=ROUND(COUNTIFS($G$2:$G$1000,"&gt;=50",$F$2:$F$1000,"&gt;=55")/100*$AC$9,0),$AC$8,IF(_xlfn.RANK.EQ(O102,$O$2:$O$1000,0)&lt;=ROUND(COUNTIFS($G$2:$G$1000,"&gt;=50",$F$2:$F$1000,"&gt;=55")/100*$AB$9,0),$AB$8,IF(_xlfn.RANK.EQ(P102,$P$2:$P$1000,0)&lt;=ROUND(COUNTIFS($G$2:$G$1000,"&gt;=50",$F$2:$F$1000,"&gt;=55")/100*$AA$9,0),$AA$8,$Z$8)))))),IF(I102&gt;=$Y$9,$Y$8,$X$8)),IF(I102&gt;=$X$32,$X$30,IF(I102&gt;=$Y$32,$Y$30,IF(I102&gt;=$Z$32,$Z$30,IF(I102&gt;=$AA$32,$AA$30,IF(I102&gt;=$AB$32,$AB$30,IF(I102&gt;=$AC$32,$AC$30,IF(I102&gt;=$AD$32,$AD$30,IF(I102&gt;=$AE$32,$AE$30,$AF$30))))))))),"")</f>
        <v/>
      </c>
      <c r="S102" s="9" t="str" cm="1">
        <f t="array" ref="S102">IF(AND(D102&lt;&gt;"",D102&lt;&gt;"GR"),IF(COUNTIF($H$2:$H$1000,"&gt;=50")&gt;=10,IF(D102&lt;&gt;"GR",IF(AND(D102&gt;=55,H102&gt;=50),_xlfn.IFS(AND(H102&gt;=$AF$11,H102&gt;$AE$10,H102&gt;$AD$10,H102&gt;$AC$10,H102&gt;$AB$10,H102&gt;$AA$10,H102&gt;$Z$10),"AA",AND(H102&gt;=$AE$11,H102&gt;$AD$10,H102&gt;$AC$10,H102&gt;$AB$10,H102&gt;$AA$10,H102&gt;$Z$10),"BA",AND(H102&gt;=$AD$11,H102&gt;$AC$10,H102&gt;$AB$10,H102&gt;$AA$10,H102&gt;$Z$10),"BB",AND(H102&gt;=$AC$11,H102&gt;$AB$10,H102&gt;$AA$10,H102&gt;$Z$10),"CB",AND(H102&gt;=$AB$11,H102&gt;$AA$10,H102&gt;$Z$10),"CC",AND(H102&gt;=$AA$11,H102&gt;$Z$10),"DC",H102&gt;=50,"DD"),IF(H102&gt;=$Y$9,"FD","FF")),R102),IF(J102&gt;=$X$32,$X$30,IF(J102&gt;=$Y$32,$Y$30,IF(J102&gt;=$Z$32,$Z$30,IF(J102&gt;=$AA$32,$AA$30,IF(J102&gt;=$AB$32,$AB$30,IF(J102&gt;=$AC$32,$AC$30,IF(J102&gt;=$AD$32,$AD$30,IF(J102&gt;=$AE$32,$AE$30,$AF$30))))))))),R102)</f>
        <v/>
      </c>
      <c r="T102" s="9" t="str" cm="1">
        <f t="array" ref="T102">IF(A102&lt;&gt;"",IF(_xlfn.BITOR(D102&lt;&gt;"GR",D102&lt;&gt;""),IF(AND(J102&gt;=50,D102&gt;=55),_xlfn.RANK.EQ(J102,$J$2:$J$1000,0),_xlfn.IFS(S102="FD",999,S102="FF",1000)),IF(AND(J102&gt;=50,F102&gt;=55),_xlfn.RANK.EQ(J102,$J$2:$J$326,0),_xlfn.IFS(S102="FD",999,S102="FF",1000))),"")</f>
        <v/>
      </c>
    </row>
    <row r="103" spans="1:20" x14ac:dyDescent="0.2">
      <c r="A103" s="31"/>
      <c r="B103" s="31"/>
      <c r="C103" s="31"/>
      <c r="D103" s="3"/>
      <c r="E103" s="16">
        <f t="shared" si="28"/>
        <v>0</v>
      </c>
      <c r="F103" s="16">
        <f t="shared" si="29"/>
        <v>0</v>
      </c>
      <c r="G103" s="9">
        <f t="shared" si="16"/>
        <v>0</v>
      </c>
      <c r="H103" s="9">
        <f t="shared" si="17"/>
        <v>0</v>
      </c>
      <c r="I103" s="9">
        <f t="shared" si="18"/>
        <v>0</v>
      </c>
      <c r="J103" s="9">
        <f t="shared" si="19"/>
        <v>0</v>
      </c>
      <c r="K103" s="9" t="str">
        <f t="shared" si="20"/>
        <v/>
      </c>
      <c r="L103" s="9" t="str">
        <f t="shared" si="21"/>
        <v/>
      </c>
      <c r="M103" s="9" t="str">
        <f t="shared" si="22"/>
        <v/>
      </c>
      <c r="N103" s="9" t="str">
        <f t="shared" si="23"/>
        <v/>
      </c>
      <c r="O103" s="9" t="str">
        <f t="shared" si="24"/>
        <v/>
      </c>
      <c r="P103" s="9" t="str">
        <f t="shared" si="25"/>
        <v/>
      </c>
      <c r="Q103" s="9" t="str">
        <f t="shared" si="26"/>
        <v/>
      </c>
      <c r="R103" s="9" t="str">
        <f>IF(A103&lt;&gt;"",IF(COUNTIF($G$2:$G$1000,"&gt;=50")&gt;=10,IF(AND(F103&gt;=55,G103&gt;=50),IF(_xlfn.RANK.EQ(K103,$K$2:$K$1000,0)&lt;=ROUND(COUNTIFS($G$2:$G$1000,"&gt;=50",$F$2:$F$1000,"&gt;=55")/100*$AF$9,0),$AF$8,IF(_xlfn.RANK.EQ(L103,$L$2:$L$1000,0)&lt;=ROUND(COUNTIFS($G$2:$G$1000,"&gt;=50",$F$2:$F$1000,"&gt;=55")/100*$AE$9,0),$AE$8,IF(_xlfn.RANK.EQ(M103,$M$2:$M$1000,0)&lt;=ROUND(COUNTIFS($G$2:$G$1000,"&gt;=50",$F$2:$F$1000,"&gt;=55")/100*$AD$9,0),$AD$8,IF(_xlfn.RANK.EQ(N103,$N$2:$N$1000,0)&lt;=ROUND(COUNTIFS($G$2:$G$1000,"&gt;=50",$F$2:$F$1000,"&gt;=55")/100*$AC$9,0),$AC$8,IF(_xlfn.RANK.EQ(O103,$O$2:$O$1000,0)&lt;=ROUND(COUNTIFS($G$2:$G$1000,"&gt;=50",$F$2:$F$1000,"&gt;=55")/100*$AB$9,0),$AB$8,IF(_xlfn.RANK.EQ(P103,$P$2:$P$1000,0)&lt;=ROUND(COUNTIFS($G$2:$G$1000,"&gt;=50",$F$2:$F$1000,"&gt;=55")/100*$AA$9,0),$AA$8,$Z$8)))))),IF(I103&gt;=$Y$9,$Y$8,$X$8)),IF(I103&gt;=$X$32,$X$30,IF(I103&gt;=$Y$32,$Y$30,IF(I103&gt;=$Z$32,$Z$30,IF(I103&gt;=$AA$32,$AA$30,IF(I103&gt;=$AB$32,$AB$30,IF(I103&gt;=$AC$32,$AC$30,IF(I103&gt;=$AD$32,$AD$30,IF(I103&gt;=$AE$32,$AE$30,$AF$30))))))))),"")</f>
        <v/>
      </c>
      <c r="S103" s="9" t="str" cm="1">
        <f t="array" ref="S103">IF(AND(D103&lt;&gt;"",D103&lt;&gt;"GR"),IF(COUNTIF($H$2:$H$1000,"&gt;=50")&gt;=10,IF(D103&lt;&gt;"GR",IF(AND(D103&gt;=55,H103&gt;=50),_xlfn.IFS(AND(H103&gt;=$AF$11,H103&gt;$AE$10,H103&gt;$AD$10,H103&gt;$AC$10,H103&gt;$AB$10,H103&gt;$AA$10,H103&gt;$Z$10),"AA",AND(H103&gt;=$AE$11,H103&gt;$AD$10,H103&gt;$AC$10,H103&gt;$AB$10,H103&gt;$AA$10,H103&gt;$Z$10),"BA",AND(H103&gt;=$AD$11,H103&gt;$AC$10,H103&gt;$AB$10,H103&gt;$AA$10,H103&gt;$Z$10),"BB",AND(H103&gt;=$AC$11,H103&gt;$AB$10,H103&gt;$AA$10,H103&gt;$Z$10),"CB",AND(H103&gt;=$AB$11,H103&gt;$AA$10,H103&gt;$Z$10),"CC",AND(H103&gt;=$AA$11,H103&gt;$Z$10),"DC",H103&gt;=50,"DD"),IF(H103&gt;=$Y$9,"FD","FF")),R103),IF(J103&gt;=$X$32,$X$30,IF(J103&gt;=$Y$32,$Y$30,IF(J103&gt;=$Z$32,$Z$30,IF(J103&gt;=$AA$32,$AA$30,IF(J103&gt;=$AB$32,$AB$30,IF(J103&gt;=$AC$32,$AC$30,IF(J103&gt;=$AD$32,$AD$30,IF(J103&gt;=$AE$32,$AE$30,$AF$30))))))))),R103)</f>
        <v/>
      </c>
      <c r="T103" s="9" t="str" cm="1">
        <f t="array" ref="T103">IF(A103&lt;&gt;"",IF(_xlfn.BITOR(D103&lt;&gt;"GR",D103&lt;&gt;""),IF(AND(J103&gt;=50,D103&gt;=55),_xlfn.RANK.EQ(J103,$J$2:$J$1000,0),_xlfn.IFS(S103="FD",999,S103="FF",1000)),IF(AND(J103&gt;=50,F103&gt;=55),_xlfn.RANK.EQ(J103,$J$2:$J$326,0),_xlfn.IFS(S103="FD",999,S103="FF",1000))),"")</f>
        <v/>
      </c>
    </row>
    <row r="104" spans="1:20" x14ac:dyDescent="0.2">
      <c r="A104" s="31"/>
      <c r="B104" s="31"/>
      <c r="C104" s="31"/>
      <c r="D104" s="3"/>
      <c r="E104" s="16">
        <f t="shared" si="28"/>
        <v>0</v>
      </c>
      <c r="F104" s="16">
        <f t="shared" si="29"/>
        <v>0</v>
      </c>
      <c r="G104" s="9">
        <f t="shared" si="16"/>
        <v>0</v>
      </c>
      <c r="H104" s="9">
        <f t="shared" si="17"/>
        <v>0</v>
      </c>
      <c r="I104" s="9">
        <f t="shared" si="18"/>
        <v>0</v>
      </c>
      <c r="J104" s="9">
        <f t="shared" si="19"/>
        <v>0</v>
      </c>
      <c r="K104" s="9" t="str">
        <f t="shared" si="20"/>
        <v/>
      </c>
      <c r="L104" s="9" t="str">
        <f t="shared" si="21"/>
        <v/>
      </c>
      <c r="M104" s="9" t="str">
        <f t="shared" si="22"/>
        <v/>
      </c>
      <c r="N104" s="9" t="str">
        <f t="shared" si="23"/>
        <v/>
      </c>
      <c r="O104" s="9" t="str">
        <f t="shared" si="24"/>
        <v/>
      </c>
      <c r="P104" s="9" t="str">
        <f t="shared" si="25"/>
        <v/>
      </c>
      <c r="Q104" s="9" t="str">
        <f t="shared" si="26"/>
        <v/>
      </c>
      <c r="R104" s="9" t="str">
        <f>IF(A104&lt;&gt;"",IF(COUNTIF($G$2:$G$1000,"&gt;=50")&gt;=10,IF(AND(F104&gt;=55,G104&gt;=50),IF(_xlfn.RANK.EQ(K104,$K$2:$K$1000,0)&lt;=ROUND(COUNTIFS($G$2:$G$1000,"&gt;=50",$F$2:$F$1000,"&gt;=55")/100*$AF$9,0),$AF$8,IF(_xlfn.RANK.EQ(L104,$L$2:$L$1000,0)&lt;=ROUND(COUNTIFS($G$2:$G$1000,"&gt;=50",$F$2:$F$1000,"&gt;=55")/100*$AE$9,0),$AE$8,IF(_xlfn.RANK.EQ(M104,$M$2:$M$1000,0)&lt;=ROUND(COUNTIFS($G$2:$G$1000,"&gt;=50",$F$2:$F$1000,"&gt;=55")/100*$AD$9,0),$AD$8,IF(_xlfn.RANK.EQ(N104,$N$2:$N$1000,0)&lt;=ROUND(COUNTIFS($G$2:$G$1000,"&gt;=50",$F$2:$F$1000,"&gt;=55")/100*$AC$9,0),$AC$8,IF(_xlfn.RANK.EQ(O104,$O$2:$O$1000,0)&lt;=ROUND(COUNTIFS($G$2:$G$1000,"&gt;=50",$F$2:$F$1000,"&gt;=55")/100*$AB$9,0),$AB$8,IF(_xlfn.RANK.EQ(P104,$P$2:$P$1000,0)&lt;=ROUND(COUNTIFS($G$2:$G$1000,"&gt;=50",$F$2:$F$1000,"&gt;=55")/100*$AA$9,0),$AA$8,$Z$8)))))),IF(I104&gt;=$Y$9,$Y$8,$X$8)),IF(I104&gt;=$X$32,$X$30,IF(I104&gt;=$Y$32,$Y$30,IF(I104&gt;=$Z$32,$Z$30,IF(I104&gt;=$AA$32,$AA$30,IF(I104&gt;=$AB$32,$AB$30,IF(I104&gt;=$AC$32,$AC$30,IF(I104&gt;=$AD$32,$AD$30,IF(I104&gt;=$AE$32,$AE$30,$AF$30))))))))),"")</f>
        <v/>
      </c>
      <c r="S104" s="9" t="str" cm="1">
        <f t="array" ref="S104">IF(AND(D104&lt;&gt;"",D104&lt;&gt;"GR"),IF(COUNTIF($H$2:$H$1000,"&gt;=50")&gt;=10,IF(D104&lt;&gt;"GR",IF(AND(D104&gt;=55,H104&gt;=50),_xlfn.IFS(AND(H104&gt;=$AF$11,H104&gt;$AE$10,H104&gt;$AD$10,H104&gt;$AC$10,H104&gt;$AB$10,H104&gt;$AA$10,H104&gt;$Z$10),"AA",AND(H104&gt;=$AE$11,H104&gt;$AD$10,H104&gt;$AC$10,H104&gt;$AB$10,H104&gt;$AA$10,H104&gt;$Z$10),"BA",AND(H104&gt;=$AD$11,H104&gt;$AC$10,H104&gt;$AB$10,H104&gt;$AA$10,H104&gt;$Z$10),"BB",AND(H104&gt;=$AC$11,H104&gt;$AB$10,H104&gt;$AA$10,H104&gt;$Z$10),"CB",AND(H104&gt;=$AB$11,H104&gt;$AA$10,H104&gt;$Z$10),"CC",AND(H104&gt;=$AA$11,H104&gt;$Z$10),"DC",H104&gt;=50,"DD"),IF(H104&gt;=$Y$9,"FD","FF")),R104),IF(J104&gt;=$X$32,$X$30,IF(J104&gt;=$Y$32,$Y$30,IF(J104&gt;=$Z$32,$Z$30,IF(J104&gt;=$AA$32,$AA$30,IF(J104&gt;=$AB$32,$AB$30,IF(J104&gt;=$AC$32,$AC$30,IF(J104&gt;=$AD$32,$AD$30,IF(J104&gt;=$AE$32,$AE$30,$AF$30))))))))),R104)</f>
        <v/>
      </c>
      <c r="T104" s="9" t="str" cm="1">
        <f t="array" ref="T104">IF(A104&lt;&gt;"",IF(_xlfn.BITOR(D104&lt;&gt;"GR",D104&lt;&gt;""),IF(AND(J104&gt;=50,D104&gt;=55),_xlfn.RANK.EQ(J104,$J$2:$J$1000,0),_xlfn.IFS(S104="FD",999,S104="FF",1000)),IF(AND(J104&gt;=50,F104&gt;=55),_xlfn.RANK.EQ(J104,$J$2:$J$326,0),_xlfn.IFS(S104="FD",999,S104="FF",1000))),"")</f>
        <v/>
      </c>
    </row>
    <row r="105" spans="1:20" x14ac:dyDescent="0.2">
      <c r="A105" s="31"/>
      <c r="B105" s="31"/>
      <c r="C105" s="31"/>
      <c r="D105" s="3"/>
      <c r="E105" s="16">
        <f t="shared" si="28"/>
        <v>0</v>
      </c>
      <c r="F105" s="16">
        <f t="shared" si="29"/>
        <v>0</v>
      </c>
      <c r="G105" s="9">
        <f t="shared" si="16"/>
        <v>0</v>
      </c>
      <c r="H105" s="9">
        <f t="shared" si="17"/>
        <v>0</v>
      </c>
      <c r="I105" s="9">
        <f t="shared" si="18"/>
        <v>0</v>
      </c>
      <c r="J105" s="9">
        <f t="shared" si="19"/>
        <v>0</v>
      </c>
      <c r="K105" s="9" t="str">
        <f t="shared" si="20"/>
        <v/>
      </c>
      <c r="L105" s="9" t="str">
        <f t="shared" si="21"/>
        <v/>
      </c>
      <c r="M105" s="9" t="str">
        <f t="shared" si="22"/>
        <v/>
      </c>
      <c r="N105" s="9" t="str">
        <f t="shared" si="23"/>
        <v/>
      </c>
      <c r="O105" s="9" t="str">
        <f t="shared" si="24"/>
        <v/>
      </c>
      <c r="P105" s="9" t="str">
        <f t="shared" si="25"/>
        <v/>
      </c>
      <c r="Q105" s="9" t="str">
        <f t="shared" si="26"/>
        <v/>
      </c>
      <c r="R105" s="9" t="str">
        <f>IF(A105&lt;&gt;"",IF(COUNTIF($G$2:$G$1000,"&gt;=50")&gt;=10,IF(AND(F105&gt;=55,G105&gt;=50),IF(_xlfn.RANK.EQ(K105,$K$2:$K$1000,0)&lt;=ROUND(COUNTIFS($G$2:$G$1000,"&gt;=50",$F$2:$F$1000,"&gt;=55")/100*$AF$9,0),$AF$8,IF(_xlfn.RANK.EQ(L105,$L$2:$L$1000,0)&lt;=ROUND(COUNTIFS($G$2:$G$1000,"&gt;=50",$F$2:$F$1000,"&gt;=55")/100*$AE$9,0),$AE$8,IF(_xlfn.RANK.EQ(M105,$M$2:$M$1000,0)&lt;=ROUND(COUNTIFS($G$2:$G$1000,"&gt;=50",$F$2:$F$1000,"&gt;=55")/100*$AD$9,0),$AD$8,IF(_xlfn.RANK.EQ(N105,$N$2:$N$1000,0)&lt;=ROUND(COUNTIFS($G$2:$G$1000,"&gt;=50",$F$2:$F$1000,"&gt;=55")/100*$AC$9,0),$AC$8,IF(_xlfn.RANK.EQ(O105,$O$2:$O$1000,0)&lt;=ROUND(COUNTIFS($G$2:$G$1000,"&gt;=50",$F$2:$F$1000,"&gt;=55")/100*$AB$9,0),$AB$8,IF(_xlfn.RANK.EQ(P105,$P$2:$P$1000,0)&lt;=ROUND(COUNTIFS($G$2:$G$1000,"&gt;=50",$F$2:$F$1000,"&gt;=55")/100*$AA$9,0),$AA$8,$Z$8)))))),IF(I105&gt;=$Y$9,$Y$8,$X$8)),IF(I105&gt;=$X$32,$X$30,IF(I105&gt;=$Y$32,$Y$30,IF(I105&gt;=$Z$32,$Z$30,IF(I105&gt;=$AA$32,$AA$30,IF(I105&gt;=$AB$32,$AB$30,IF(I105&gt;=$AC$32,$AC$30,IF(I105&gt;=$AD$32,$AD$30,IF(I105&gt;=$AE$32,$AE$30,$AF$30))))))))),"")</f>
        <v/>
      </c>
      <c r="S105" s="9" t="str" cm="1">
        <f t="array" ref="S105">IF(AND(D105&lt;&gt;"",D105&lt;&gt;"GR"),IF(COUNTIF($H$2:$H$1000,"&gt;=50")&gt;=10,IF(D105&lt;&gt;"GR",IF(AND(D105&gt;=55,H105&gt;=50),_xlfn.IFS(AND(H105&gt;=$AF$11,H105&gt;$AE$10,H105&gt;$AD$10,H105&gt;$AC$10,H105&gt;$AB$10,H105&gt;$AA$10,H105&gt;$Z$10),"AA",AND(H105&gt;=$AE$11,H105&gt;$AD$10,H105&gt;$AC$10,H105&gt;$AB$10,H105&gt;$AA$10,H105&gt;$Z$10),"BA",AND(H105&gt;=$AD$11,H105&gt;$AC$10,H105&gt;$AB$10,H105&gt;$AA$10,H105&gt;$Z$10),"BB",AND(H105&gt;=$AC$11,H105&gt;$AB$10,H105&gt;$AA$10,H105&gt;$Z$10),"CB",AND(H105&gt;=$AB$11,H105&gt;$AA$10,H105&gt;$Z$10),"CC",AND(H105&gt;=$AA$11,H105&gt;$Z$10),"DC",H105&gt;=50,"DD"),IF(H105&gt;=$Y$9,"FD","FF")),R105),IF(J105&gt;=$X$32,$X$30,IF(J105&gt;=$Y$32,$Y$30,IF(J105&gt;=$Z$32,$Z$30,IF(J105&gt;=$AA$32,$AA$30,IF(J105&gt;=$AB$32,$AB$30,IF(J105&gt;=$AC$32,$AC$30,IF(J105&gt;=$AD$32,$AD$30,IF(J105&gt;=$AE$32,$AE$30,$AF$30))))))))),R105)</f>
        <v/>
      </c>
      <c r="T105" s="9" t="str" cm="1">
        <f t="array" ref="T105">IF(A105&lt;&gt;"",IF(_xlfn.BITOR(D105&lt;&gt;"GR",D105&lt;&gt;""),IF(AND(J105&gt;=50,D105&gt;=55),_xlfn.RANK.EQ(J105,$J$2:$J$1000,0),_xlfn.IFS(S105="FD",999,S105="FF",1000)),IF(AND(J105&gt;=50,F105&gt;=55),_xlfn.RANK.EQ(J105,$J$2:$J$326,0),_xlfn.IFS(S105="FD",999,S105="FF",1000))),"")</f>
        <v/>
      </c>
    </row>
    <row r="106" spans="1:20" x14ac:dyDescent="0.2">
      <c r="A106" s="31"/>
      <c r="B106" s="31"/>
      <c r="C106" s="31"/>
      <c r="D106" s="3"/>
      <c r="E106" s="16">
        <f t="shared" si="28"/>
        <v>0</v>
      </c>
      <c r="F106" s="16">
        <f t="shared" si="29"/>
        <v>0</v>
      </c>
      <c r="G106" s="9">
        <f t="shared" si="16"/>
        <v>0</v>
      </c>
      <c r="H106" s="9">
        <f t="shared" si="17"/>
        <v>0</v>
      </c>
      <c r="I106" s="9">
        <f t="shared" si="18"/>
        <v>0</v>
      </c>
      <c r="J106" s="9">
        <f t="shared" si="19"/>
        <v>0</v>
      </c>
      <c r="K106" s="9" t="str">
        <f t="shared" si="20"/>
        <v/>
      </c>
      <c r="L106" s="9" t="str">
        <f t="shared" si="21"/>
        <v/>
      </c>
      <c r="M106" s="9" t="str">
        <f t="shared" si="22"/>
        <v/>
      </c>
      <c r="N106" s="9" t="str">
        <f t="shared" si="23"/>
        <v/>
      </c>
      <c r="O106" s="9" t="str">
        <f t="shared" si="24"/>
        <v/>
      </c>
      <c r="P106" s="9" t="str">
        <f t="shared" si="25"/>
        <v/>
      </c>
      <c r="Q106" s="9" t="str">
        <f t="shared" si="26"/>
        <v/>
      </c>
      <c r="R106" s="9" t="str">
        <f>IF(A106&lt;&gt;"",IF(COUNTIF($G$2:$G$1000,"&gt;=50")&gt;=10,IF(AND(F106&gt;=55,G106&gt;=50),IF(_xlfn.RANK.EQ(K106,$K$2:$K$1000,0)&lt;=ROUND(COUNTIFS($G$2:$G$1000,"&gt;=50",$F$2:$F$1000,"&gt;=55")/100*$AF$9,0),$AF$8,IF(_xlfn.RANK.EQ(L106,$L$2:$L$1000,0)&lt;=ROUND(COUNTIFS($G$2:$G$1000,"&gt;=50",$F$2:$F$1000,"&gt;=55")/100*$AE$9,0),$AE$8,IF(_xlfn.RANK.EQ(M106,$M$2:$M$1000,0)&lt;=ROUND(COUNTIFS($G$2:$G$1000,"&gt;=50",$F$2:$F$1000,"&gt;=55")/100*$AD$9,0),$AD$8,IF(_xlfn.RANK.EQ(N106,$N$2:$N$1000,0)&lt;=ROUND(COUNTIFS($G$2:$G$1000,"&gt;=50",$F$2:$F$1000,"&gt;=55")/100*$AC$9,0),$AC$8,IF(_xlfn.RANK.EQ(O106,$O$2:$O$1000,0)&lt;=ROUND(COUNTIFS($G$2:$G$1000,"&gt;=50",$F$2:$F$1000,"&gt;=55")/100*$AB$9,0),$AB$8,IF(_xlfn.RANK.EQ(P106,$P$2:$P$1000,0)&lt;=ROUND(COUNTIFS($G$2:$G$1000,"&gt;=50",$F$2:$F$1000,"&gt;=55")/100*$AA$9,0),$AA$8,$Z$8)))))),IF(I106&gt;=$Y$9,$Y$8,$X$8)),IF(I106&gt;=$X$32,$X$30,IF(I106&gt;=$Y$32,$Y$30,IF(I106&gt;=$Z$32,$Z$30,IF(I106&gt;=$AA$32,$AA$30,IF(I106&gt;=$AB$32,$AB$30,IF(I106&gt;=$AC$32,$AC$30,IF(I106&gt;=$AD$32,$AD$30,IF(I106&gt;=$AE$32,$AE$30,$AF$30))))))))),"")</f>
        <v/>
      </c>
      <c r="S106" s="9" t="str" cm="1">
        <f t="array" ref="S106">IF(AND(D106&lt;&gt;"",D106&lt;&gt;"GR"),IF(COUNTIF($H$2:$H$1000,"&gt;=50")&gt;=10,IF(D106&lt;&gt;"GR",IF(AND(D106&gt;=55,H106&gt;=50),_xlfn.IFS(AND(H106&gt;=$AF$11,H106&gt;$AE$10,H106&gt;$AD$10,H106&gt;$AC$10,H106&gt;$AB$10,H106&gt;$AA$10,H106&gt;$Z$10),"AA",AND(H106&gt;=$AE$11,H106&gt;$AD$10,H106&gt;$AC$10,H106&gt;$AB$10,H106&gt;$AA$10,H106&gt;$Z$10),"BA",AND(H106&gt;=$AD$11,H106&gt;$AC$10,H106&gt;$AB$10,H106&gt;$AA$10,H106&gt;$Z$10),"BB",AND(H106&gt;=$AC$11,H106&gt;$AB$10,H106&gt;$AA$10,H106&gt;$Z$10),"CB",AND(H106&gt;=$AB$11,H106&gt;$AA$10,H106&gt;$Z$10),"CC",AND(H106&gt;=$AA$11,H106&gt;$Z$10),"DC",H106&gt;=50,"DD"),IF(H106&gt;=$Y$9,"FD","FF")),R106),IF(J106&gt;=$X$32,$X$30,IF(J106&gt;=$Y$32,$Y$30,IF(J106&gt;=$Z$32,$Z$30,IF(J106&gt;=$AA$32,$AA$30,IF(J106&gt;=$AB$32,$AB$30,IF(J106&gt;=$AC$32,$AC$30,IF(J106&gt;=$AD$32,$AD$30,IF(J106&gt;=$AE$32,$AE$30,$AF$30))))))))),R106)</f>
        <v/>
      </c>
      <c r="T106" s="9" t="str" cm="1">
        <f t="array" ref="T106">IF(A106&lt;&gt;"",IF(_xlfn.BITOR(D106&lt;&gt;"GR",D106&lt;&gt;""),IF(AND(J106&gt;=50,D106&gt;=55),_xlfn.RANK.EQ(J106,$J$2:$J$1000,0),_xlfn.IFS(S106="FD",999,S106="FF",1000)),IF(AND(J106&gt;=50,F106&gt;=55),_xlfn.RANK.EQ(J106,$J$2:$J$326,0),_xlfn.IFS(S106="FD",999,S106="FF",1000))),"")</f>
        <v/>
      </c>
    </row>
    <row r="107" spans="1:20" x14ac:dyDescent="0.2">
      <c r="A107" s="31"/>
      <c r="B107" s="31"/>
      <c r="C107" s="31"/>
      <c r="D107" s="3"/>
      <c r="E107" s="16">
        <f t="shared" si="28"/>
        <v>0</v>
      </c>
      <c r="F107" s="16">
        <f t="shared" si="29"/>
        <v>0</v>
      </c>
      <c r="G107" s="9">
        <f t="shared" si="16"/>
        <v>0</v>
      </c>
      <c r="H107" s="9">
        <f t="shared" si="17"/>
        <v>0</v>
      </c>
      <c r="I107" s="9">
        <f t="shared" si="18"/>
        <v>0</v>
      </c>
      <c r="J107" s="9">
        <f t="shared" si="19"/>
        <v>0</v>
      </c>
      <c r="K107" s="9" t="str">
        <f t="shared" si="20"/>
        <v/>
      </c>
      <c r="L107" s="9" t="str">
        <f t="shared" si="21"/>
        <v/>
      </c>
      <c r="M107" s="9" t="str">
        <f t="shared" si="22"/>
        <v/>
      </c>
      <c r="N107" s="9" t="str">
        <f t="shared" si="23"/>
        <v/>
      </c>
      <c r="O107" s="9" t="str">
        <f t="shared" si="24"/>
        <v/>
      </c>
      <c r="P107" s="9" t="str">
        <f t="shared" si="25"/>
        <v/>
      </c>
      <c r="Q107" s="9" t="str">
        <f t="shared" si="26"/>
        <v/>
      </c>
      <c r="R107" s="9" t="str">
        <f>IF(A107&lt;&gt;"",IF(COUNTIF($G$2:$G$1000,"&gt;=50")&gt;=10,IF(AND(F107&gt;=55,G107&gt;=50),IF(_xlfn.RANK.EQ(K107,$K$2:$K$1000,0)&lt;=ROUND(COUNTIFS($G$2:$G$1000,"&gt;=50",$F$2:$F$1000,"&gt;=55")/100*$AF$9,0),$AF$8,IF(_xlfn.RANK.EQ(L107,$L$2:$L$1000,0)&lt;=ROUND(COUNTIFS($G$2:$G$1000,"&gt;=50",$F$2:$F$1000,"&gt;=55")/100*$AE$9,0),$AE$8,IF(_xlfn.RANK.EQ(M107,$M$2:$M$1000,0)&lt;=ROUND(COUNTIFS($G$2:$G$1000,"&gt;=50",$F$2:$F$1000,"&gt;=55")/100*$AD$9,0),$AD$8,IF(_xlfn.RANK.EQ(N107,$N$2:$N$1000,0)&lt;=ROUND(COUNTIFS($G$2:$G$1000,"&gt;=50",$F$2:$F$1000,"&gt;=55")/100*$AC$9,0),$AC$8,IF(_xlfn.RANK.EQ(O107,$O$2:$O$1000,0)&lt;=ROUND(COUNTIFS($G$2:$G$1000,"&gt;=50",$F$2:$F$1000,"&gt;=55")/100*$AB$9,0),$AB$8,IF(_xlfn.RANK.EQ(P107,$P$2:$P$1000,0)&lt;=ROUND(COUNTIFS($G$2:$G$1000,"&gt;=50",$F$2:$F$1000,"&gt;=55")/100*$AA$9,0),$AA$8,$Z$8)))))),IF(I107&gt;=$Y$9,$Y$8,$X$8)),IF(I107&gt;=$X$32,$X$30,IF(I107&gt;=$Y$32,$Y$30,IF(I107&gt;=$Z$32,$Z$30,IF(I107&gt;=$AA$32,$AA$30,IF(I107&gt;=$AB$32,$AB$30,IF(I107&gt;=$AC$32,$AC$30,IF(I107&gt;=$AD$32,$AD$30,IF(I107&gt;=$AE$32,$AE$30,$AF$30))))))))),"")</f>
        <v/>
      </c>
      <c r="S107" s="9" t="str" cm="1">
        <f t="array" ref="S107">IF(AND(D107&lt;&gt;"",D107&lt;&gt;"GR"),IF(COUNTIF($H$2:$H$1000,"&gt;=50")&gt;=10,IF(D107&lt;&gt;"GR",IF(AND(D107&gt;=55,H107&gt;=50),_xlfn.IFS(AND(H107&gt;=$AF$11,H107&gt;$AE$10,H107&gt;$AD$10,H107&gt;$AC$10,H107&gt;$AB$10,H107&gt;$AA$10,H107&gt;$Z$10),"AA",AND(H107&gt;=$AE$11,H107&gt;$AD$10,H107&gt;$AC$10,H107&gt;$AB$10,H107&gt;$AA$10,H107&gt;$Z$10),"BA",AND(H107&gt;=$AD$11,H107&gt;$AC$10,H107&gt;$AB$10,H107&gt;$AA$10,H107&gt;$Z$10),"BB",AND(H107&gt;=$AC$11,H107&gt;$AB$10,H107&gt;$AA$10,H107&gt;$Z$10),"CB",AND(H107&gt;=$AB$11,H107&gt;$AA$10,H107&gt;$Z$10),"CC",AND(H107&gt;=$AA$11,H107&gt;$Z$10),"DC",H107&gt;=50,"DD"),IF(H107&gt;=$Y$9,"FD","FF")),R107),IF(J107&gt;=$X$32,$X$30,IF(J107&gt;=$Y$32,$Y$30,IF(J107&gt;=$Z$32,$Z$30,IF(J107&gt;=$AA$32,$AA$30,IF(J107&gt;=$AB$32,$AB$30,IF(J107&gt;=$AC$32,$AC$30,IF(J107&gt;=$AD$32,$AD$30,IF(J107&gt;=$AE$32,$AE$30,$AF$30))))))))),R107)</f>
        <v/>
      </c>
      <c r="T107" s="9" t="str" cm="1">
        <f t="array" ref="T107">IF(A107&lt;&gt;"",IF(_xlfn.BITOR(D107&lt;&gt;"GR",D107&lt;&gt;""),IF(AND(J107&gt;=50,D107&gt;=55),_xlfn.RANK.EQ(J107,$J$2:$J$1000,0),_xlfn.IFS(S107="FD",999,S107="FF",1000)),IF(AND(J107&gt;=50,F107&gt;=55),_xlfn.RANK.EQ(J107,$J$2:$J$326,0),_xlfn.IFS(S107="FD",999,S107="FF",1000))),"")</f>
        <v/>
      </c>
    </row>
    <row r="108" spans="1:20" x14ac:dyDescent="0.2">
      <c r="A108" s="31"/>
      <c r="B108" s="31"/>
      <c r="C108" s="31"/>
      <c r="D108" s="3"/>
      <c r="E108" s="16">
        <f t="shared" si="28"/>
        <v>0</v>
      </c>
      <c r="F108" s="16">
        <f t="shared" si="29"/>
        <v>0</v>
      </c>
      <c r="G108" s="9">
        <f t="shared" si="16"/>
        <v>0</v>
      </c>
      <c r="H108" s="9">
        <f t="shared" si="17"/>
        <v>0</v>
      </c>
      <c r="I108" s="9">
        <f t="shared" si="18"/>
        <v>0</v>
      </c>
      <c r="J108" s="9">
        <f t="shared" si="19"/>
        <v>0</v>
      </c>
      <c r="K108" s="9" t="str">
        <f t="shared" si="20"/>
        <v/>
      </c>
      <c r="L108" s="9" t="str">
        <f t="shared" si="21"/>
        <v/>
      </c>
      <c r="M108" s="9" t="str">
        <f t="shared" si="22"/>
        <v/>
      </c>
      <c r="N108" s="9" t="str">
        <f t="shared" si="23"/>
        <v/>
      </c>
      <c r="O108" s="9" t="str">
        <f t="shared" si="24"/>
        <v/>
      </c>
      <c r="P108" s="9" t="str">
        <f t="shared" si="25"/>
        <v/>
      </c>
      <c r="Q108" s="9" t="str">
        <f t="shared" si="26"/>
        <v/>
      </c>
      <c r="R108" s="9" t="str">
        <f>IF(A108&lt;&gt;"",IF(COUNTIF($G$2:$G$1000,"&gt;=50")&gt;=10,IF(AND(F108&gt;=55,G108&gt;=50),IF(_xlfn.RANK.EQ(K108,$K$2:$K$1000,0)&lt;=ROUND(COUNTIFS($G$2:$G$1000,"&gt;=50",$F$2:$F$1000,"&gt;=55")/100*$AF$9,0),$AF$8,IF(_xlfn.RANK.EQ(L108,$L$2:$L$1000,0)&lt;=ROUND(COUNTIFS($G$2:$G$1000,"&gt;=50",$F$2:$F$1000,"&gt;=55")/100*$AE$9,0),$AE$8,IF(_xlfn.RANK.EQ(M108,$M$2:$M$1000,0)&lt;=ROUND(COUNTIFS($G$2:$G$1000,"&gt;=50",$F$2:$F$1000,"&gt;=55")/100*$AD$9,0),$AD$8,IF(_xlfn.RANK.EQ(N108,$N$2:$N$1000,0)&lt;=ROUND(COUNTIFS($G$2:$G$1000,"&gt;=50",$F$2:$F$1000,"&gt;=55")/100*$AC$9,0),$AC$8,IF(_xlfn.RANK.EQ(O108,$O$2:$O$1000,0)&lt;=ROUND(COUNTIFS($G$2:$G$1000,"&gt;=50",$F$2:$F$1000,"&gt;=55")/100*$AB$9,0),$AB$8,IF(_xlfn.RANK.EQ(P108,$P$2:$P$1000,0)&lt;=ROUND(COUNTIFS($G$2:$G$1000,"&gt;=50",$F$2:$F$1000,"&gt;=55")/100*$AA$9,0),$AA$8,$Z$8)))))),IF(I108&gt;=$Y$9,$Y$8,$X$8)),IF(I108&gt;=$X$32,$X$30,IF(I108&gt;=$Y$32,$Y$30,IF(I108&gt;=$Z$32,$Z$30,IF(I108&gt;=$AA$32,$AA$30,IF(I108&gt;=$AB$32,$AB$30,IF(I108&gt;=$AC$32,$AC$30,IF(I108&gt;=$AD$32,$AD$30,IF(I108&gt;=$AE$32,$AE$30,$AF$30))))))))),"")</f>
        <v/>
      </c>
      <c r="S108" s="9" t="str" cm="1">
        <f t="array" ref="S108">IF(AND(D108&lt;&gt;"",D108&lt;&gt;"GR"),IF(COUNTIF($H$2:$H$1000,"&gt;=50")&gt;=10,IF(D108&lt;&gt;"GR",IF(AND(D108&gt;=55,H108&gt;=50),_xlfn.IFS(AND(H108&gt;=$AF$11,H108&gt;$AE$10,H108&gt;$AD$10,H108&gt;$AC$10,H108&gt;$AB$10,H108&gt;$AA$10,H108&gt;$Z$10),"AA",AND(H108&gt;=$AE$11,H108&gt;$AD$10,H108&gt;$AC$10,H108&gt;$AB$10,H108&gt;$AA$10,H108&gt;$Z$10),"BA",AND(H108&gt;=$AD$11,H108&gt;$AC$10,H108&gt;$AB$10,H108&gt;$AA$10,H108&gt;$Z$10),"BB",AND(H108&gt;=$AC$11,H108&gt;$AB$10,H108&gt;$AA$10,H108&gt;$Z$10),"CB",AND(H108&gt;=$AB$11,H108&gt;$AA$10,H108&gt;$Z$10),"CC",AND(H108&gt;=$AA$11,H108&gt;$Z$10),"DC",H108&gt;=50,"DD"),IF(H108&gt;=$Y$9,"FD","FF")),R108),IF(J108&gt;=$X$32,$X$30,IF(J108&gt;=$Y$32,$Y$30,IF(J108&gt;=$Z$32,$Z$30,IF(J108&gt;=$AA$32,$AA$30,IF(J108&gt;=$AB$32,$AB$30,IF(J108&gt;=$AC$32,$AC$30,IF(J108&gt;=$AD$32,$AD$30,IF(J108&gt;=$AE$32,$AE$30,$AF$30))))))))),R108)</f>
        <v/>
      </c>
      <c r="T108" s="9" t="str" cm="1">
        <f t="array" ref="T108">IF(A108&lt;&gt;"",IF(_xlfn.BITOR(D108&lt;&gt;"GR",D108&lt;&gt;""),IF(AND(J108&gt;=50,D108&gt;=55),_xlfn.RANK.EQ(J108,$J$2:$J$1000,0),_xlfn.IFS(S108="FD",999,S108="FF",1000)),IF(AND(J108&gt;=50,F108&gt;=55),_xlfn.RANK.EQ(J108,$J$2:$J$326,0),_xlfn.IFS(S108="FD",999,S108="FF",1000))),"")</f>
        <v/>
      </c>
    </row>
    <row r="109" spans="1:20" x14ac:dyDescent="0.2">
      <c r="A109" s="31"/>
      <c r="B109" s="31"/>
      <c r="C109" s="31"/>
      <c r="D109" s="3"/>
      <c r="E109" s="16">
        <f t="shared" si="28"/>
        <v>0</v>
      </c>
      <c r="F109" s="16">
        <f t="shared" si="29"/>
        <v>0</v>
      </c>
      <c r="G109" s="9">
        <f t="shared" si="16"/>
        <v>0</v>
      </c>
      <c r="H109" s="9">
        <f t="shared" si="17"/>
        <v>0</v>
      </c>
      <c r="I109" s="9">
        <f t="shared" si="18"/>
        <v>0</v>
      </c>
      <c r="J109" s="9">
        <f t="shared" si="19"/>
        <v>0</v>
      </c>
      <c r="K109" s="9" t="str">
        <f t="shared" si="20"/>
        <v/>
      </c>
      <c r="L109" s="9" t="str">
        <f t="shared" si="21"/>
        <v/>
      </c>
      <c r="M109" s="9" t="str">
        <f t="shared" si="22"/>
        <v/>
      </c>
      <c r="N109" s="9" t="str">
        <f t="shared" si="23"/>
        <v/>
      </c>
      <c r="O109" s="9" t="str">
        <f t="shared" si="24"/>
        <v/>
      </c>
      <c r="P109" s="9" t="str">
        <f t="shared" si="25"/>
        <v/>
      </c>
      <c r="Q109" s="9" t="str">
        <f t="shared" si="26"/>
        <v/>
      </c>
      <c r="R109" s="9" t="str">
        <f>IF(A109&lt;&gt;"",IF(COUNTIF($G$2:$G$1000,"&gt;=50")&gt;=10,IF(AND(F109&gt;=55,G109&gt;=50),IF(_xlfn.RANK.EQ(K109,$K$2:$K$1000,0)&lt;=ROUND(COUNTIFS($G$2:$G$1000,"&gt;=50",$F$2:$F$1000,"&gt;=55")/100*$AF$9,0),$AF$8,IF(_xlfn.RANK.EQ(L109,$L$2:$L$1000,0)&lt;=ROUND(COUNTIFS($G$2:$G$1000,"&gt;=50",$F$2:$F$1000,"&gt;=55")/100*$AE$9,0),$AE$8,IF(_xlfn.RANK.EQ(M109,$M$2:$M$1000,0)&lt;=ROUND(COUNTIFS($G$2:$G$1000,"&gt;=50",$F$2:$F$1000,"&gt;=55")/100*$AD$9,0),$AD$8,IF(_xlfn.RANK.EQ(N109,$N$2:$N$1000,0)&lt;=ROUND(COUNTIFS($G$2:$G$1000,"&gt;=50",$F$2:$F$1000,"&gt;=55")/100*$AC$9,0),$AC$8,IF(_xlfn.RANK.EQ(O109,$O$2:$O$1000,0)&lt;=ROUND(COUNTIFS($G$2:$G$1000,"&gt;=50",$F$2:$F$1000,"&gt;=55")/100*$AB$9,0),$AB$8,IF(_xlfn.RANK.EQ(P109,$P$2:$P$1000,0)&lt;=ROUND(COUNTIFS($G$2:$G$1000,"&gt;=50",$F$2:$F$1000,"&gt;=55")/100*$AA$9,0),$AA$8,$Z$8)))))),IF(I109&gt;=$Y$9,$Y$8,$X$8)),IF(I109&gt;=$X$32,$X$30,IF(I109&gt;=$Y$32,$Y$30,IF(I109&gt;=$Z$32,$Z$30,IF(I109&gt;=$AA$32,$AA$30,IF(I109&gt;=$AB$32,$AB$30,IF(I109&gt;=$AC$32,$AC$30,IF(I109&gt;=$AD$32,$AD$30,IF(I109&gt;=$AE$32,$AE$30,$AF$30))))))))),"")</f>
        <v/>
      </c>
      <c r="S109" s="9" t="str" cm="1">
        <f t="array" ref="S109">IF(AND(D109&lt;&gt;"",D109&lt;&gt;"GR"),IF(COUNTIF($H$2:$H$1000,"&gt;=50")&gt;=10,IF(D109&lt;&gt;"GR",IF(AND(D109&gt;=55,H109&gt;=50),_xlfn.IFS(AND(H109&gt;=$AF$11,H109&gt;$AE$10,H109&gt;$AD$10,H109&gt;$AC$10,H109&gt;$AB$10,H109&gt;$AA$10,H109&gt;$Z$10),"AA",AND(H109&gt;=$AE$11,H109&gt;$AD$10,H109&gt;$AC$10,H109&gt;$AB$10,H109&gt;$AA$10,H109&gt;$Z$10),"BA",AND(H109&gt;=$AD$11,H109&gt;$AC$10,H109&gt;$AB$10,H109&gt;$AA$10,H109&gt;$Z$10),"BB",AND(H109&gt;=$AC$11,H109&gt;$AB$10,H109&gt;$AA$10,H109&gt;$Z$10),"CB",AND(H109&gt;=$AB$11,H109&gt;$AA$10,H109&gt;$Z$10),"CC",AND(H109&gt;=$AA$11,H109&gt;$Z$10),"DC",H109&gt;=50,"DD"),IF(H109&gt;=$Y$9,"FD","FF")),R109),IF(J109&gt;=$X$32,$X$30,IF(J109&gt;=$Y$32,$Y$30,IF(J109&gt;=$Z$32,$Z$30,IF(J109&gt;=$AA$32,$AA$30,IF(J109&gt;=$AB$32,$AB$30,IF(J109&gt;=$AC$32,$AC$30,IF(J109&gt;=$AD$32,$AD$30,IF(J109&gt;=$AE$32,$AE$30,$AF$30))))))))),R109)</f>
        <v/>
      </c>
      <c r="T109" s="9" t="str" cm="1">
        <f t="array" ref="T109">IF(A109&lt;&gt;"",IF(_xlfn.BITOR(D109&lt;&gt;"GR",D109&lt;&gt;""),IF(AND(J109&gt;=50,D109&gt;=55),_xlfn.RANK.EQ(J109,$J$2:$J$1000,0),_xlfn.IFS(S109="FD",999,S109="FF",1000)),IF(AND(J109&gt;=50,F109&gt;=55),_xlfn.RANK.EQ(J109,$J$2:$J$326,0),_xlfn.IFS(S109="FD",999,S109="FF",1000))),"")</f>
        <v/>
      </c>
    </row>
    <row r="110" spans="1:20" x14ac:dyDescent="0.2">
      <c r="A110" s="31"/>
      <c r="B110" s="31"/>
      <c r="C110" s="31"/>
      <c r="D110" s="3"/>
      <c r="E110" s="16">
        <f t="shared" si="28"/>
        <v>0</v>
      </c>
      <c r="F110" s="16">
        <f t="shared" si="29"/>
        <v>0</v>
      </c>
      <c r="G110" s="9">
        <f t="shared" si="16"/>
        <v>0</v>
      </c>
      <c r="H110" s="9">
        <f t="shared" si="17"/>
        <v>0</v>
      </c>
      <c r="I110" s="9">
        <f t="shared" si="18"/>
        <v>0</v>
      </c>
      <c r="J110" s="9">
        <f t="shared" si="19"/>
        <v>0</v>
      </c>
      <c r="K110" s="9" t="str">
        <f t="shared" si="20"/>
        <v/>
      </c>
      <c r="L110" s="9" t="str">
        <f t="shared" si="21"/>
        <v/>
      </c>
      <c r="M110" s="9" t="str">
        <f t="shared" si="22"/>
        <v/>
      </c>
      <c r="N110" s="9" t="str">
        <f t="shared" si="23"/>
        <v/>
      </c>
      <c r="O110" s="9" t="str">
        <f t="shared" si="24"/>
        <v/>
      </c>
      <c r="P110" s="9" t="str">
        <f t="shared" si="25"/>
        <v/>
      </c>
      <c r="Q110" s="9" t="str">
        <f t="shared" si="26"/>
        <v/>
      </c>
      <c r="R110" s="9" t="str">
        <f>IF(A110&lt;&gt;"",IF(COUNTIF($G$2:$G$1000,"&gt;=50")&gt;=10,IF(AND(F110&gt;=55,G110&gt;=50),IF(_xlfn.RANK.EQ(K110,$K$2:$K$1000,0)&lt;=ROUND(COUNTIFS($G$2:$G$1000,"&gt;=50",$F$2:$F$1000,"&gt;=55")/100*$AF$9,0),$AF$8,IF(_xlfn.RANK.EQ(L110,$L$2:$L$1000,0)&lt;=ROUND(COUNTIFS($G$2:$G$1000,"&gt;=50",$F$2:$F$1000,"&gt;=55")/100*$AE$9,0),$AE$8,IF(_xlfn.RANK.EQ(M110,$M$2:$M$1000,0)&lt;=ROUND(COUNTIFS($G$2:$G$1000,"&gt;=50",$F$2:$F$1000,"&gt;=55")/100*$AD$9,0),$AD$8,IF(_xlfn.RANK.EQ(N110,$N$2:$N$1000,0)&lt;=ROUND(COUNTIFS($G$2:$G$1000,"&gt;=50",$F$2:$F$1000,"&gt;=55")/100*$AC$9,0),$AC$8,IF(_xlfn.RANK.EQ(O110,$O$2:$O$1000,0)&lt;=ROUND(COUNTIFS($G$2:$G$1000,"&gt;=50",$F$2:$F$1000,"&gt;=55")/100*$AB$9,0),$AB$8,IF(_xlfn.RANK.EQ(P110,$P$2:$P$1000,0)&lt;=ROUND(COUNTIFS($G$2:$G$1000,"&gt;=50",$F$2:$F$1000,"&gt;=55")/100*$AA$9,0),$AA$8,$Z$8)))))),IF(I110&gt;=$Y$9,$Y$8,$X$8)),IF(I110&gt;=$X$32,$X$30,IF(I110&gt;=$Y$32,$Y$30,IF(I110&gt;=$Z$32,$Z$30,IF(I110&gt;=$AA$32,$AA$30,IF(I110&gt;=$AB$32,$AB$30,IF(I110&gt;=$AC$32,$AC$30,IF(I110&gt;=$AD$32,$AD$30,IF(I110&gt;=$AE$32,$AE$30,$AF$30))))))))),"")</f>
        <v/>
      </c>
      <c r="S110" s="9" t="str" cm="1">
        <f t="array" ref="S110">IF(AND(D110&lt;&gt;"",D110&lt;&gt;"GR"),IF(COUNTIF($H$2:$H$1000,"&gt;=50")&gt;=10,IF(D110&lt;&gt;"GR",IF(AND(D110&gt;=55,H110&gt;=50),_xlfn.IFS(AND(H110&gt;=$AF$11,H110&gt;$AE$10,H110&gt;$AD$10,H110&gt;$AC$10,H110&gt;$AB$10,H110&gt;$AA$10,H110&gt;$Z$10),"AA",AND(H110&gt;=$AE$11,H110&gt;$AD$10,H110&gt;$AC$10,H110&gt;$AB$10,H110&gt;$AA$10,H110&gt;$Z$10),"BA",AND(H110&gt;=$AD$11,H110&gt;$AC$10,H110&gt;$AB$10,H110&gt;$AA$10,H110&gt;$Z$10),"BB",AND(H110&gt;=$AC$11,H110&gt;$AB$10,H110&gt;$AA$10,H110&gt;$Z$10),"CB",AND(H110&gt;=$AB$11,H110&gt;$AA$10,H110&gt;$Z$10),"CC",AND(H110&gt;=$AA$11,H110&gt;$Z$10),"DC",H110&gt;=50,"DD"),IF(H110&gt;=$Y$9,"FD","FF")),R110),IF(J110&gt;=$X$32,$X$30,IF(J110&gt;=$Y$32,$Y$30,IF(J110&gt;=$Z$32,$Z$30,IF(J110&gt;=$AA$32,$AA$30,IF(J110&gt;=$AB$32,$AB$30,IF(J110&gt;=$AC$32,$AC$30,IF(J110&gt;=$AD$32,$AD$30,IF(J110&gt;=$AE$32,$AE$30,$AF$30))))))))),R110)</f>
        <v/>
      </c>
      <c r="T110" s="9" t="str" cm="1">
        <f t="array" ref="T110">IF(A110&lt;&gt;"",IF(_xlfn.BITOR(D110&lt;&gt;"GR",D110&lt;&gt;""),IF(AND(J110&gt;=50,D110&gt;=55),_xlfn.RANK.EQ(J110,$J$2:$J$1000,0),_xlfn.IFS(S110="FD",999,S110="FF",1000)),IF(AND(J110&gt;=50,F110&gt;=55),_xlfn.RANK.EQ(J110,$J$2:$J$326,0),_xlfn.IFS(S110="FD",999,S110="FF",1000))),"")</f>
        <v/>
      </c>
    </row>
    <row r="111" spans="1:20" x14ac:dyDescent="0.2">
      <c r="A111" s="31"/>
      <c r="B111" s="31"/>
      <c r="C111" s="31"/>
      <c r="D111" s="3"/>
      <c r="E111" s="16">
        <f t="shared" si="28"/>
        <v>0</v>
      </c>
      <c r="F111" s="16">
        <f t="shared" si="29"/>
        <v>0</v>
      </c>
      <c r="G111" s="9">
        <f t="shared" si="16"/>
        <v>0</v>
      </c>
      <c r="H111" s="9">
        <f t="shared" si="17"/>
        <v>0</v>
      </c>
      <c r="I111" s="9">
        <f t="shared" si="18"/>
        <v>0</v>
      </c>
      <c r="J111" s="9">
        <f t="shared" si="19"/>
        <v>0</v>
      </c>
      <c r="K111" s="9" t="str">
        <f t="shared" si="20"/>
        <v/>
      </c>
      <c r="L111" s="9" t="str">
        <f t="shared" si="21"/>
        <v/>
      </c>
      <c r="M111" s="9" t="str">
        <f t="shared" si="22"/>
        <v/>
      </c>
      <c r="N111" s="9" t="str">
        <f t="shared" si="23"/>
        <v/>
      </c>
      <c r="O111" s="9" t="str">
        <f t="shared" si="24"/>
        <v/>
      </c>
      <c r="P111" s="9" t="str">
        <f t="shared" si="25"/>
        <v/>
      </c>
      <c r="Q111" s="9" t="str">
        <f t="shared" si="26"/>
        <v/>
      </c>
      <c r="R111" s="9" t="str">
        <f>IF(A111&lt;&gt;"",IF(COUNTIF($G$2:$G$1000,"&gt;=50")&gt;=10,IF(AND(F111&gt;=55,G111&gt;=50),IF(_xlfn.RANK.EQ(K111,$K$2:$K$1000,0)&lt;=ROUND(COUNTIFS($G$2:$G$1000,"&gt;=50",$F$2:$F$1000,"&gt;=55")/100*$AF$9,0),$AF$8,IF(_xlfn.RANK.EQ(L111,$L$2:$L$1000,0)&lt;=ROUND(COUNTIFS($G$2:$G$1000,"&gt;=50",$F$2:$F$1000,"&gt;=55")/100*$AE$9,0),$AE$8,IF(_xlfn.RANK.EQ(M111,$M$2:$M$1000,0)&lt;=ROUND(COUNTIFS($G$2:$G$1000,"&gt;=50",$F$2:$F$1000,"&gt;=55")/100*$AD$9,0),$AD$8,IF(_xlfn.RANK.EQ(N111,$N$2:$N$1000,0)&lt;=ROUND(COUNTIFS($G$2:$G$1000,"&gt;=50",$F$2:$F$1000,"&gt;=55")/100*$AC$9,0),$AC$8,IF(_xlfn.RANK.EQ(O111,$O$2:$O$1000,0)&lt;=ROUND(COUNTIFS($G$2:$G$1000,"&gt;=50",$F$2:$F$1000,"&gt;=55")/100*$AB$9,0),$AB$8,IF(_xlfn.RANK.EQ(P111,$P$2:$P$1000,0)&lt;=ROUND(COUNTIFS($G$2:$G$1000,"&gt;=50",$F$2:$F$1000,"&gt;=55")/100*$AA$9,0),$AA$8,$Z$8)))))),IF(I111&gt;=$Y$9,$Y$8,$X$8)),IF(I111&gt;=$X$32,$X$30,IF(I111&gt;=$Y$32,$Y$30,IF(I111&gt;=$Z$32,$Z$30,IF(I111&gt;=$AA$32,$AA$30,IF(I111&gt;=$AB$32,$AB$30,IF(I111&gt;=$AC$32,$AC$30,IF(I111&gt;=$AD$32,$AD$30,IF(I111&gt;=$AE$32,$AE$30,$AF$30))))))))),"")</f>
        <v/>
      </c>
      <c r="S111" s="9" t="str" cm="1">
        <f t="array" ref="S111">IF(AND(D111&lt;&gt;"",D111&lt;&gt;"GR"),IF(COUNTIF($H$2:$H$1000,"&gt;=50")&gt;=10,IF(D111&lt;&gt;"GR",IF(AND(D111&gt;=55,H111&gt;=50),_xlfn.IFS(AND(H111&gt;=$AF$11,H111&gt;$AE$10,H111&gt;$AD$10,H111&gt;$AC$10,H111&gt;$AB$10,H111&gt;$AA$10,H111&gt;$Z$10),"AA",AND(H111&gt;=$AE$11,H111&gt;$AD$10,H111&gt;$AC$10,H111&gt;$AB$10,H111&gt;$AA$10,H111&gt;$Z$10),"BA",AND(H111&gt;=$AD$11,H111&gt;$AC$10,H111&gt;$AB$10,H111&gt;$AA$10,H111&gt;$Z$10),"BB",AND(H111&gt;=$AC$11,H111&gt;$AB$10,H111&gt;$AA$10,H111&gt;$Z$10),"CB",AND(H111&gt;=$AB$11,H111&gt;$AA$10,H111&gt;$Z$10),"CC",AND(H111&gt;=$AA$11,H111&gt;$Z$10),"DC",H111&gt;=50,"DD"),IF(H111&gt;=$Y$9,"FD","FF")),R111),IF(J111&gt;=$X$32,$X$30,IF(J111&gt;=$Y$32,$Y$30,IF(J111&gt;=$Z$32,$Z$30,IF(J111&gt;=$AA$32,$AA$30,IF(J111&gt;=$AB$32,$AB$30,IF(J111&gt;=$AC$32,$AC$30,IF(J111&gt;=$AD$32,$AD$30,IF(J111&gt;=$AE$32,$AE$30,$AF$30))))))))),R111)</f>
        <v/>
      </c>
      <c r="T111" s="9" t="str" cm="1">
        <f t="array" ref="T111">IF(A111&lt;&gt;"",IF(_xlfn.BITOR(D111&lt;&gt;"GR",D111&lt;&gt;""),IF(AND(J111&gt;=50,D111&gt;=55),_xlfn.RANK.EQ(J111,$J$2:$J$1000,0),_xlfn.IFS(S111="FD",999,S111="FF",1000)),IF(AND(J111&gt;=50,F111&gt;=55),_xlfn.RANK.EQ(J111,$J$2:$J$326,0),_xlfn.IFS(S111="FD",999,S111="FF",1000))),"")</f>
        <v/>
      </c>
    </row>
    <row r="112" spans="1:20" x14ac:dyDescent="0.2">
      <c r="A112" s="31"/>
      <c r="B112" s="31"/>
      <c r="C112" s="31"/>
      <c r="D112" s="3"/>
      <c r="E112" s="16">
        <f t="shared" si="28"/>
        <v>0</v>
      </c>
      <c r="F112" s="16">
        <f t="shared" si="29"/>
        <v>0</v>
      </c>
      <c r="G112" s="9">
        <f t="shared" si="16"/>
        <v>0</v>
      </c>
      <c r="H112" s="9">
        <f t="shared" si="17"/>
        <v>0</v>
      </c>
      <c r="I112" s="9">
        <f t="shared" si="18"/>
        <v>0</v>
      </c>
      <c r="J112" s="9">
        <f t="shared" si="19"/>
        <v>0</v>
      </c>
      <c r="K112" s="9" t="str">
        <f t="shared" si="20"/>
        <v/>
      </c>
      <c r="L112" s="9" t="str">
        <f t="shared" si="21"/>
        <v/>
      </c>
      <c r="M112" s="9" t="str">
        <f t="shared" si="22"/>
        <v/>
      </c>
      <c r="N112" s="9" t="str">
        <f t="shared" si="23"/>
        <v/>
      </c>
      <c r="O112" s="9" t="str">
        <f t="shared" si="24"/>
        <v/>
      </c>
      <c r="P112" s="9" t="str">
        <f t="shared" si="25"/>
        <v/>
      </c>
      <c r="Q112" s="9" t="str">
        <f t="shared" si="26"/>
        <v/>
      </c>
      <c r="R112" s="9" t="str">
        <f>IF(A112&lt;&gt;"",IF(COUNTIF($G$2:$G$1000,"&gt;=50")&gt;=10,IF(AND(F112&gt;=55,G112&gt;=50),IF(_xlfn.RANK.EQ(K112,$K$2:$K$1000,0)&lt;=ROUND(COUNTIFS($G$2:$G$1000,"&gt;=50",$F$2:$F$1000,"&gt;=55")/100*$AF$9,0),$AF$8,IF(_xlfn.RANK.EQ(L112,$L$2:$L$1000,0)&lt;=ROUND(COUNTIFS($G$2:$G$1000,"&gt;=50",$F$2:$F$1000,"&gt;=55")/100*$AE$9,0),$AE$8,IF(_xlfn.RANK.EQ(M112,$M$2:$M$1000,0)&lt;=ROUND(COUNTIFS($G$2:$G$1000,"&gt;=50",$F$2:$F$1000,"&gt;=55")/100*$AD$9,0),$AD$8,IF(_xlfn.RANK.EQ(N112,$N$2:$N$1000,0)&lt;=ROUND(COUNTIFS($G$2:$G$1000,"&gt;=50",$F$2:$F$1000,"&gt;=55")/100*$AC$9,0),$AC$8,IF(_xlfn.RANK.EQ(O112,$O$2:$O$1000,0)&lt;=ROUND(COUNTIFS($G$2:$G$1000,"&gt;=50",$F$2:$F$1000,"&gt;=55")/100*$AB$9,0),$AB$8,IF(_xlfn.RANK.EQ(P112,$P$2:$P$1000,0)&lt;=ROUND(COUNTIFS($G$2:$G$1000,"&gt;=50",$F$2:$F$1000,"&gt;=55")/100*$AA$9,0),$AA$8,$Z$8)))))),IF(I112&gt;=$Y$9,$Y$8,$X$8)),IF(I112&gt;=$X$32,$X$30,IF(I112&gt;=$Y$32,$Y$30,IF(I112&gt;=$Z$32,$Z$30,IF(I112&gt;=$AA$32,$AA$30,IF(I112&gt;=$AB$32,$AB$30,IF(I112&gt;=$AC$32,$AC$30,IF(I112&gt;=$AD$32,$AD$30,IF(I112&gt;=$AE$32,$AE$30,$AF$30))))))))),"")</f>
        <v/>
      </c>
      <c r="S112" s="9" t="str" cm="1">
        <f t="array" ref="S112">IF(AND(D112&lt;&gt;"",D112&lt;&gt;"GR"),IF(COUNTIF($H$2:$H$1000,"&gt;=50")&gt;=10,IF(D112&lt;&gt;"GR",IF(AND(D112&gt;=55,H112&gt;=50),_xlfn.IFS(AND(H112&gt;=$AF$11,H112&gt;$AE$10,H112&gt;$AD$10,H112&gt;$AC$10,H112&gt;$AB$10,H112&gt;$AA$10,H112&gt;$Z$10),"AA",AND(H112&gt;=$AE$11,H112&gt;$AD$10,H112&gt;$AC$10,H112&gt;$AB$10,H112&gt;$AA$10,H112&gt;$Z$10),"BA",AND(H112&gt;=$AD$11,H112&gt;$AC$10,H112&gt;$AB$10,H112&gt;$AA$10,H112&gt;$Z$10),"BB",AND(H112&gt;=$AC$11,H112&gt;$AB$10,H112&gt;$AA$10,H112&gt;$Z$10),"CB",AND(H112&gt;=$AB$11,H112&gt;$AA$10,H112&gt;$Z$10),"CC",AND(H112&gt;=$AA$11,H112&gt;$Z$10),"DC",H112&gt;=50,"DD"),IF(H112&gt;=$Y$9,"FD","FF")),R112),IF(J112&gt;=$X$32,$X$30,IF(J112&gt;=$Y$32,$Y$30,IF(J112&gt;=$Z$32,$Z$30,IF(J112&gt;=$AA$32,$AA$30,IF(J112&gt;=$AB$32,$AB$30,IF(J112&gt;=$AC$32,$AC$30,IF(J112&gt;=$AD$32,$AD$30,IF(J112&gt;=$AE$32,$AE$30,$AF$30))))))))),R112)</f>
        <v/>
      </c>
      <c r="T112" s="9" t="str" cm="1">
        <f t="array" ref="T112">IF(A112&lt;&gt;"",IF(_xlfn.BITOR(D112&lt;&gt;"GR",D112&lt;&gt;""),IF(AND(J112&gt;=50,D112&gt;=55),_xlfn.RANK.EQ(J112,$J$2:$J$1000,0),_xlfn.IFS(S112="FD",999,S112="FF",1000)),IF(AND(J112&gt;=50,F112&gt;=55),_xlfn.RANK.EQ(J112,$J$2:$J$326,0),_xlfn.IFS(S112="FD",999,S112="FF",1000))),"")</f>
        <v/>
      </c>
    </row>
    <row r="113" spans="1:20" x14ac:dyDescent="0.2">
      <c r="A113" s="31"/>
      <c r="B113" s="31"/>
      <c r="C113" s="31"/>
      <c r="D113" s="3"/>
      <c r="E113" s="16">
        <f t="shared" si="28"/>
        <v>0</v>
      </c>
      <c r="F113" s="16">
        <f t="shared" si="29"/>
        <v>0</v>
      </c>
      <c r="G113" s="9">
        <f t="shared" si="16"/>
        <v>0</v>
      </c>
      <c r="H113" s="9">
        <f t="shared" si="17"/>
        <v>0</v>
      </c>
      <c r="I113" s="9">
        <f t="shared" si="18"/>
        <v>0</v>
      </c>
      <c r="J113" s="9">
        <f t="shared" si="19"/>
        <v>0</v>
      </c>
      <c r="K113" s="9" t="str">
        <f t="shared" si="20"/>
        <v/>
      </c>
      <c r="L113" s="9" t="str">
        <f t="shared" si="21"/>
        <v/>
      </c>
      <c r="M113" s="9" t="str">
        <f t="shared" si="22"/>
        <v/>
      </c>
      <c r="N113" s="9" t="str">
        <f t="shared" si="23"/>
        <v/>
      </c>
      <c r="O113" s="9" t="str">
        <f t="shared" si="24"/>
        <v/>
      </c>
      <c r="P113" s="9" t="str">
        <f t="shared" si="25"/>
        <v/>
      </c>
      <c r="Q113" s="9" t="str">
        <f t="shared" si="26"/>
        <v/>
      </c>
      <c r="R113" s="9" t="str">
        <f>IF(A113&lt;&gt;"",IF(COUNTIF($G$2:$G$1000,"&gt;=50")&gt;=10,IF(AND(F113&gt;=55,G113&gt;=50),IF(_xlfn.RANK.EQ(K113,$K$2:$K$1000,0)&lt;=ROUND(COUNTIFS($G$2:$G$1000,"&gt;=50",$F$2:$F$1000,"&gt;=55")/100*$AF$9,0),$AF$8,IF(_xlfn.RANK.EQ(L113,$L$2:$L$1000,0)&lt;=ROUND(COUNTIFS($G$2:$G$1000,"&gt;=50",$F$2:$F$1000,"&gt;=55")/100*$AE$9,0),$AE$8,IF(_xlfn.RANK.EQ(M113,$M$2:$M$1000,0)&lt;=ROUND(COUNTIFS($G$2:$G$1000,"&gt;=50",$F$2:$F$1000,"&gt;=55")/100*$AD$9,0),$AD$8,IF(_xlfn.RANK.EQ(N113,$N$2:$N$1000,0)&lt;=ROUND(COUNTIFS($G$2:$G$1000,"&gt;=50",$F$2:$F$1000,"&gt;=55")/100*$AC$9,0),$AC$8,IF(_xlfn.RANK.EQ(O113,$O$2:$O$1000,0)&lt;=ROUND(COUNTIFS($G$2:$G$1000,"&gt;=50",$F$2:$F$1000,"&gt;=55")/100*$AB$9,0),$AB$8,IF(_xlfn.RANK.EQ(P113,$P$2:$P$1000,0)&lt;=ROUND(COUNTIFS($G$2:$G$1000,"&gt;=50",$F$2:$F$1000,"&gt;=55")/100*$AA$9,0),$AA$8,$Z$8)))))),IF(I113&gt;=$Y$9,$Y$8,$X$8)),IF(I113&gt;=$X$32,$X$30,IF(I113&gt;=$Y$32,$Y$30,IF(I113&gt;=$Z$32,$Z$30,IF(I113&gt;=$AA$32,$AA$30,IF(I113&gt;=$AB$32,$AB$30,IF(I113&gt;=$AC$32,$AC$30,IF(I113&gt;=$AD$32,$AD$30,IF(I113&gt;=$AE$32,$AE$30,$AF$30))))))))),"")</f>
        <v/>
      </c>
      <c r="S113" s="9" t="str" cm="1">
        <f t="array" ref="S113">IF(AND(D113&lt;&gt;"",D113&lt;&gt;"GR"),IF(COUNTIF($H$2:$H$1000,"&gt;=50")&gt;=10,IF(D113&lt;&gt;"GR",IF(AND(D113&gt;=55,H113&gt;=50),_xlfn.IFS(AND(H113&gt;=$AF$11,H113&gt;$AE$10,H113&gt;$AD$10,H113&gt;$AC$10,H113&gt;$AB$10,H113&gt;$AA$10,H113&gt;$Z$10),"AA",AND(H113&gt;=$AE$11,H113&gt;$AD$10,H113&gt;$AC$10,H113&gt;$AB$10,H113&gt;$AA$10,H113&gt;$Z$10),"BA",AND(H113&gt;=$AD$11,H113&gt;$AC$10,H113&gt;$AB$10,H113&gt;$AA$10,H113&gt;$Z$10),"BB",AND(H113&gt;=$AC$11,H113&gt;$AB$10,H113&gt;$AA$10,H113&gt;$Z$10),"CB",AND(H113&gt;=$AB$11,H113&gt;$AA$10,H113&gt;$Z$10),"CC",AND(H113&gt;=$AA$11,H113&gt;$Z$10),"DC",H113&gt;=50,"DD"),IF(H113&gt;=$Y$9,"FD","FF")),R113),IF(J113&gt;=$X$32,$X$30,IF(J113&gt;=$Y$32,$Y$30,IF(J113&gt;=$Z$32,$Z$30,IF(J113&gt;=$AA$32,$AA$30,IF(J113&gt;=$AB$32,$AB$30,IF(J113&gt;=$AC$32,$AC$30,IF(J113&gt;=$AD$32,$AD$30,IF(J113&gt;=$AE$32,$AE$30,$AF$30))))))))),R113)</f>
        <v/>
      </c>
      <c r="T113" s="9" t="str" cm="1">
        <f t="array" ref="T113">IF(A113&lt;&gt;"",IF(_xlfn.BITOR(D113&lt;&gt;"GR",D113&lt;&gt;""),IF(AND(J113&gt;=50,D113&gt;=55),_xlfn.RANK.EQ(J113,$J$2:$J$1000,0),_xlfn.IFS(S113="FD",999,S113="FF",1000)),IF(AND(J113&gt;=50,F113&gt;=55),_xlfn.RANK.EQ(J113,$J$2:$J$326,0),_xlfn.IFS(S113="FD",999,S113="FF",1000))),"")</f>
        <v/>
      </c>
    </row>
    <row r="114" spans="1:20" x14ac:dyDescent="0.2">
      <c r="A114" s="31"/>
      <c r="B114" s="31"/>
      <c r="C114" s="31"/>
      <c r="D114" s="3"/>
      <c r="E114" s="16">
        <f t="shared" si="28"/>
        <v>0</v>
      </c>
      <c r="F114" s="16">
        <f t="shared" si="29"/>
        <v>0</v>
      </c>
      <c r="G114" s="9">
        <f t="shared" si="16"/>
        <v>0</v>
      </c>
      <c r="H114" s="9">
        <f t="shared" si="17"/>
        <v>0</v>
      </c>
      <c r="I114" s="9">
        <f t="shared" si="18"/>
        <v>0</v>
      </c>
      <c r="J114" s="9">
        <f t="shared" si="19"/>
        <v>0</v>
      </c>
      <c r="K114" s="9" t="str">
        <f t="shared" si="20"/>
        <v/>
      </c>
      <c r="L114" s="9" t="str">
        <f t="shared" si="21"/>
        <v/>
      </c>
      <c r="M114" s="9" t="str">
        <f t="shared" si="22"/>
        <v/>
      </c>
      <c r="N114" s="9" t="str">
        <f t="shared" si="23"/>
        <v/>
      </c>
      <c r="O114" s="9" t="str">
        <f t="shared" si="24"/>
        <v/>
      </c>
      <c r="P114" s="9" t="str">
        <f t="shared" si="25"/>
        <v/>
      </c>
      <c r="Q114" s="9" t="str">
        <f t="shared" si="26"/>
        <v/>
      </c>
      <c r="R114" s="9" t="str">
        <f>IF(A114&lt;&gt;"",IF(COUNTIF($G$2:$G$1000,"&gt;=50")&gt;=10,IF(AND(F114&gt;=55,G114&gt;=50),IF(_xlfn.RANK.EQ(K114,$K$2:$K$1000,0)&lt;=ROUND(COUNTIFS($G$2:$G$1000,"&gt;=50",$F$2:$F$1000,"&gt;=55")/100*$AF$9,0),$AF$8,IF(_xlfn.RANK.EQ(L114,$L$2:$L$1000,0)&lt;=ROUND(COUNTIFS($G$2:$G$1000,"&gt;=50",$F$2:$F$1000,"&gt;=55")/100*$AE$9,0),$AE$8,IF(_xlfn.RANK.EQ(M114,$M$2:$M$1000,0)&lt;=ROUND(COUNTIFS($G$2:$G$1000,"&gt;=50",$F$2:$F$1000,"&gt;=55")/100*$AD$9,0),$AD$8,IF(_xlfn.RANK.EQ(N114,$N$2:$N$1000,0)&lt;=ROUND(COUNTIFS($G$2:$G$1000,"&gt;=50",$F$2:$F$1000,"&gt;=55")/100*$AC$9,0),$AC$8,IF(_xlfn.RANK.EQ(O114,$O$2:$O$1000,0)&lt;=ROUND(COUNTIFS($G$2:$G$1000,"&gt;=50",$F$2:$F$1000,"&gt;=55")/100*$AB$9,0),$AB$8,IF(_xlfn.RANK.EQ(P114,$P$2:$P$1000,0)&lt;=ROUND(COUNTIFS($G$2:$G$1000,"&gt;=50",$F$2:$F$1000,"&gt;=55")/100*$AA$9,0),$AA$8,$Z$8)))))),IF(I114&gt;=$Y$9,$Y$8,$X$8)),IF(I114&gt;=$X$32,$X$30,IF(I114&gt;=$Y$32,$Y$30,IF(I114&gt;=$Z$32,$Z$30,IF(I114&gt;=$AA$32,$AA$30,IF(I114&gt;=$AB$32,$AB$30,IF(I114&gt;=$AC$32,$AC$30,IF(I114&gt;=$AD$32,$AD$30,IF(I114&gt;=$AE$32,$AE$30,$AF$30))))))))),"")</f>
        <v/>
      </c>
      <c r="S114" s="9" t="str" cm="1">
        <f t="array" ref="S114">IF(AND(D114&lt;&gt;"",D114&lt;&gt;"GR"),IF(COUNTIF($H$2:$H$1000,"&gt;=50")&gt;=10,IF(D114&lt;&gt;"GR",IF(AND(D114&gt;=55,H114&gt;=50),_xlfn.IFS(AND(H114&gt;=$AF$11,H114&gt;$AE$10,H114&gt;$AD$10,H114&gt;$AC$10,H114&gt;$AB$10,H114&gt;$AA$10,H114&gt;$Z$10),"AA",AND(H114&gt;=$AE$11,H114&gt;$AD$10,H114&gt;$AC$10,H114&gt;$AB$10,H114&gt;$AA$10,H114&gt;$Z$10),"BA",AND(H114&gt;=$AD$11,H114&gt;$AC$10,H114&gt;$AB$10,H114&gt;$AA$10,H114&gt;$Z$10),"BB",AND(H114&gt;=$AC$11,H114&gt;$AB$10,H114&gt;$AA$10,H114&gt;$Z$10),"CB",AND(H114&gt;=$AB$11,H114&gt;$AA$10,H114&gt;$Z$10),"CC",AND(H114&gt;=$AA$11,H114&gt;$Z$10),"DC",H114&gt;=50,"DD"),IF(H114&gt;=$Y$9,"FD","FF")),R114),IF(J114&gt;=$X$32,$X$30,IF(J114&gt;=$Y$32,$Y$30,IF(J114&gt;=$Z$32,$Z$30,IF(J114&gt;=$AA$32,$AA$30,IF(J114&gt;=$AB$32,$AB$30,IF(J114&gt;=$AC$32,$AC$30,IF(J114&gt;=$AD$32,$AD$30,IF(J114&gt;=$AE$32,$AE$30,$AF$30))))))))),R114)</f>
        <v/>
      </c>
      <c r="T114" s="9" t="str" cm="1">
        <f t="array" ref="T114">IF(A114&lt;&gt;"",IF(_xlfn.BITOR(D114&lt;&gt;"GR",D114&lt;&gt;""),IF(AND(J114&gt;=50,D114&gt;=55),_xlfn.RANK.EQ(J114,$J$2:$J$1000,0),_xlfn.IFS(S114="FD",999,S114="FF",1000)),IF(AND(J114&gt;=50,F114&gt;=55),_xlfn.RANK.EQ(J114,$J$2:$J$326,0),_xlfn.IFS(S114="FD",999,S114="FF",1000))),"")</f>
        <v/>
      </c>
    </row>
    <row r="115" spans="1:20" x14ac:dyDescent="0.2">
      <c r="A115" s="31"/>
      <c r="B115" s="31"/>
      <c r="C115" s="31"/>
      <c r="D115" s="3"/>
      <c r="E115" s="16">
        <f t="shared" si="28"/>
        <v>0</v>
      </c>
      <c r="F115" s="16">
        <f t="shared" si="29"/>
        <v>0</v>
      </c>
      <c r="G115" s="9">
        <f t="shared" si="16"/>
        <v>0</v>
      </c>
      <c r="H115" s="9">
        <f t="shared" si="17"/>
        <v>0</v>
      </c>
      <c r="I115" s="9">
        <f t="shared" si="18"/>
        <v>0</v>
      </c>
      <c r="J115" s="9">
        <f t="shared" si="19"/>
        <v>0</v>
      </c>
      <c r="K115" s="9" t="str">
        <f t="shared" si="20"/>
        <v/>
      </c>
      <c r="L115" s="9" t="str">
        <f t="shared" si="21"/>
        <v/>
      </c>
      <c r="M115" s="9" t="str">
        <f t="shared" si="22"/>
        <v/>
      </c>
      <c r="N115" s="9" t="str">
        <f t="shared" si="23"/>
        <v/>
      </c>
      <c r="O115" s="9" t="str">
        <f t="shared" si="24"/>
        <v/>
      </c>
      <c r="P115" s="9" t="str">
        <f t="shared" si="25"/>
        <v/>
      </c>
      <c r="Q115" s="9" t="str">
        <f t="shared" si="26"/>
        <v/>
      </c>
      <c r="R115" s="9" t="str">
        <f>IF(A115&lt;&gt;"",IF(COUNTIF($G$2:$G$1000,"&gt;=50")&gt;=10,IF(AND(F115&gt;=55,G115&gt;=50),IF(_xlfn.RANK.EQ(K115,$K$2:$K$1000,0)&lt;=ROUND(COUNTIFS($G$2:$G$1000,"&gt;=50",$F$2:$F$1000,"&gt;=55")/100*$AF$9,0),$AF$8,IF(_xlfn.RANK.EQ(L115,$L$2:$L$1000,0)&lt;=ROUND(COUNTIFS($G$2:$G$1000,"&gt;=50",$F$2:$F$1000,"&gt;=55")/100*$AE$9,0),$AE$8,IF(_xlfn.RANK.EQ(M115,$M$2:$M$1000,0)&lt;=ROUND(COUNTIFS($G$2:$G$1000,"&gt;=50",$F$2:$F$1000,"&gt;=55")/100*$AD$9,0),$AD$8,IF(_xlfn.RANK.EQ(N115,$N$2:$N$1000,0)&lt;=ROUND(COUNTIFS($G$2:$G$1000,"&gt;=50",$F$2:$F$1000,"&gt;=55")/100*$AC$9,0),$AC$8,IF(_xlfn.RANK.EQ(O115,$O$2:$O$1000,0)&lt;=ROUND(COUNTIFS($G$2:$G$1000,"&gt;=50",$F$2:$F$1000,"&gt;=55")/100*$AB$9,0),$AB$8,IF(_xlfn.RANK.EQ(P115,$P$2:$P$1000,0)&lt;=ROUND(COUNTIFS($G$2:$G$1000,"&gt;=50",$F$2:$F$1000,"&gt;=55")/100*$AA$9,0),$AA$8,$Z$8)))))),IF(I115&gt;=$Y$9,$Y$8,$X$8)),IF(I115&gt;=$X$32,$X$30,IF(I115&gt;=$Y$32,$Y$30,IF(I115&gt;=$Z$32,$Z$30,IF(I115&gt;=$AA$32,$AA$30,IF(I115&gt;=$AB$32,$AB$30,IF(I115&gt;=$AC$32,$AC$30,IF(I115&gt;=$AD$32,$AD$30,IF(I115&gt;=$AE$32,$AE$30,$AF$30))))))))),"")</f>
        <v/>
      </c>
      <c r="S115" s="9" t="str" cm="1">
        <f t="array" ref="S115">IF(AND(D115&lt;&gt;"",D115&lt;&gt;"GR"),IF(COUNTIF($H$2:$H$1000,"&gt;=50")&gt;=10,IF(D115&lt;&gt;"GR",IF(AND(D115&gt;=55,H115&gt;=50),_xlfn.IFS(AND(H115&gt;=$AF$11,H115&gt;$AE$10,H115&gt;$AD$10,H115&gt;$AC$10,H115&gt;$AB$10,H115&gt;$AA$10,H115&gt;$Z$10),"AA",AND(H115&gt;=$AE$11,H115&gt;$AD$10,H115&gt;$AC$10,H115&gt;$AB$10,H115&gt;$AA$10,H115&gt;$Z$10),"BA",AND(H115&gt;=$AD$11,H115&gt;$AC$10,H115&gt;$AB$10,H115&gt;$AA$10,H115&gt;$Z$10),"BB",AND(H115&gt;=$AC$11,H115&gt;$AB$10,H115&gt;$AA$10,H115&gt;$Z$10),"CB",AND(H115&gt;=$AB$11,H115&gt;$AA$10,H115&gt;$Z$10),"CC",AND(H115&gt;=$AA$11,H115&gt;$Z$10),"DC",H115&gt;=50,"DD"),IF(H115&gt;=$Y$9,"FD","FF")),R115),IF(J115&gt;=$X$32,$X$30,IF(J115&gt;=$Y$32,$Y$30,IF(J115&gt;=$Z$32,$Z$30,IF(J115&gt;=$AA$32,$AA$30,IF(J115&gt;=$AB$32,$AB$30,IF(J115&gt;=$AC$32,$AC$30,IF(J115&gt;=$AD$32,$AD$30,IF(J115&gt;=$AE$32,$AE$30,$AF$30))))))))),R115)</f>
        <v/>
      </c>
      <c r="T115" s="9" t="str" cm="1">
        <f t="array" ref="T115">IF(A115&lt;&gt;"",IF(_xlfn.BITOR(D115&lt;&gt;"GR",D115&lt;&gt;""),IF(AND(J115&gt;=50,D115&gt;=55),_xlfn.RANK.EQ(J115,$J$2:$J$1000,0),_xlfn.IFS(S115="FD",999,S115="FF",1000)),IF(AND(J115&gt;=50,F115&gt;=55),_xlfn.RANK.EQ(J115,$J$2:$J$326,0),_xlfn.IFS(S115="FD",999,S115="FF",1000))),"")</f>
        <v/>
      </c>
    </row>
    <row r="116" spans="1:20" x14ac:dyDescent="0.2">
      <c r="A116" s="31"/>
      <c r="B116" s="31"/>
      <c r="C116" s="31"/>
      <c r="D116" s="3"/>
      <c r="E116" s="16">
        <f t="shared" si="28"/>
        <v>0</v>
      </c>
      <c r="F116" s="16">
        <f t="shared" si="29"/>
        <v>0</v>
      </c>
      <c r="G116" s="9">
        <f t="shared" si="16"/>
        <v>0</v>
      </c>
      <c r="H116" s="9">
        <f t="shared" si="17"/>
        <v>0</v>
      </c>
      <c r="I116" s="9">
        <f t="shared" si="18"/>
        <v>0</v>
      </c>
      <c r="J116" s="9">
        <f t="shared" si="19"/>
        <v>0</v>
      </c>
      <c r="K116" s="9" t="str">
        <f t="shared" si="20"/>
        <v/>
      </c>
      <c r="L116" s="9" t="str">
        <f t="shared" si="21"/>
        <v/>
      </c>
      <c r="M116" s="9" t="str">
        <f t="shared" si="22"/>
        <v/>
      </c>
      <c r="N116" s="9" t="str">
        <f t="shared" si="23"/>
        <v/>
      </c>
      <c r="O116" s="9" t="str">
        <f t="shared" si="24"/>
        <v/>
      </c>
      <c r="P116" s="9" t="str">
        <f t="shared" si="25"/>
        <v/>
      </c>
      <c r="Q116" s="9" t="str">
        <f t="shared" si="26"/>
        <v/>
      </c>
      <c r="R116" s="9" t="str">
        <f>IF(A116&lt;&gt;"",IF(COUNTIF($G$2:$G$1000,"&gt;=50")&gt;=10,IF(AND(F116&gt;=55,G116&gt;=50),IF(_xlfn.RANK.EQ(K116,$K$2:$K$1000,0)&lt;=ROUND(COUNTIFS($G$2:$G$1000,"&gt;=50",$F$2:$F$1000,"&gt;=55")/100*$AF$9,0),$AF$8,IF(_xlfn.RANK.EQ(L116,$L$2:$L$1000,0)&lt;=ROUND(COUNTIFS($G$2:$G$1000,"&gt;=50",$F$2:$F$1000,"&gt;=55")/100*$AE$9,0),$AE$8,IF(_xlfn.RANK.EQ(M116,$M$2:$M$1000,0)&lt;=ROUND(COUNTIFS($G$2:$G$1000,"&gt;=50",$F$2:$F$1000,"&gt;=55")/100*$AD$9,0),$AD$8,IF(_xlfn.RANK.EQ(N116,$N$2:$N$1000,0)&lt;=ROUND(COUNTIFS($G$2:$G$1000,"&gt;=50",$F$2:$F$1000,"&gt;=55")/100*$AC$9,0),$AC$8,IF(_xlfn.RANK.EQ(O116,$O$2:$O$1000,0)&lt;=ROUND(COUNTIFS($G$2:$G$1000,"&gt;=50",$F$2:$F$1000,"&gt;=55")/100*$AB$9,0),$AB$8,IF(_xlfn.RANK.EQ(P116,$P$2:$P$1000,0)&lt;=ROUND(COUNTIFS($G$2:$G$1000,"&gt;=50",$F$2:$F$1000,"&gt;=55")/100*$AA$9,0),$AA$8,$Z$8)))))),IF(I116&gt;=$Y$9,$Y$8,$X$8)),IF(I116&gt;=$X$32,$X$30,IF(I116&gt;=$Y$32,$Y$30,IF(I116&gt;=$Z$32,$Z$30,IF(I116&gt;=$AA$32,$AA$30,IF(I116&gt;=$AB$32,$AB$30,IF(I116&gt;=$AC$32,$AC$30,IF(I116&gt;=$AD$32,$AD$30,IF(I116&gt;=$AE$32,$AE$30,$AF$30))))))))),"")</f>
        <v/>
      </c>
      <c r="S116" s="9" t="str" cm="1">
        <f t="array" ref="S116">IF(AND(D116&lt;&gt;"",D116&lt;&gt;"GR"),IF(COUNTIF($H$2:$H$1000,"&gt;=50")&gt;=10,IF(D116&lt;&gt;"GR",IF(AND(D116&gt;=55,H116&gt;=50),_xlfn.IFS(AND(H116&gt;=$AF$11,H116&gt;$AE$10,H116&gt;$AD$10,H116&gt;$AC$10,H116&gt;$AB$10,H116&gt;$AA$10,H116&gt;$Z$10),"AA",AND(H116&gt;=$AE$11,H116&gt;$AD$10,H116&gt;$AC$10,H116&gt;$AB$10,H116&gt;$AA$10,H116&gt;$Z$10),"BA",AND(H116&gt;=$AD$11,H116&gt;$AC$10,H116&gt;$AB$10,H116&gt;$AA$10,H116&gt;$Z$10),"BB",AND(H116&gt;=$AC$11,H116&gt;$AB$10,H116&gt;$AA$10,H116&gt;$Z$10),"CB",AND(H116&gt;=$AB$11,H116&gt;$AA$10,H116&gt;$Z$10),"CC",AND(H116&gt;=$AA$11,H116&gt;$Z$10),"DC",H116&gt;=50,"DD"),IF(H116&gt;=$Y$9,"FD","FF")),R116),IF(J116&gt;=$X$32,$X$30,IF(J116&gt;=$Y$32,$Y$30,IF(J116&gt;=$Z$32,$Z$30,IF(J116&gt;=$AA$32,$AA$30,IF(J116&gt;=$AB$32,$AB$30,IF(J116&gt;=$AC$32,$AC$30,IF(J116&gt;=$AD$32,$AD$30,IF(J116&gt;=$AE$32,$AE$30,$AF$30))))))))),R116)</f>
        <v/>
      </c>
      <c r="T116" s="9" t="str" cm="1">
        <f t="array" ref="T116">IF(A116&lt;&gt;"",IF(_xlfn.BITOR(D116&lt;&gt;"GR",D116&lt;&gt;""),IF(AND(J116&gt;=50,D116&gt;=55),_xlfn.RANK.EQ(J116,$J$2:$J$1000,0),_xlfn.IFS(S116="FD",999,S116="FF",1000)),IF(AND(J116&gt;=50,F116&gt;=55),_xlfn.RANK.EQ(J116,$J$2:$J$326,0),_xlfn.IFS(S116="FD",999,S116="FF",1000))),"")</f>
        <v/>
      </c>
    </row>
    <row r="117" spans="1:20" x14ac:dyDescent="0.2">
      <c r="A117" s="31"/>
      <c r="B117" s="31"/>
      <c r="C117" s="31"/>
      <c r="D117" s="3"/>
      <c r="E117" s="16">
        <f t="shared" si="28"/>
        <v>0</v>
      </c>
      <c r="F117" s="16">
        <f t="shared" si="29"/>
        <v>0</v>
      </c>
      <c r="G117" s="9">
        <f t="shared" si="16"/>
        <v>0</v>
      </c>
      <c r="H117" s="9">
        <f t="shared" si="17"/>
        <v>0</v>
      </c>
      <c r="I117" s="9">
        <f t="shared" si="18"/>
        <v>0</v>
      </c>
      <c r="J117" s="9">
        <f t="shared" si="19"/>
        <v>0</v>
      </c>
      <c r="K117" s="9" t="str">
        <f t="shared" si="20"/>
        <v/>
      </c>
      <c r="L117" s="9" t="str">
        <f t="shared" si="21"/>
        <v/>
      </c>
      <c r="M117" s="9" t="str">
        <f t="shared" si="22"/>
        <v/>
      </c>
      <c r="N117" s="9" t="str">
        <f t="shared" si="23"/>
        <v/>
      </c>
      <c r="O117" s="9" t="str">
        <f t="shared" si="24"/>
        <v/>
      </c>
      <c r="P117" s="9" t="str">
        <f t="shared" si="25"/>
        <v/>
      </c>
      <c r="Q117" s="9" t="str">
        <f t="shared" si="26"/>
        <v/>
      </c>
      <c r="R117" s="9" t="str">
        <f>IF(A117&lt;&gt;"",IF(COUNTIF($G$2:$G$1000,"&gt;=50")&gt;=10,IF(AND(F117&gt;=55,G117&gt;=50),IF(_xlfn.RANK.EQ(K117,$K$2:$K$1000,0)&lt;=ROUND(COUNTIFS($G$2:$G$1000,"&gt;=50",$F$2:$F$1000,"&gt;=55")/100*$AF$9,0),$AF$8,IF(_xlfn.RANK.EQ(L117,$L$2:$L$1000,0)&lt;=ROUND(COUNTIFS($G$2:$G$1000,"&gt;=50",$F$2:$F$1000,"&gt;=55")/100*$AE$9,0),$AE$8,IF(_xlfn.RANK.EQ(M117,$M$2:$M$1000,0)&lt;=ROUND(COUNTIFS($G$2:$G$1000,"&gt;=50",$F$2:$F$1000,"&gt;=55")/100*$AD$9,0),$AD$8,IF(_xlfn.RANK.EQ(N117,$N$2:$N$1000,0)&lt;=ROUND(COUNTIFS($G$2:$G$1000,"&gt;=50",$F$2:$F$1000,"&gt;=55")/100*$AC$9,0),$AC$8,IF(_xlfn.RANK.EQ(O117,$O$2:$O$1000,0)&lt;=ROUND(COUNTIFS($G$2:$G$1000,"&gt;=50",$F$2:$F$1000,"&gt;=55")/100*$AB$9,0),$AB$8,IF(_xlfn.RANK.EQ(P117,$P$2:$P$1000,0)&lt;=ROUND(COUNTIFS($G$2:$G$1000,"&gt;=50",$F$2:$F$1000,"&gt;=55")/100*$AA$9,0),$AA$8,$Z$8)))))),IF(I117&gt;=$Y$9,$Y$8,$X$8)),IF(I117&gt;=$X$32,$X$30,IF(I117&gt;=$Y$32,$Y$30,IF(I117&gt;=$Z$32,$Z$30,IF(I117&gt;=$AA$32,$AA$30,IF(I117&gt;=$AB$32,$AB$30,IF(I117&gt;=$AC$32,$AC$30,IF(I117&gt;=$AD$32,$AD$30,IF(I117&gt;=$AE$32,$AE$30,$AF$30))))))))),"")</f>
        <v/>
      </c>
      <c r="S117" s="9" t="str" cm="1">
        <f t="array" ref="S117">IF(AND(D117&lt;&gt;"",D117&lt;&gt;"GR"),IF(COUNTIF($H$2:$H$1000,"&gt;=50")&gt;=10,IF(D117&lt;&gt;"GR",IF(AND(D117&gt;=55,H117&gt;=50),_xlfn.IFS(AND(H117&gt;=$AF$11,H117&gt;$AE$10,H117&gt;$AD$10,H117&gt;$AC$10,H117&gt;$AB$10,H117&gt;$AA$10,H117&gt;$Z$10),"AA",AND(H117&gt;=$AE$11,H117&gt;$AD$10,H117&gt;$AC$10,H117&gt;$AB$10,H117&gt;$AA$10,H117&gt;$Z$10),"BA",AND(H117&gt;=$AD$11,H117&gt;$AC$10,H117&gt;$AB$10,H117&gt;$AA$10,H117&gt;$Z$10),"BB",AND(H117&gt;=$AC$11,H117&gt;$AB$10,H117&gt;$AA$10,H117&gt;$Z$10),"CB",AND(H117&gt;=$AB$11,H117&gt;$AA$10,H117&gt;$Z$10),"CC",AND(H117&gt;=$AA$11,H117&gt;$Z$10),"DC",H117&gt;=50,"DD"),IF(H117&gt;=$Y$9,"FD","FF")),R117),IF(J117&gt;=$X$32,$X$30,IF(J117&gt;=$Y$32,$Y$30,IF(J117&gt;=$Z$32,$Z$30,IF(J117&gt;=$AA$32,$AA$30,IF(J117&gt;=$AB$32,$AB$30,IF(J117&gt;=$AC$32,$AC$30,IF(J117&gt;=$AD$32,$AD$30,IF(J117&gt;=$AE$32,$AE$30,$AF$30))))))))),R117)</f>
        <v/>
      </c>
      <c r="T117" s="9" t="str" cm="1">
        <f t="array" ref="T117">IF(A117&lt;&gt;"",IF(_xlfn.BITOR(D117&lt;&gt;"GR",D117&lt;&gt;""),IF(AND(J117&gt;=50,D117&gt;=55),_xlfn.RANK.EQ(J117,$J$2:$J$1000,0),_xlfn.IFS(S117="FD",999,S117="FF",1000)),IF(AND(J117&gt;=50,F117&gt;=55),_xlfn.RANK.EQ(J117,$J$2:$J$326,0),_xlfn.IFS(S117="FD",999,S117="FF",1000))),"")</f>
        <v/>
      </c>
    </row>
    <row r="118" spans="1:20" x14ac:dyDescent="0.2">
      <c r="A118" s="31"/>
      <c r="B118" s="31"/>
      <c r="C118" s="31"/>
      <c r="D118" s="3"/>
      <c r="E118" s="16">
        <f t="shared" si="28"/>
        <v>0</v>
      </c>
      <c r="F118" s="16">
        <f t="shared" si="29"/>
        <v>0</v>
      </c>
      <c r="G118" s="9">
        <f t="shared" si="16"/>
        <v>0</v>
      </c>
      <c r="H118" s="9">
        <f t="shared" si="17"/>
        <v>0</v>
      </c>
      <c r="I118" s="9">
        <f t="shared" si="18"/>
        <v>0</v>
      </c>
      <c r="J118" s="9">
        <f t="shared" si="19"/>
        <v>0</v>
      </c>
      <c r="K118" s="9" t="str">
        <f t="shared" si="20"/>
        <v/>
      </c>
      <c r="L118" s="9" t="str">
        <f t="shared" si="21"/>
        <v/>
      </c>
      <c r="M118" s="9" t="str">
        <f t="shared" si="22"/>
        <v/>
      </c>
      <c r="N118" s="9" t="str">
        <f t="shared" si="23"/>
        <v/>
      </c>
      <c r="O118" s="9" t="str">
        <f t="shared" si="24"/>
        <v/>
      </c>
      <c r="P118" s="9" t="str">
        <f t="shared" si="25"/>
        <v/>
      </c>
      <c r="Q118" s="9" t="str">
        <f t="shared" si="26"/>
        <v/>
      </c>
      <c r="R118" s="9" t="str">
        <f>IF(A118&lt;&gt;"",IF(COUNTIF($G$2:$G$1000,"&gt;=50")&gt;=10,IF(AND(F118&gt;=55,G118&gt;=50),IF(_xlfn.RANK.EQ(K118,$K$2:$K$1000,0)&lt;=ROUND(COUNTIFS($G$2:$G$1000,"&gt;=50",$F$2:$F$1000,"&gt;=55")/100*$AF$9,0),$AF$8,IF(_xlfn.RANK.EQ(L118,$L$2:$L$1000,0)&lt;=ROUND(COUNTIFS($G$2:$G$1000,"&gt;=50",$F$2:$F$1000,"&gt;=55")/100*$AE$9,0),$AE$8,IF(_xlfn.RANK.EQ(M118,$M$2:$M$1000,0)&lt;=ROUND(COUNTIFS($G$2:$G$1000,"&gt;=50",$F$2:$F$1000,"&gt;=55")/100*$AD$9,0),$AD$8,IF(_xlfn.RANK.EQ(N118,$N$2:$N$1000,0)&lt;=ROUND(COUNTIFS($G$2:$G$1000,"&gt;=50",$F$2:$F$1000,"&gt;=55")/100*$AC$9,0),$AC$8,IF(_xlfn.RANK.EQ(O118,$O$2:$O$1000,0)&lt;=ROUND(COUNTIFS($G$2:$G$1000,"&gt;=50",$F$2:$F$1000,"&gt;=55")/100*$AB$9,0),$AB$8,IF(_xlfn.RANK.EQ(P118,$P$2:$P$1000,0)&lt;=ROUND(COUNTIFS($G$2:$G$1000,"&gt;=50",$F$2:$F$1000,"&gt;=55")/100*$AA$9,0),$AA$8,$Z$8)))))),IF(I118&gt;=$Y$9,$Y$8,$X$8)),IF(I118&gt;=$X$32,$X$30,IF(I118&gt;=$Y$32,$Y$30,IF(I118&gt;=$Z$32,$Z$30,IF(I118&gt;=$AA$32,$AA$30,IF(I118&gt;=$AB$32,$AB$30,IF(I118&gt;=$AC$32,$AC$30,IF(I118&gt;=$AD$32,$AD$30,IF(I118&gt;=$AE$32,$AE$30,$AF$30))))))))),"")</f>
        <v/>
      </c>
      <c r="S118" s="9" t="str" cm="1">
        <f t="array" ref="S118">IF(AND(D118&lt;&gt;"",D118&lt;&gt;"GR"),IF(COUNTIF($H$2:$H$1000,"&gt;=50")&gt;=10,IF(D118&lt;&gt;"GR",IF(AND(D118&gt;=55,H118&gt;=50),_xlfn.IFS(AND(H118&gt;=$AF$11,H118&gt;$AE$10,H118&gt;$AD$10,H118&gt;$AC$10,H118&gt;$AB$10,H118&gt;$AA$10,H118&gt;$Z$10),"AA",AND(H118&gt;=$AE$11,H118&gt;$AD$10,H118&gt;$AC$10,H118&gt;$AB$10,H118&gt;$AA$10,H118&gt;$Z$10),"BA",AND(H118&gt;=$AD$11,H118&gt;$AC$10,H118&gt;$AB$10,H118&gt;$AA$10,H118&gt;$Z$10),"BB",AND(H118&gt;=$AC$11,H118&gt;$AB$10,H118&gt;$AA$10,H118&gt;$Z$10),"CB",AND(H118&gt;=$AB$11,H118&gt;$AA$10,H118&gt;$Z$10),"CC",AND(H118&gt;=$AA$11,H118&gt;$Z$10),"DC",H118&gt;=50,"DD"),IF(H118&gt;=$Y$9,"FD","FF")),R118),IF(J118&gt;=$X$32,$X$30,IF(J118&gt;=$Y$32,$Y$30,IF(J118&gt;=$Z$32,$Z$30,IF(J118&gt;=$AA$32,$AA$30,IF(J118&gt;=$AB$32,$AB$30,IF(J118&gt;=$AC$32,$AC$30,IF(J118&gt;=$AD$32,$AD$30,IF(J118&gt;=$AE$32,$AE$30,$AF$30))))))))),R118)</f>
        <v/>
      </c>
      <c r="T118" s="9" t="str" cm="1">
        <f t="array" ref="T118">IF(A118&lt;&gt;"",IF(_xlfn.BITOR(D118&lt;&gt;"GR",D118&lt;&gt;""),IF(AND(J118&gt;=50,D118&gt;=55),_xlfn.RANK.EQ(J118,$J$2:$J$1000,0),_xlfn.IFS(S118="FD",999,S118="FF",1000)),IF(AND(J118&gt;=50,F118&gt;=55),_xlfn.RANK.EQ(J118,$J$2:$J$326,0),_xlfn.IFS(S118="FD",999,S118="FF",1000))),"")</f>
        <v/>
      </c>
    </row>
    <row r="119" spans="1:20" x14ac:dyDescent="0.2">
      <c r="A119" s="31"/>
      <c r="B119" s="31"/>
      <c r="C119" s="31"/>
      <c r="D119" s="3"/>
      <c r="E119" s="16">
        <f t="shared" si="28"/>
        <v>0</v>
      </c>
      <c r="F119" s="16">
        <f t="shared" si="29"/>
        <v>0</v>
      </c>
      <c r="G119" s="9">
        <f t="shared" si="16"/>
        <v>0</v>
      </c>
      <c r="H119" s="9">
        <f t="shared" si="17"/>
        <v>0</v>
      </c>
      <c r="I119" s="9">
        <f t="shared" si="18"/>
        <v>0</v>
      </c>
      <c r="J119" s="9">
        <f t="shared" si="19"/>
        <v>0</v>
      </c>
      <c r="K119" s="9" t="str">
        <f t="shared" si="20"/>
        <v/>
      </c>
      <c r="L119" s="9" t="str">
        <f t="shared" si="21"/>
        <v/>
      </c>
      <c r="M119" s="9" t="str">
        <f t="shared" si="22"/>
        <v/>
      </c>
      <c r="N119" s="9" t="str">
        <f t="shared" si="23"/>
        <v/>
      </c>
      <c r="O119" s="9" t="str">
        <f t="shared" si="24"/>
        <v/>
      </c>
      <c r="P119" s="9" t="str">
        <f t="shared" si="25"/>
        <v/>
      </c>
      <c r="Q119" s="9" t="str">
        <f t="shared" si="26"/>
        <v/>
      </c>
      <c r="R119" s="9" t="str">
        <f>IF(A119&lt;&gt;"",IF(COUNTIF($G$2:$G$1000,"&gt;=50")&gt;=10,IF(AND(F119&gt;=55,G119&gt;=50),IF(_xlfn.RANK.EQ(K119,$K$2:$K$1000,0)&lt;=ROUND(COUNTIFS($G$2:$G$1000,"&gt;=50",$F$2:$F$1000,"&gt;=55")/100*$AF$9,0),$AF$8,IF(_xlfn.RANK.EQ(L119,$L$2:$L$1000,0)&lt;=ROUND(COUNTIFS($G$2:$G$1000,"&gt;=50",$F$2:$F$1000,"&gt;=55")/100*$AE$9,0),$AE$8,IF(_xlfn.RANK.EQ(M119,$M$2:$M$1000,0)&lt;=ROUND(COUNTIFS($G$2:$G$1000,"&gt;=50",$F$2:$F$1000,"&gt;=55")/100*$AD$9,0),$AD$8,IF(_xlfn.RANK.EQ(N119,$N$2:$N$1000,0)&lt;=ROUND(COUNTIFS($G$2:$G$1000,"&gt;=50",$F$2:$F$1000,"&gt;=55")/100*$AC$9,0),$AC$8,IF(_xlfn.RANK.EQ(O119,$O$2:$O$1000,0)&lt;=ROUND(COUNTIFS($G$2:$G$1000,"&gt;=50",$F$2:$F$1000,"&gt;=55")/100*$AB$9,0),$AB$8,IF(_xlfn.RANK.EQ(P119,$P$2:$P$1000,0)&lt;=ROUND(COUNTIFS($G$2:$G$1000,"&gt;=50",$F$2:$F$1000,"&gt;=55")/100*$AA$9,0),$AA$8,$Z$8)))))),IF(I119&gt;=$Y$9,$Y$8,$X$8)),IF(I119&gt;=$X$32,$X$30,IF(I119&gt;=$Y$32,$Y$30,IF(I119&gt;=$Z$32,$Z$30,IF(I119&gt;=$AA$32,$AA$30,IF(I119&gt;=$AB$32,$AB$30,IF(I119&gt;=$AC$32,$AC$30,IF(I119&gt;=$AD$32,$AD$30,IF(I119&gt;=$AE$32,$AE$30,$AF$30))))))))),"")</f>
        <v/>
      </c>
      <c r="S119" s="9" t="str" cm="1">
        <f t="array" ref="S119">IF(AND(D119&lt;&gt;"",D119&lt;&gt;"GR"),IF(COUNTIF($H$2:$H$1000,"&gt;=50")&gt;=10,IF(D119&lt;&gt;"GR",IF(AND(D119&gt;=55,H119&gt;=50),_xlfn.IFS(AND(H119&gt;=$AF$11,H119&gt;$AE$10,H119&gt;$AD$10,H119&gt;$AC$10,H119&gt;$AB$10,H119&gt;$AA$10,H119&gt;$Z$10),"AA",AND(H119&gt;=$AE$11,H119&gt;$AD$10,H119&gt;$AC$10,H119&gt;$AB$10,H119&gt;$AA$10,H119&gt;$Z$10),"BA",AND(H119&gt;=$AD$11,H119&gt;$AC$10,H119&gt;$AB$10,H119&gt;$AA$10,H119&gt;$Z$10),"BB",AND(H119&gt;=$AC$11,H119&gt;$AB$10,H119&gt;$AA$10,H119&gt;$Z$10),"CB",AND(H119&gt;=$AB$11,H119&gt;$AA$10,H119&gt;$Z$10),"CC",AND(H119&gt;=$AA$11,H119&gt;$Z$10),"DC",H119&gt;=50,"DD"),IF(H119&gt;=$Y$9,"FD","FF")),R119),IF(J119&gt;=$X$32,$X$30,IF(J119&gt;=$Y$32,$Y$30,IF(J119&gt;=$Z$32,$Z$30,IF(J119&gt;=$AA$32,$AA$30,IF(J119&gt;=$AB$32,$AB$30,IF(J119&gt;=$AC$32,$AC$30,IF(J119&gt;=$AD$32,$AD$30,IF(J119&gt;=$AE$32,$AE$30,$AF$30))))))))),R119)</f>
        <v/>
      </c>
      <c r="T119" s="9" t="str" cm="1">
        <f t="array" ref="T119">IF(A119&lt;&gt;"",IF(_xlfn.BITOR(D119&lt;&gt;"GR",D119&lt;&gt;""),IF(AND(J119&gt;=50,D119&gt;=55),_xlfn.RANK.EQ(J119,$J$2:$J$1000,0),_xlfn.IFS(S119="FD",999,S119="FF",1000)),IF(AND(J119&gt;=50,F119&gt;=55),_xlfn.RANK.EQ(J119,$J$2:$J$326,0),_xlfn.IFS(S119="FD",999,S119="FF",1000))),"")</f>
        <v/>
      </c>
    </row>
    <row r="120" spans="1:20" x14ac:dyDescent="0.2">
      <c r="A120" s="31"/>
      <c r="B120" s="31"/>
      <c r="C120" s="31"/>
      <c r="D120" s="3"/>
      <c r="E120" s="16">
        <f t="shared" si="28"/>
        <v>0</v>
      </c>
      <c r="F120" s="16">
        <f t="shared" si="29"/>
        <v>0</v>
      </c>
      <c r="G120" s="9">
        <f t="shared" si="16"/>
        <v>0</v>
      </c>
      <c r="H120" s="9">
        <f t="shared" si="17"/>
        <v>0</v>
      </c>
      <c r="I120" s="9">
        <f t="shared" si="18"/>
        <v>0</v>
      </c>
      <c r="J120" s="9">
        <f t="shared" si="19"/>
        <v>0</v>
      </c>
      <c r="K120" s="9" t="str">
        <f t="shared" si="20"/>
        <v/>
      </c>
      <c r="L120" s="9" t="str">
        <f t="shared" si="21"/>
        <v/>
      </c>
      <c r="M120" s="9" t="str">
        <f t="shared" si="22"/>
        <v/>
      </c>
      <c r="N120" s="9" t="str">
        <f t="shared" si="23"/>
        <v/>
      </c>
      <c r="O120" s="9" t="str">
        <f t="shared" si="24"/>
        <v/>
      </c>
      <c r="P120" s="9" t="str">
        <f t="shared" si="25"/>
        <v/>
      </c>
      <c r="Q120" s="9" t="str">
        <f t="shared" si="26"/>
        <v/>
      </c>
      <c r="R120" s="9" t="str">
        <f>IF(A120&lt;&gt;"",IF(COUNTIF($G$2:$G$1000,"&gt;=50")&gt;=10,IF(AND(F120&gt;=55,G120&gt;=50),IF(_xlfn.RANK.EQ(K120,$K$2:$K$1000,0)&lt;=ROUND(COUNTIFS($G$2:$G$1000,"&gt;=50",$F$2:$F$1000,"&gt;=55")/100*$AF$9,0),$AF$8,IF(_xlfn.RANK.EQ(L120,$L$2:$L$1000,0)&lt;=ROUND(COUNTIFS($G$2:$G$1000,"&gt;=50",$F$2:$F$1000,"&gt;=55")/100*$AE$9,0),$AE$8,IF(_xlfn.RANK.EQ(M120,$M$2:$M$1000,0)&lt;=ROUND(COUNTIFS($G$2:$G$1000,"&gt;=50",$F$2:$F$1000,"&gt;=55")/100*$AD$9,0),$AD$8,IF(_xlfn.RANK.EQ(N120,$N$2:$N$1000,0)&lt;=ROUND(COUNTIFS($G$2:$G$1000,"&gt;=50",$F$2:$F$1000,"&gt;=55")/100*$AC$9,0),$AC$8,IF(_xlfn.RANK.EQ(O120,$O$2:$O$1000,0)&lt;=ROUND(COUNTIFS($G$2:$G$1000,"&gt;=50",$F$2:$F$1000,"&gt;=55")/100*$AB$9,0),$AB$8,IF(_xlfn.RANK.EQ(P120,$P$2:$P$1000,0)&lt;=ROUND(COUNTIFS($G$2:$G$1000,"&gt;=50",$F$2:$F$1000,"&gt;=55")/100*$AA$9,0),$AA$8,$Z$8)))))),IF(I120&gt;=$Y$9,$Y$8,$X$8)),IF(I120&gt;=$X$32,$X$30,IF(I120&gt;=$Y$32,$Y$30,IF(I120&gt;=$Z$32,$Z$30,IF(I120&gt;=$AA$32,$AA$30,IF(I120&gt;=$AB$32,$AB$30,IF(I120&gt;=$AC$32,$AC$30,IF(I120&gt;=$AD$32,$AD$30,IF(I120&gt;=$AE$32,$AE$30,$AF$30))))))))),"")</f>
        <v/>
      </c>
      <c r="S120" s="9" t="str" cm="1">
        <f t="array" ref="S120">IF(AND(D120&lt;&gt;"",D120&lt;&gt;"GR"),IF(COUNTIF($H$2:$H$1000,"&gt;=50")&gt;=10,IF(D120&lt;&gt;"GR",IF(AND(D120&gt;=55,H120&gt;=50),_xlfn.IFS(AND(H120&gt;=$AF$11,H120&gt;$AE$10,H120&gt;$AD$10,H120&gt;$AC$10,H120&gt;$AB$10,H120&gt;$AA$10,H120&gt;$Z$10),"AA",AND(H120&gt;=$AE$11,H120&gt;$AD$10,H120&gt;$AC$10,H120&gt;$AB$10,H120&gt;$AA$10,H120&gt;$Z$10),"BA",AND(H120&gt;=$AD$11,H120&gt;$AC$10,H120&gt;$AB$10,H120&gt;$AA$10,H120&gt;$Z$10),"BB",AND(H120&gt;=$AC$11,H120&gt;$AB$10,H120&gt;$AA$10,H120&gt;$Z$10),"CB",AND(H120&gt;=$AB$11,H120&gt;$AA$10,H120&gt;$Z$10),"CC",AND(H120&gt;=$AA$11,H120&gt;$Z$10),"DC",H120&gt;=50,"DD"),IF(H120&gt;=$Y$9,"FD","FF")),R120),IF(J120&gt;=$X$32,$X$30,IF(J120&gt;=$Y$32,$Y$30,IF(J120&gt;=$Z$32,$Z$30,IF(J120&gt;=$AA$32,$AA$30,IF(J120&gt;=$AB$32,$AB$30,IF(J120&gt;=$AC$32,$AC$30,IF(J120&gt;=$AD$32,$AD$30,IF(J120&gt;=$AE$32,$AE$30,$AF$30))))))))),R120)</f>
        <v/>
      </c>
      <c r="T120" s="9" t="str" cm="1">
        <f t="array" ref="T120">IF(A120&lt;&gt;"",IF(_xlfn.BITOR(D120&lt;&gt;"GR",D120&lt;&gt;""),IF(AND(J120&gt;=50,D120&gt;=55),_xlfn.RANK.EQ(J120,$J$2:$J$1000,0),_xlfn.IFS(S120="FD",999,S120="FF",1000)),IF(AND(J120&gt;=50,F120&gt;=55),_xlfn.RANK.EQ(J120,$J$2:$J$326,0),_xlfn.IFS(S120="FD",999,S120="FF",1000))),"")</f>
        <v/>
      </c>
    </row>
    <row r="121" spans="1:20" x14ac:dyDescent="0.2">
      <c r="A121" s="31"/>
      <c r="B121" s="31"/>
      <c r="C121" s="31"/>
      <c r="D121" s="3"/>
      <c r="E121" s="16">
        <f t="shared" si="28"/>
        <v>0</v>
      </c>
      <c r="F121" s="16">
        <f t="shared" si="29"/>
        <v>0</v>
      </c>
      <c r="G121" s="9">
        <f t="shared" si="16"/>
        <v>0</v>
      </c>
      <c r="H121" s="9">
        <f t="shared" si="17"/>
        <v>0</v>
      </c>
      <c r="I121" s="9">
        <f t="shared" si="18"/>
        <v>0</v>
      </c>
      <c r="J121" s="9">
        <f t="shared" si="19"/>
        <v>0</v>
      </c>
      <c r="K121" s="9" t="str">
        <f t="shared" si="20"/>
        <v/>
      </c>
      <c r="L121" s="9" t="str">
        <f t="shared" si="21"/>
        <v/>
      </c>
      <c r="M121" s="9" t="str">
        <f t="shared" si="22"/>
        <v/>
      </c>
      <c r="N121" s="9" t="str">
        <f t="shared" si="23"/>
        <v/>
      </c>
      <c r="O121" s="9" t="str">
        <f t="shared" si="24"/>
        <v/>
      </c>
      <c r="P121" s="9" t="str">
        <f t="shared" si="25"/>
        <v/>
      </c>
      <c r="Q121" s="9" t="str">
        <f t="shared" si="26"/>
        <v/>
      </c>
      <c r="R121" s="9" t="str">
        <f>IF(A121&lt;&gt;"",IF(COUNTIF($G$2:$G$1000,"&gt;=50")&gt;=10,IF(AND(F121&gt;=55,G121&gt;=50),IF(_xlfn.RANK.EQ(K121,$K$2:$K$1000,0)&lt;=ROUND(COUNTIFS($G$2:$G$1000,"&gt;=50",$F$2:$F$1000,"&gt;=55")/100*$AF$9,0),$AF$8,IF(_xlfn.RANK.EQ(L121,$L$2:$L$1000,0)&lt;=ROUND(COUNTIFS($G$2:$G$1000,"&gt;=50",$F$2:$F$1000,"&gt;=55")/100*$AE$9,0),$AE$8,IF(_xlfn.RANK.EQ(M121,$M$2:$M$1000,0)&lt;=ROUND(COUNTIFS($G$2:$G$1000,"&gt;=50",$F$2:$F$1000,"&gt;=55")/100*$AD$9,0),$AD$8,IF(_xlfn.RANK.EQ(N121,$N$2:$N$1000,0)&lt;=ROUND(COUNTIFS($G$2:$G$1000,"&gt;=50",$F$2:$F$1000,"&gt;=55")/100*$AC$9,0),$AC$8,IF(_xlfn.RANK.EQ(O121,$O$2:$O$1000,0)&lt;=ROUND(COUNTIFS($G$2:$G$1000,"&gt;=50",$F$2:$F$1000,"&gt;=55")/100*$AB$9,0),$AB$8,IF(_xlfn.RANK.EQ(P121,$P$2:$P$1000,0)&lt;=ROUND(COUNTIFS($G$2:$G$1000,"&gt;=50",$F$2:$F$1000,"&gt;=55")/100*$AA$9,0),$AA$8,$Z$8)))))),IF(I121&gt;=$Y$9,$Y$8,$X$8)),IF(I121&gt;=$X$32,$X$30,IF(I121&gt;=$Y$32,$Y$30,IF(I121&gt;=$Z$32,$Z$30,IF(I121&gt;=$AA$32,$AA$30,IF(I121&gt;=$AB$32,$AB$30,IF(I121&gt;=$AC$32,$AC$30,IF(I121&gt;=$AD$32,$AD$30,IF(I121&gt;=$AE$32,$AE$30,$AF$30))))))))),"")</f>
        <v/>
      </c>
      <c r="S121" s="9" t="str" cm="1">
        <f t="array" ref="S121">IF(AND(D121&lt;&gt;"",D121&lt;&gt;"GR"),IF(COUNTIF($H$2:$H$1000,"&gt;=50")&gt;=10,IF(D121&lt;&gt;"GR",IF(AND(D121&gt;=55,H121&gt;=50),_xlfn.IFS(AND(H121&gt;=$AF$11,H121&gt;$AE$10,H121&gt;$AD$10,H121&gt;$AC$10,H121&gt;$AB$10,H121&gt;$AA$10,H121&gt;$Z$10),"AA",AND(H121&gt;=$AE$11,H121&gt;$AD$10,H121&gt;$AC$10,H121&gt;$AB$10,H121&gt;$AA$10,H121&gt;$Z$10),"BA",AND(H121&gt;=$AD$11,H121&gt;$AC$10,H121&gt;$AB$10,H121&gt;$AA$10,H121&gt;$Z$10),"BB",AND(H121&gt;=$AC$11,H121&gt;$AB$10,H121&gt;$AA$10,H121&gt;$Z$10),"CB",AND(H121&gt;=$AB$11,H121&gt;$AA$10,H121&gt;$Z$10),"CC",AND(H121&gt;=$AA$11,H121&gt;$Z$10),"DC",H121&gt;=50,"DD"),IF(H121&gt;=$Y$9,"FD","FF")),R121),IF(J121&gt;=$X$32,$X$30,IF(J121&gt;=$Y$32,$Y$30,IF(J121&gt;=$Z$32,$Z$30,IF(J121&gt;=$AA$32,$AA$30,IF(J121&gt;=$AB$32,$AB$30,IF(J121&gt;=$AC$32,$AC$30,IF(J121&gt;=$AD$32,$AD$30,IF(J121&gt;=$AE$32,$AE$30,$AF$30))))))))),R121)</f>
        <v/>
      </c>
      <c r="T121" s="9" t="str" cm="1">
        <f t="array" ref="T121">IF(A121&lt;&gt;"",IF(_xlfn.BITOR(D121&lt;&gt;"GR",D121&lt;&gt;""),IF(AND(J121&gt;=50,D121&gt;=55),_xlfn.RANK.EQ(J121,$J$2:$J$1000,0),_xlfn.IFS(S121="FD",999,S121="FF",1000)),IF(AND(J121&gt;=50,F121&gt;=55),_xlfn.RANK.EQ(J121,$J$2:$J$326,0),_xlfn.IFS(S121="FD",999,S121="FF",1000))),"")</f>
        <v/>
      </c>
    </row>
    <row r="122" spans="1:20" x14ac:dyDescent="0.2">
      <c r="A122" s="31"/>
      <c r="B122" s="31"/>
      <c r="C122" s="31"/>
      <c r="D122" s="3"/>
      <c r="E122" s="16">
        <f t="shared" si="28"/>
        <v>0</v>
      </c>
      <c r="F122" s="16">
        <f t="shared" si="29"/>
        <v>0</v>
      </c>
      <c r="G122" s="9">
        <f t="shared" si="16"/>
        <v>0</v>
      </c>
      <c r="H122" s="9">
        <f t="shared" si="17"/>
        <v>0</v>
      </c>
      <c r="I122" s="9">
        <f t="shared" si="18"/>
        <v>0</v>
      </c>
      <c r="J122" s="9">
        <f t="shared" si="19"/>
        <v>0</v>
      </c>
      <c r="K122" s="9" t="str">
        <f t="shared" si="20"/>
        <v/>
      </c>
      <c r="L122" s="9" t="str">
        <f t="shared" si="21"/>
        <v/>
      </c>
      <c r="M122" s="9" t="str">
        <f t="shared" si="22"/>
        <v/>
      </c>
      <c r="N122" s="9" t="str">
        <f t="shared" si="23"/>
        <v/>
      </c>
      <c r="O122" s="9" t="str">
        <f t="shared" si="24"/>
        <v/>
      </c>
      <c r="P122" s="9" t="str">
        <f t="shared" si="25"/>
        <v/>
      </c>
      <c r="Q122" s="9" t="str">
        <f t="shared" si="26"/>
        <v/>
      </c>
      <c r="R122" s="9" t="str">
        <f>IF(A122&lt;&gt;"",IF(COUNTIF($G$2:$G$1000,"&gt;=50")&gt;=10,IF(AND(F122&gt;=55,G122&gt;=50),IF(_xlfn.RANK.EQ(K122,$K$2:$K$1000,0)&lt;=ROUND(COUNTIFS($G$2:$G$1000,"&gt;=50",$F$2:$F$1000,"&gt;=55")/100*$AF$9,0),$AF$8,IF(_xlfn.RANK.EQ(L122,$L$2:$L$1000,0)&lt;=ROUND(COUNTIFS($G$2:$G$1000,"&gt;=50",$F$2:$F$1000,"&gt;=55")/100*$AE$9,0),$AE$8,IF(_xlfn.RANK.EQ(M122,$M$2:$M$1000,0)&lt;=ROUND(COUNTIFS($G$2:$G$1000,"&gt;=50",$F$2:$F$1000,"&gt;=55")/100*$AD$9,0),$AD$8,IF(_xlfn.RANK.EQ(N122,$N$2:$N$1000,0)&lt;=ROUND(COUNTIFS($G$2:$G$1000,"&gt;=50",$F$2:$F$1000,"&gt;=55")/100*$AC$9,0),$AC$8,IF(_xlfn.RANK.EQ(O122,$O$2:$O$1000,0)&lt;=ROUND(COUNTIFS($G$2:$G$1000,"&gt;=50",$F$2:$F$1000,"&gt;=55")/100*$AB$9,0),$AB$8,IF(_xlfn.RANK.EQ(P122,$P$2:$P$1000,0)&lt;=ROUND(COUNTIFS($G$2:$G$1000,"&gt;=50",$F$2:$F$1000,"&gt;=55")/100*$AA$9,0),$AA$8,$Z$8)))))),IF(I122&gt;=$Y$9,$Y$8,$X$8)),IF(I122&gt;=$X$32,$X$30,IF(I122&gt;=$Y$32,$Y$30,IF(I122&gt;=$Z$32,$Z$30,IF(I122&gt;=$AA$32,$AA$30,IF(I122&gt;=$AB$32,$AB$30,IF(I122&gt;=$AC$32,$AC$30,IF(I122&gt;=$AD$32,$AD$30,IF(I122&gt;=$AE$32,$AE$30,$AF$30))))))))),"")</f>
        <v/>
      </c>
      <c r="S122" s="9" t="str" cm="1">
        <f t="array" ref="S122">IF(AND(D122&lt;&gt;"",D122&lt;&gt;"GR"),IF(COUNTIF($H$2:$H$1000,"&gt;=50")&gt;=10,IF(D122&lt;&gt;"GR",IF(AND(D122&gt;=55,H122&gt;=50),_xlfn.IFS(AND(H122&gt;=$AF$11,H122&gt;$AE$10,H122&gt;$AD$10,H122&gt;$AC$10,H122&gt;$AB$10,H122&gt;$AA$10,H122&gt;$Z$10),"AA",AND(H122&gt;=$AE$11,H122&gt;$AD$10,H122&gt;$AC$10,H122&gt;$AB$10,H122&gt;$AA$10,H122&gt;$Z$10),"BA",AND(H122&gt;=$AD$11,H122&gt;$AC$10,H122&gt;$AB$10,H122&gt;$AA$10,H122&gt;$Z$10),"BB",AND(H122&gt;=$AC$11,H122&gt;$AB$10,H122&gt;$AA$10,H122&gt;$Z$10),"CB",AND(H122&gt;=$AB$11,H122&gt;$AA$10,H122&gt;$Z$10),"CC",AND(H122&gt;=$AA$11,H122&gt;$Z$10),"DC",H122&gt;=50,"DD"),IF(H122&gt;=$Y$9,"FD","FF")),R122),IF(J122&gt;=$X$32,$X$30,IF(J122&gt;=$Y$32,$Y$30,IF(J122&gt;=$Z$32,$Z$30,IF(J122&gt;=$AA$32,$AA$30,IF(J122&gt;=$AB$32,$AB$30,IF(J122&gt;=$AC$32,$AC$30,IF(J122&gt;=$AD$32,$AD$30,IF(J122&gt;=$AE$32,$AE$30,$AF$30))))))))),R122)</f>
        <v/>
      </c>
      <c r="T122" s="9" t="str" cm="1">
        <f t="array" ref="T122">IF(A122&lt;&gt;"",IF(_xlfn.BITOR(D122&lt;&gt;"GR",D122&lt;&gt;""),IF(AND(J122&gt;=50,D122&gt;=55),_xlfn.RANK.EQ(J122,$J$2:$J$1000,0),_xlfn.IFS(S122="FD",999,S122="FF",1000)),IF(AND(J122&gt;=50,F122&gt;=55),_xlfn.RANK.EQ(J122,$J$2:$J$326,0),_xlfn.IFS(S122="FD",999,S122="FF",1000))),"")</f>
        <v/>
      </c>
    </row>
    <row r="123" spans="1:20" x14ac:dyDescent="0.2">
      <c r="A123" s="31"/>
      <c r="B123" s="31"/>
      <c r="C123" s="31"/>
      <c r="D123" s="3"/>
      <c r="E123" s="16">
        <f t="shared" si="28"/>
        <v>0</v>
      </c>
      <c r="F123" s="16">
        <f t="shared" si="29"/>
        <v>0</v>
      </c>
      <c r="G123" s="9">
        <f t="shared" si="16"/>
        <v>0</v>
      </c>
      <c r="H123" s="9">
        <f t="shared" si="17"/>
        <v>0</v>
      </c>
      <c r="I123" s="9">
        <f t="shared" si="18"/>
        <v>0</v>
      </c>
      <c r="J123" s="9">
        <f t="shared" si="19"/>
        <v>0</v>
      </c>
      <c r="K123" s="9" t="str">
        <f t="shared" si="20"/>
        <v/>
      </c>
      <c r="L123" s="9" t="str">
        <f t="shared" si="21"/>
        <v/>
      </c>
      <c r="M123" s="9" t="str">
        <f t="shared" si="22"/>
        <v/>
      </c>
      <c r="N123" s="9" t="str">
        <f t="shared" si="23"/>
        <v/>
      </c>
      <c r="O123" s="9" t="str">
        <f t="shared" si="24"/>
        <v/>
      </c>
      <c r="P123" s="9" t="str">
        <f t="shared" si="25"/>
        <v/>
      </c>
      <c r="Q123" s="9" t="str">
        <f t="shared" si="26"/>
        <v/>
      </c>
      <c r="R123" s="9" t="str">
        <f>IF(A123&lt;&gt;"",IF(COUNTIF($G$2:$G$1000,"&gt;=50")&gt;=10,IF(AND(F123&gt;=55,G123&gt;=50),IF(_xlfn.RANK.EQ(K123,$K$2:$K$1000,0)&lt;=ROUND(COUNTIFS($G$2:$G$1000,"&gt;=50",$F$2:$F$1000,"&gt;=55")/100*$AF$9,0),$AF$8,IF(_xlfn.RANK.EQ(L123,$L$2:$L$1000,0)&lt;=ROUND(COUNTIFS($G$2:$G$1000,"&gt;=50",$F$2:$F$1000,"&gt;=55")/100*$AE$9,0),$AE$8,IF(_xlfn.RANK.EQ(M123,$M$2:$M$1000,0)&lt;=ROUND(COUNTIFS($G$2:$G$1000,"&gt;=50",$F$2:$F$1000,"&gt;=55")/100*$AD$9,0),$AD$8,IF(_xlfn.RANK.EQ(N123,$N$2:$N$1000,0)&lt;=ROUND(COUNTIFS($G$2:$G$1000,"&gt;=50",$F$2:$F$1000,"&gt;=55")/100*$AC$9,0),$AC$8,IF(_xlfn.RANK.EQ(O123,$O$2:$O$1000,0)&lt;=ROUND(COUNTIFS($G$2:$G$1000,"&gt;=50",$F$2:$F$1000,"&gt;=55")/100*$AB$9,0),$AB$8,IF(_xlfn.RANK.EQ(P123,$P$2:$P$1000,0)&lt;=ROUND(COUNTIFS($G$2:$G$1000,"&gt;=50",$F$2:$F$1000,"&gt;=55")/100*$AA$9,0),$AA$8,$Z$8)))))),IF(I123&gt;=$Y$9,$Y$8,$X$8)),IF(I123&gt;=$X$32,$X$30,IF(I123&gt;=$Y$32,$Y$30,IF(I123&gt;=$Z$32,$Z$30,IF(I123&gt;=$AA$32,$AA$30,IF(I123&gt;=$AB$32,$AB$30,IF(I123&gt;=$AC$32,$AC$30,IF(I123&gt;=$AD$32,$AD$30,IF(I123&gt;=$AE$32,$AE$30,$AF$30))))))))),"")</f>
        <v/>
      </c>
      <c r="S123" s="9" t="str" cm="1">
        <f t="array" ref="S123">IF(AND(D123&lt;&gt;"",D123&lt;&gt;"GR"),IF(COUNTIF($H$2:$H$1000,"&gt;=50")&gt;=10,IF(D123&lt;&gt;"GR",IF(AND(D123&gt;=55,H123&gt;=50),_xlfn.IFS(AND(H123&gt;=$AF$11,H123&gt;$AE$10,H123&gt;$AD$10,H123&gt;$AC$10,H123&gt;$AB$10,H123&gt;$AA$10,H123&gt;$Z$10),"AA",AND(H123&gt;=$AE$11,H123&gt;$AD$10,H123&gt;$AC$10,H123&gt;$AB$10,H123&gt;$AA$10,H123&gt;$Z$10),"BA",AND(H123&gt;=$AD$11,H123&gt;$AC$10,H123&gt;$AB$10,H123&gt;$AA$10,H123&gt;$Z$10),"BB",AND(H123&gt;=$AC$11,H123&gt;$AB$10,H123&gt;$AA$10,H123&gt;$Z$10),"CB",AND(H123&gt;=$AB$11,H123&gt;$AA$10,H123&gt;$Z$10),"CC",AND(H123&gt;=$AA$11,H123&gt;$Z$10),"DC",H123&gt;=50,"DD"),IF(H123&gt;=$Y$9,"FD","FF")),R123),IF(J123&gt;=$X$32,$X$30,IF(J123&gt;=$Y$32,$Y$30,IF(J123&gt;=$Z$32,$Z$30,IF(J123&gt;=$AA$32,$AA$30,IF(J123&gt;=$AB$32,$AB$30,IF(J123&gt;=$AC$32,$AC$30,IF(J123&gt;=$AD$32,$AD$30,IF(J123&gt;=$AE$32,$AE$30,$AF$30))))))))),R123)</f>
        <v/>
      </c>
      <c r="T123" s="9" t="str" cm="1">
        <f t="array" ref="T123">IF(A123&lt;&gt;"",IF(_xlfn.BITOR(D123&lt;&gt;"GR",D123&lt;&gt;""),IF(AND(J123&gt;=50,D123&gt;=55),_xlfn.RANK.EQ(J123,$J$2:$J$1000,0),_xlfn.IFS(S123="FD",999,S123="FF",1000)),IF(AND(J123&gt;=50,F123&gt;=55),_xlfn.RANK.EQ(J123,$J$2:$J$326,0),_xlfn.IFS(S123="FD",999,S123="FF",1000))),"")</f>
        <v/>
      </c>
    </row>
    <row r="124" spans="1:20" x14ac:dyDescent="0.2">
      <c r="A124" s="31"/>
      <c r="B124" s="31"/>
      <c r="C124" s="31"/>
      <c r="D124" s="3"/>
      <c r="E124" s="16">
        <f t="shared" si="28"/>
        <v>0</v>
      </c>
      <c r="F124" s="16">
        <f t="shared" si="29"/>
        <v>0</v>
      </c>
      <c r="G124" s="9">
        <f t="shared" si="16"/>
        <v>0</v>
      </c>
      <c r="H124" s="9">
        <f t="shared" si="17"/>
        <v>0</v>
      </c>
      <c r="I124" s="9">
        <f t="shared" si="18"/>
        <v>0</v>
      </c>
      <c r="J124" s="9">
        <f t="shared" si="19"/>
        <v>0</v>
      </c>
      <c r="K124" s="9" t="str">
        <f t="shared" si="20"/>
        <v/>
      </c>
      <c r="L124" s="9" t="str">
        <f t="shared" si="21"/>
        <v/>
      </c>
      <c r="M124" s="9" t="str">
        <f t="shared" si="22"/>
        <v/>
      </c>
      <c r="N124" s="9" t="str">
        <f t="shared" si="23"/>
        <v/>
      </c>
      <c r="O124" s="9" t="str">
        <f t="shared" si="24"/>
        <v/>
      </c>
      <c r="P124" s="9" t="str">
        <f t="shared" si="25"/>
        <v/>
      </c>
      <c r="Q124" s="9" t="str">
        <f t="shared" si="26"/>
        <v/>
      </c>
      <c r="R124" s="9" t="str">
        <f>IF(A124&lt;&gt;"",IF(COUNTIF($G$2:$G$1000,"&gt;=50")&gt;=10,IF(AND(F124&gt;=55,G124&gt;=50),IF(_xlfn.RANK.EQ(K124,$K$2:$K$1000,0)&lt;=ROUND(COUNTIFS($G$2:$G$1000,"&gt;=50",$F$2:$F$1000,"&gt;=55")/100*$AF$9,0),$AF$8,IF(_xlfn.RANK.EQ(L124,$L$2:$L$1000,0)&lt;=ROUND(COUNTIFS($G$2:$G$1000,"&gt;=50",$F$2:$F$1000,"&gt;=55")/100*$AE$9,0),$AE$8,IF(_xlfn.RANK.EQ(M124,$M$2:$M$1000,0)&lt;=ROUND(COUNTIFS($G$2:$G$1000,"&gt;=50",$F$2:$F$1000,"&gt;=55")/100*$AD$9,0),$AD$8,IF(_xlfn.RANK.EQ(N124,$N$2:$N$1000,0)&lt;=ROUND(COUNTIFS($G$2:$G$1000,"&gt;=50",$F$2:$F$1000,"&gt;=55")/100*$AC$9,0),$AC$8,IF(_xlfn.RANK.EQ(O124,$O$2:$O$1000,0)&lt;=ROUND(COUNTIFS($G$2:$G$1000,"&gt;=50",$F$2:$F$1000,"&gt;=55")/100*$AB$9,0),$AB$8,IF(_xlfn.RANK.EQ(P124,$P$2:$P$1000,0)&lt;=ROUND(COUNTIFS($G$2:$G$1000,"&gt;=50",$F$2:$F$1000,"&gt;=55")/100*$AA$9,0),$AA$8,$Z$8)))))),IF(I124&gt;=$Y$9,$Y$8,$X$8)),IF(I124&gt;=$X$32,$X$30,IF(I124&gt;=$Y$32,$Y$30,IF(I124&gt;=$Z$32,$Z$30,IF(I124&gt;=$AA$32,$AA$30,IF(I124&gt;=$AB$32,$AB$30,IF(I124&gt;=$AC$32,$AC$30,IF(I124&gt;=$AD$32,$AD$30,IF(I124&gt;=$AE$32,$AE$30,$AF$30))))))))),"")</f>
        <v/>
      </c>
      <c r="S124" s="9" t="str" cm="1">
        <f t="array" ref="S124">IF(AND(D124&lt;&gt;"",D124&lt;&gt;"GR"),IF(COUNTIF($H$2:$H$1000,"&gt;=50")&gt;=10,IF(D124&lt;&gt;"GR",IF(AND(D124&gt;=55,H124&gt;=50),_xlfn.IFS(AND(H124&gt;=$AF$11,H124&gt;$AE$10,H124&gt;$AD$10,H124&gt;$AC$10,H124&gt;$AB$10,H124&gt;$AA$10,H124&gt;$Z$10),"AA",AND(H124&gt;=$AE$11,H124&gt;$AD$10,H124&gt;$AC$10,H124&gt;$AB$10,H124&gt;$AA$10,H124&gt;$Z$10),"BA",AND(H124&gt;=$AD$11,H124&gt;$AC$10,H124&gt;$AB$10,H124&gt;$AA$10,H124&gt;$Z$10),"BB",AND(H124&gt;=$AC$11,H124&gt;$AB$10,H124&gt;$AA$10,H124&gt;$Z$10),"CB",AND(H124&gt;=$AB$11,H124&gt;$AA$10,H124&gt;$Z$10),"CC",AND(H124&gt;=$AA$11,H124&gt;$Z$10),"DC",H124&gt;=50,"DD"),IF(H124&gt;=$Y$9,"FD","FF")),R124),IF(J124&gt;=$X$32,$X$30,IF(J124&gt;=$Y$32,$Y$30,IF(J124&gt;=$Z$32,$Z$30,IF(J124&gt;=$AA$32,$AA$30,IF(J124&gt;=$AB$32,$AB$30,IF(J124&gt;=$AC$32,$AC$30,IF(J124&gt;=$AD$32,$AD$30,IF(J124&gt;=$AE$32,$AE$30,$AF$30))))))))),R124)</f>
        <v/>
      </c>
      <c r="T124" s="9" t="str" cm="1">
        <f t="array" ref="T124">IF(A124&lt;&gt;"",IF(_xlfn.BITOR(D124&lt;&gt;"GR",D124&lt;&gt;""),IF(AND(J124&gt;=50,D124&gt;=55),_xlfn.RANK.EQ(J124,$J$2:$J$1000,0),_xlfn.IFS(S124="FD",999,S124="FF",1000)),IF(AND(J124&gt;=50,F124&gt;=55),_xlfn.RANK.EQ(J124,$J$2:$J$326,0),_xlfn.IFS(S124="FD",999,S124="FF",1000))),"")</f>
        <v/>
      </c>
    </row>
    <row r="125" spans="1:20" x14ac:dyDescent="0.2">
      <c r="A125" s="31"/>
      <c r="B125" s="31"/>
      <c r="C125" s="31"/>
      <c r="D125" s="3"/>
      <c r="E125" s="16">
        <f t="shared" si="28"/>
        <v>0</v>
      </c>
      <c r="F125" s="16">
        <f t="shared" si="29"/>
        <v>0</v>
      </c>
      <c r="G125" s="9">
        <f t="shared" si="16"/>
        <v>0</v>
      </c>
      <c r="H125" s="9">
        <f t="shared" si="17"/>
        <v>0</v>
      </c>
      <c r="I125" s="9">
        <f t="shared" si="18"/>
        <v>0</v>
      </c>
      <c r="J125" s="9">
        <f t="shared" si="19"/>
        <v>0</v>
      </c>
      <c r="K125" s="9" t="str">
        <f t="shared" si="20"/>
        <v/>
      </c>
      <c r="L125" s="9" t="str">
        <f t="shared" si="21"/>
        <v/>
      </c>
      <c r="M125" s="9" t="str">
        <f t="shared" si="22"/>
        <v/>
      </c>
      <c r="N125" s="9" t="str">
        <f t="shared" si="23"/>
        <v/>
      </c>
      <c r="O125" s="9" t="str">
        <f t="shared" si="24"/>
        <v/>
      </c>
      <c r="P125" s="9" t="str">
        <f t="shared" si="25"/>
        <v/>
      </c>
      <c r="Q125" s="9" t="str">
        <f t="shared" si="26"/>
        <v/>
      </c>
      <c r="R125" s="9" t="str">
        <f>IF(A125&lt;&gt;"",IF(COUNTIF($G$2:$G$1000,"&gt;=50")&gt;=10,IF(AND(F125&gt;=55,G125&gt;=50),IF(_xlfn.RANK.EQ(K125,$K$2:$K$1000,0)&lt;=ROUND(COUNTIFS($G$2:$G$1000,"&gt;=50",$F$2:$F$1000,"&gt;=55")/100*$AF$9,0),$AF$8,IF(_xlfn.RANK.EQ(L125,$L$2:$L$1000,0)&lt;=ROUND(COUNTIFS($G$2:$G$1000,"&gt;=50",$F$2:$F$1000,"&gt;=55")/100*$AE$9,0),$AE$8,IF(_xlfn.RANK.EQ(M125,$M$2:$M$1000,0)&lt;=ROUND(COUNTIFS($G$2:$G$1000,"&gt;=50",$F$2:$F$1000,"&gt;=55")/100*$AD$9,0),$AD$8,IF(_xlfn.RANK.EQ(N125,$N$2:$N$1000,0)&lt;=ROUND(COUNTIFS($G$2:$G$1000,"&gt;=50",$F$2:$F$1000,"&gt;=55")/100*$AC$9,0),$AC$8,IF(_xlfn.RANK.EQ(O125,$O$2:$O$1000,0)&lt;=ROUND(COUNTIFS($G$2:$G$1000,"&gt;=50",$F$2:$F$1000,"&gt;=55")/100*$AB$9,0),$AB$8,IF(_xlfn.RANK.EQ(P125,$P$2:$P$1000,0)&lt;=ROUND(COUNTIFS($G$2:$G$1000,"&gt;=50",$F$2:$F$1000,"&gt;=55")/100*$AA$9,0),$AA$8,$Z$8)))))),IF(I125&gt;=$Y$9,$Y$8,$X$8)),IF(I125&gt;=$X$32,$X$30,IF(I125&gt;=$Y$32,$Y$30,IF(I125&gt;=$Z$32,$Z$30,IF(I125&gt;=$AA$32,$AA$30,IF(I125&gt;=$AB$32,$AB$30,IF(I125&gt;=$AC$32,$AC$30,IF(I125&gt;=$AD$32,$AD$30,IF(I125&gt;=$AE$32,$AE$30,$AF$30))))))))),"")</f>
        <v/>
      </c>
      <c r="S125" s="9" t="str" cm="1">
        <f t="array" ref="S125">IF(AND(D125&lt;&gt;"",D125&lt;&gt;"GR"),IF(COUNTIF($H$2:$H$1000,"&gt;=50")&gt;=10,IF(D125&lt;&gt;"GR",IF(AND(D125&gt;=55,H125&gt;=50),_xlfn.IFS(AND(H125&gt;=$AF$11,H125&gt;$AE$10,H125&gt;$AD$10,H125&gt;$AC$10,H125&gt;$AB$10,H125&gt;$AA$10,H125&gt;$Z$10),"AA",AND(H125&gt;=$AE$11,H125&gt;$AD$10,H125&gt;$AC$10,H125&gt;$AB$10,H125&gt;$AA$10,H125&gt;$Z$10),"BA",AND(H125&gt;=$AD$11,H125&gt;$AC$10,H125&gt;$AB$10,H125&gt;$AA$10,H125&gt;$Z$10),"BB",AND(H125&gt;=$AC$11,H125&gt;$AB$10,H125&gt;$AA$10,H125&gt;$Z$10),"CB",AND(H125&gt;=$AB$11,H125&gt;$AA$10,H125&gt;$Z$10),"CC",AND(H125&gt;=$AA$11,H125&gt;$Z$10),"DC",H125&gt;=50,"DD"),IF(H125&gt;=$Y$9,"FD","FF")),R125),IF(J125&gt;=$X$32,$X$30,IF(J125&gt;=$Y$32,$Y$30,IF(J125&gt;=$Z$32,$Z$30,IF(J125&gt;=$AA$32,$AA$30,IF(J125&gt;=$AB$32,$AB$30,IF(J125&gt;=$AC$32,$AC$30,IF(J125&gt;=$AD$32,$AD$30,IF(J125&gt;=$AE$32,$AE$30,$AF$30))))))))),R125)</f>
        <v/>
      </c>
      <c r="T125" s="9" t="str" cm="1">
        <f t="array" ref="T125">IF(A125&lt;&gt;"",IF(_xlfn.BITOR(D125&lt;&gt;"GR",D125&lt;&gt;""),IF(AND(J125&gt;=50,D125&gt;=55),_xlfn.RANK.EQ(J125,$J$2:$J$1000,0),_xlfn.IFS(S125="FD",999,S125="FF",1000)),IF(AND(J125&gt;=50,F125&gt;=55),_xlfn.RANK.EQ(J125,$J$2:$J$326,0),_xlfn.IFS(S125="FD",999,S125="FF",1000))),"")</f>
        <v/>
      </c>
    </row>
    <row r="126" spans="1:20" x14ac:dyDescent="0.2">
      <c r="A126" s="31"/>
      <c r="B126" s="31"/>
      <c r="C126" s="31"/>
      <c r="D126" s="3"/>
      <c r="E126" s="16">
        <f t="shared" si="28"/>
        <v>0</v>
      </c>
      <c r="F126" s="16">
        <f t="shared" si="29"/>
        <v>0</v>
      </c>
      <c r="G126" s="9">
        <f t="shared" si="16"/>
        <v>0</v>
      </c>
      <c r="H126" s="9">
        <f t="shared" si="17"/>
        <v>0</v>
      </c>
      <c r="I126" s="9">
        <f t="shared" si="18"/>
        <v>0</v>
      </c>
      <c r="J126" s="9">
        <f t="shared" si="19"/>
        <v>0</v>
      </c>
      <c r="K126" s="9" t="str">
        <f t="shared" si="20"/>
        <v/>
      </c>
      <c r="L126" s="9" t="str">
        <f t="shared" si="21"/>
        <v/>
      </c>
      <c r="M126" s="9" t="str">
        <f t="shared" si="22"/>
        <v/>
      </c>
      <c r="N126" s="9" t="str">
        <f t="shared" si="23"/>
        <v/>
      </c>
      <c r="O126" s="9" t="str">
        <f t="shared" si="24"/>
        <v/>
      </c>
      <c r="P126" s="9" t="str">
        <f t="shared" si="25"/>
        <v/>
      </c>
      <c r="Q126" s="9" t="str">
        <f t="shared" si="26"/>
        <v/>
      </c>
      <c r="R126" s="9" t="str">
        <f>IF(A126&lt;&gt;"",IF(COUNTIF($G$2:$G$1000,"&gt;=50")&gt;=10,IF(AND(F126&gt;=55,G126&gt;=50),IF(_xlfn.RANK.EQ(K126,$K$2:$K$1000,0)&lt;=ROUND(COUNTIFS($G$2:$G$1000,"&gt;=50",$F$2:$F$1000,"&gt;=55")/100*$AF$9,0),$AF$8,IF(_xlfn.RANK.EQ(L126,$L$2:$L$1000,0)&lt;=ROUND(COUNTIFS($G$2:$G$1000,"&gt;=50",$F$2:$F$1000,"&gt;=55")/100*$AE$9,0),$AE$8,IF(_xlfn.RANK.EQ(M126,$M$2:$M$1000,0)&lt;=ROUND(COUNTIFS($G$2:$G$1000,"&gt;=50",$F$2:$F$1000,"&gt;=55")/100*$AD$9,0),$AD$8,IF(_xlfn.RANK.EQ(N126,$N$2:$N$1000,0)&lt;=ROUND(COUNTIFS($G$2:$G$1000,"&gt;=50",$F$2:$F$1000,"&gt;=55")/100*$AC$9,0),$AC$8,IF(_xlfn.RANK.EQ(O126,$O$2:$O$1000,0)&lt;=ROUND(COUNTIFS($G$2:$G$1000,"&gt;=50",$F$2:$F$1000,"&gt;=55")/100*$AB$9,0),$AB$8,IF(_xlfn.RANK.EQ(P126,$P$2:$P$1000,0)&lt;=ROUND(COUNTIFS($G$2:$G$1000,"&gt;=50",$F$2:$F$1000,"&gt;=55")/100*$AA$9,0),$AA$8,$Z$8)))))),IF(I126&gt;=$Y$9,$Y$8,$X$8)),IF(I126&gt;=$X$32,$X$30,IF(I126&gt;=$Y$32,$Y$30,IF(I126&gt;=$Z$32,$Z$30,IF(I126&gt;=$AA$32,$AA$30,IF(I126&gt;=$AB$32,$AB$30,IF(I126&gt;=$AC$32,$AC$30,IF(I126&gt;=$AD$32,$AD$30,IF(I126&gt;=$AE$32,$AE$30,$AF$30))))))))),"")</f>
        <v/>
      </c>
      <c r="S126" s="9" t="str" cm="1">
        <f t="array" ref="S126">IF(AND(D126&lt;&gt;"",D126&lt;&gt;"GR"),IF(COUNTIF($H$2:$H$1000,"&gt;=50")&gt;=10,IF(D126&lt;&gt;"GR",IF(AND(D126&gt;=55,H126&gt;=50),_xlfn.IFS(AND(H126&gt;=$AF$11,H126&gt;$AE$10,H126&gt;$AD$10,H126&gt;$AC$10,H126&gt;$AB$10,H126&gt;$AA$10,H126&gt;$Z$10),"AA",AND(H126&gt;=$AE$11,H126&gt;$AD$10,H126&gt;$AC$10,H126&gt;$AB$10,H126&gt;$AA$10,H126&gt;$Z$10),"BA",AND(H126&gt;=$AD$11,H126&gt;$AC$10,H126&gt;$AB$10,H126&gt;$AA$10,H126&gt;$Z$10),"BB",AND(H126&gt;=$AC$11,H126&gt;$AB$10,H126&gt;$AA$10,H126&gt;$Z$10),"CB",AND(H126&gt;=$AB$11,H126&gt;$AA$10,H126&gt;$Z$10),"CC",AND(H126&gt;=$AA$11,H126&gt;$Z$10),"DC",H126&gt;=50,"DD"),IF(H126&gt;=$Y$9,"FD","FF")),R126),IF(J126&gt;=$X$32,$X$30,IF(J126&gt;=$Y$32,$Y$30,IF(J126&gt;=$Z$32,$Z$30,IF(J126&gt;=$AA$32,$AA$30,IF(J126&gt;=$AB$32,$AB$30,IF(J126&gt;=$AC$32,$AC$30,IF(J126&gt;=$AD$32,$AD$30,IF(J126&gt;=$AE$32,$AE$30,$AF$30))))))))),R126)</f>
        <v/>
      </c>
      <c r="T126" s="9" t="str" cm="1">
        <f t="array" ref="T126">IF(A126&lt;&gt;"",IF(_xlfn.BITOR(D126&lt;&gt;"GR",D126&lt;&gt;""),IF(AND(J126&gt;=50,D126&gt;=55),_xlfn.RANK.EQ(J126,$J$2:$J$1000,0),_xlfn.IFS(S126="FD",999,S126="FF",1000)),IF(AND(J126&gt;=50,F126&gt;=55),_xlfn.RANK.EQ(J126,$J$2:$J$326,0),_xlfn.IFS(S126="FD",999,S126="FF",1000))),"")</f>
        <v/>
      </c>
    </row>
    <row r="127" spans="1:20" x14ac:dyDescent="0.2">
      <c r="A127" s="31"/>
      <c r="B127" s="31"/>
      <c r="C127" s="31"/>
      <c r="D127" s="3"/>
      <c r="E127" s="16">
        <f t="shared" si="28"/>
        <v>0</v>
      </c>
      <c r="F127" s="16">
        <f t="shared" si="29"/>
        <v>0</v>
      </c>
      <c r="G127" s="9">
        <f t="shared" si="16"/>
        <v>0</v>
      </c>
      <c r="H127" s="9">
        <f t="shared" si="17"/>
        <v>0</v>
      </c>
      <c r="I127" s="9">
        <f t="shared" si="18"/>
        <v>0</v>
      </c>
      <c r="J127" s="9">
        <f t="shared" si="19"/>
        <v>0</v>
      </c>
      <c r="K127" s="9" t="str">
        <f t="shared" si="20"/>
        <v/>
      </c>
      <c r="L127" s="9" t="str">
        <f t="shared" si="21"/>
        <v/>
      </c>
      <c r="M127" s="9" t="str">
        <f t="shared" si="22"/>
        <v/>
      </c>
      <c r="N127" s="9" t="str">
        <f t="shared" si="23"/>
        <v/>
      </c>
      <c r="O127" s="9" t="str">
        <f t="shared" si="24"/>
        <v/>
      </c>
      <c r="P127" s="9" t="str">
        <f t="shared" si="25"/>
        <v/>
      </c>
      <c r="Q127" s="9" t="str">
        <f t="shared" si="26"/>
        <v/>
      </c>
      <c r="R127" s="9" t="str">
        <f>IF(A127&lt;&gt;"",IF(COUNTIF($G$2:$G$1000,"&gt;=50")&gt;=10,IF(AND(F127&gt;=55,G127&gt;=50),IF(_xlfn.RANK.EQ(K127,$K$2:$K$1000,0)&lt;=ROUND(COUNTIFS($G$2:$G$1000,"&gt;=50",$F$2:$F$1000,"&gt;=55")/100*$AF$9,0),$AF$8,IF(_xlfn.RANK.EQ(L127,$L$2:$L$1000,0)&lt;=ROUND(COUNTIFS($G$2:$G$1000,"&gt;=50",$F$2:$F$1000,"&gt;=55")/100*$AE$9,0),$AE$8,IF(_xlfn.RANK.EQ(M127,$M$2:$M$1000,0)&lt;=ROUND(COUNTIFS($G$2:$G$1000,"&gt;=50",$F$2:$F$1000,"&gt;=55")/100*$AD$9,0),$AD$8,IF(_xlfn.RANK.EQ(N127,$N$2:$N$1000,0)&lt;=ROUND(COUNTIFS($G$2:$G$1000,"&gt;=50",$F$2:$F$1000,"&gt;=55")/100*$AC$9,0),$AC$8,IF(_xlfn.RANK.EQ(O127,$O$2:$O$1000,0)&lt;=ROUND(COUNTIFS($G$2:$G$1000,"&gt;=50",$F$2:$F$1000,"&gt;=55")/100*$AB$9,0),$AB$8,IF(_xlfn.RANK.EQ(P127,$P$2:$P$1000,0)&lt;=ROUND(COUNTIFS($G$2:$G$1000,"&gt;=50",$F$2:$F$1000,"&gt;=55")/100*$AA$9,0),$AA$8,$Z$8)))))),IF(I127&gt;=$Y$9,$Y$8,$X$8)),IF(I127&gt;=$X$32,$X$30,IF(I127&gt;=$Y$32,$Y$30,IF(I127&gt;=$Z$32,$Z$30,IF(I127&gt;=$AA$32,$AA$30,IF(I127&gt;=$AB$32,$AB$30,IF(I127&gt;=$AC$32,$AC$30,IF(I127&gt;=$AD$32,$AD$30,IF(I127&gt;=$AE$32,$AE$30,$AF$30))))))))),"")</f>
        <v/>
      </c>
      <c r="S127" s="9" t="str" cm="1">
        <f t="array" ref="S127">IF(AND(D127&lt;&gt;"",D127&lt;&gt;"GR"),IF(COUNTIF($H$2:$H$1000,"&gt;=50")&gt;=10,IF(D127&lt;&gt;"GR",IF(AND(D127&gt;=55,H127&gt;=50),_xlfn.IFS(AND(H127&gt;=$AF$11,H127&gt;$AE$10,H127&gt;$AD$10,H127&gt;$AC$10,H127&gt;$AB$10,H127&gt;$AA$10,H127&gt;$Z$10),"AA",AND(H127&gt;=$AE$11,H127&gt;$AD$10,H127&gt;$AC$10,H127&gt;$AB$10,H127&gt;$AA$10,H127&gt;$Z$10),"BA",AND(H127&gt;=$AD$11,H127&gt;$AC$10,H127&gt;$AB$10,H127&gt;$AA$10,H127&gt;$Z$10),"BB",AND(H127&gt;=$AC$11,H127&gt;$AB$10,H127&gt;$AA$10,H127&gt;$Z$10),"CB",AND(H127&gt;=$AB$11,H127&gt;$AA$10,H127&gt;$Z$10),"CC",AND(H127&gt;=$AA$11,H127&gt;$Z$10),"DC",H127&gt;=50,"DD"),IF(H127&gt;=$Y$9,"FD","FF")),R127),IF(J127&gt;=$X$32,$X$30,IF(J127&gt;=$Y$32,$Y$30,IF(J127&gt;=$Z$32,$Z$30,IF(J127&gt;=$AA$32,$AA$30,IF(J127&gt;=$AB$32,$AB$30,IF(J127&gt;=$AC$32,$AC$30,IF(J127&gt;=$AD$32,$AD$30,IF(J127&gt;=$AE$32,$AE$30,$AF$30))))))))),R127)</f>
        <v/>
      </c>
      <c r="T127" s="9" t="str" cm="1">
        <f t="array" ref="T127">IF(A127&lt;&gt;"",IF(_xlfn.BITOR(D127&lt;&gt;"GR",D127&lt;&gt;""),IF(AND(J127&gt;=50,D127&gt;=55),_xlfn.RANK.EQ(J127,$J$2:$J$1000,0),_xlfn.IFS(S127="FD",999,S127="FF",1000)),IF(AND(J127&gt;=50,F127&gt;=55),_xlfn.RANK.EQ(J127,$J$2:$J$326,0),_xlfn.IFS(S127="FD",999,S127="FF",1000))),"")</f>
        <v/>
      </c>
    </row>
    <row r="128" spans="1:20" x14ac:dyDescent="0.2">
      <c r="A128" s="31"/>
      <c r="B128" s="31"/>
      <c r="C128" s="31"/>
      <c r="D128" s="3"/>
      <c r="E128" s="16">
        <f t="shared" si="28"/>
        <v>0</v>
      </c>
      <c r="F128" s="16">
        <f t="shared" si="29"/>
        <v>0</v>
      </c>
      <c r="G128" s="9">
        <f t="shared" si="16"/>
        <v>0</v>
      </c>
      <c r="H128" s="9">
        <f t="shared" si="17"/>
        <v>0</v>
      </c>
      <c r="I128" s="9">
        <f t="shared" si="18"/>
        <v>0</v>
      </c>
      <c r="J128" s="9">
        <f t="shared" si="19"/>
        <v>0</v>
      </c>
      <c r="K128" s="9" t="str">
        <f t="shared" si="20"/>
        <v/>
      </c>
      <c r="L128" s="9" t="str">
        <f t="shared" si="21"/>
        <v/>
      </c>
      <c r="M128" s="9" t="str">
        <f t="shared" si="22"/>
        <v/>
      </c>
      <c r="N128" s="9" t="str">
        <f t="shared" si="23"/>
        <v/>
      </c>
      <c r="O128" s="9" t="str">
        <f t="shared" si="24"/>
        <v/>
      </c>
      <c r="P128" s="9" t="str">
        <f t="shared" si="25"/>
        <v/>
      </c>
      <c r="Q128" s="9" t="str">
        <f t="shared" si="26"/>
        <v/>
      </c>
      <c r="R128" s="9" t="str">
        <f>IF(A128&lt;&gt;"",IF(COUNTIF($G$2:$G$1000,"&gt;=50")&gt;=10,IF(AND(F128&gt;=55,G128&gt;=50),IF(_xlfn.RANK.EQ(K128,$K$2:$K$1000,0)&lt;=ROUND(COUNTIFS($G$2:$G$1000,"&gt;=50",$F$2:$F$1000,"&gt;=55")/100*$AF$9,0),$AF$8,IF(_xlfn.RANK.EQ(L128,$L$2:$L$1000,0)&lt;=ROUND(COUNTIFS($G$2:$G$1000,"&gt;=50",$F$2:$F$1000,"&gt;=55")/100*$AE$9,0),$AE$8,IF(_xlfn.RANK.EQ(M128,$M$2:$M$1000,0)&lt;=ROUND(COUNTIFS($G$2:$G$1000,"&gt;=50",$F$2:$F$1000,"&gt;=55")/100*$AD$9,0),$AD$8,IF(_xlfn.RANK.EQ(N128,$N$2:$N$1000,0)&lt;=ROUND(COUNTIFS($G$2:$G$1000,"&gt;=50",$F$2:$F$1000,"&gt;=55")/100*$AC$9,0),$AC$8,IF(_xlfn.RANK.EQ(O128,$O$2:$O$1000,0)&lt;=ROUND(COUNTIFS($G$2:$G$1000,"&gt;=50",$F$2:$F$1000,"&gt;=55")/100*$AB$9,0),$AB$8,IF(_xlfn.RANK.EQ(P128,$P$2:$P$1000,0)&lt;=ROUND(COUNTIFS($G$2:$G$1000,"&gt;=50",$F$2:$F$1000,"&gt;=55")/100*$AA$9,0),$AA$8,$Z$8)))))),IF(I128&gt;=$Y$9,$Y$8,$X$8)),IF(I128&gt;=$X$32,$X$30,IF(I128&gt;=$Y$32,$Y$30,IF(I128&gt;=$Z$32,$Z$30,IF(I128&gt;=$AA$32,$AA$30,IF(I128&gt;=$AB$32,$AB$30,IF(I128&gt;=$AC$32,$AC$30,IF(I128&gt;=$AD$32,$AD$30,IF(I128&gt;=$AE$32,$AE$30,$AF$30))))))))),"")</f>
        <v/>
      </c>
      <c r="S128" s="9" t="str" cm="1">
        <f t="array" ref="S128">IF(AND(D128&lt;&gt;"",D128&lt;&gt;"GR"),IF(COUNTIF($H$2:$H$1000,"&gt;=50")&gt;=10,IF(D128&lt;&gt;"GR",IF(AND(D128&gt;=55,H128&gt;=50),_xlfn.IFS(AND(H128&gt;=$AF$11,H128&gt;$AE$10,H128&gt;$AD$10,H128&gt;$AC$10,H128&gt;$AB$10,H128&gt;$AA$10,H128&gt;$Z$10),"AA",AND(H128&gt;=$AE$11,H128&gt;$AD$10,H128&gt;$AC$10,H128&gt;$AB$10,H128&gt;$AA$10,H128&gt;$Z$10),"BA",AND(H128&gt;=$AD$11,H128&gt;$AC$10,H128&gt;$AB$10,H128&gt;$AA$10,H128&gt;$Z$10),"BB",AND(H128&gt;=$AC$11,H128&gt;$AB$10,H128&gt;$AA$10,H128&gt;$Z$10),"CB",AND(H128&gt;=$AB$11,H128&gt;$AA$10,H128&gt;$Z$10),"CC",AND(H128&gt;=$AA$11,H128&gt;$Z$10),"DC",H128&gt;=50,"DD"),IF(H128&gt;=$Y$9,"FD","FF")),R128),IF(J128&gt;=$X$32,$X$30,IF(J128&gt;=$Y$32,$Y$30,IF(J128&gt;=$Z$32,$Z$30,IF(J128&gt;=$AA$32,$AA$30,IF(J128&gt;=$AB$32,$AB$30,IF(J128&gt;=$AC$32,$AC$30,IF(J128&gt;=$AD$32,$AD$30,IF(J128&gt;=$AE$32,$AE$30,$AF$30))))))))),R128)</f>
        <v/>
      </c>
      <c r="T128" s="9" t="str" cm="1">
        <f t="array" ref="T128">IF(A128&lt;&gt;"",IF(_xlfn.BITOR(D128&lt;&gt;"GR",D128&lt;&gt;""),IF(AND(J128&gt;=50,D128&gt;=55),_xlfn.RANK.EQ(J128,$J$2:$J$1000,0),_xlfn.IFS(S128="FD",999,S128="FF",1000)),IF(AND(J128&gt;=50,F128&gt;=55),_xlfn.RANK.EQ(J128,$J$2:$J$326,0),_xlfn.IFS(S128="FD",999,S128="FF",1000))),"")</f>
        <v/>
      </c>
    </row>
    <row r="129" spans="1:20" x14ac:dyDescent="0.2">
      <c r="A129" s="31"/>
      <c r="B129" s="31"/>
      <c r="C129" s="31"/>
      <c r="D129" s="3"/>
      <c r="E129" s="16">
        <f t="shared" si="28"/>
        <v>0</v>
      </c>
      <c r="F129" s="16">
        <f t="shared" si="29"/>
        <v>0</v>
      </c>
      <c r="G129" s="9">
        <f t="shared" si="16"/>
        <v>0</v>
      </c>
      <c r="H129" s="9">
        <f t="shared" si="17"/>
        <v>0</v>
      </c>
      <c r="I129" s="9">
        <f t="shared" si="18"/>
        <v>0</v>
      </c>
      <c r="J129" s="9">
        <f t="shared" si="19"/>
        <v>0</v>
      </c>
      <c r="K129" s="9" t="str">
        <f t="shared" si="20"/>
        <v/>
      </c>
      <c r="L129" s="9" t="str">
        <f t="shared" si="21"/>
        <v/>
      </c>
      <c r="M129" s="9" t="str">
        <f t="shared" si="22"/>
        <v/>
      </c>
      <c r="N129" s="9" t="str">
        <f t="shared" si="23"/>
        <v/>
      </c>
      <c r="O129" s="9" t="str">
        <f t="shared" si="24"/>
        <v/>
      </c>
      <c r="P129" s="9" t="str">
        <f t="shared" si="25"/>
        <v/>
      </c>
      <c r="Q129" s="9" t="str">
        <f t="shared" si="26"/>
        <v/>
      </c>
      <c r="R129" s="9" t="str">
        <f>IF(A129&lt;&gt;"",IF(COUNTIF($G$2:$G$1000,"&gt;=50")&gt;=10,IF(AND(F129&gt;=55,G129&gt;=50),IF(_xlfn.RANK.EQ(K129,$K$2:$K$1000,0)&lt;=ROUND(COUNTIFS($G$2:$G$1000,"&gt;=50",$F$2:$F$1000,"&gt;=55")/100*$AF$9,0),$AF$8,IF(_xlfn.RANK.EQ(L129,$L$2:$L$1000,0)&lt;=ROUND(COUNTIFS($G$2:$G$1000,"&gt;=50",$F$2:$F$1000,"&gt;=55")/100*$AE$9,0),$AE$8,IF(_xlfn.RANK.EQ(M129,$M$2:$M$1000,0)&lt;=ROUND(COUNTIFS($G$2:$G$1000,"&gt;=50",$F$2:$F$1000,"&gt;=55")/100*$AD$9,0),$AD$8,IF(_xlfn.RANK.EQ(N129,$N$2:$N$1000,0)&lt;=ROUND(COUNTIFS($G$2:$G$1000,"&gt;=50",$F$2:$F$1000,"&gt;=55")/100*$AC$9,0),$AC$8,IF(_xlfn.RANK.EQ(O129,$O$2:$O$1000,0)&lt;=ROUND(COUNTIFS($G$2:$G$1000,"&gt;=50",$F$2:$F$1000,"&gt;=55")/100*$AB$9,0),$AB$8,IF(_xlfn.RANK.EQ(P129,$P$2:$P$1000,0)&lt;=ROUND(COUNTIFS($G$2:$G$1000,"&gt;=50",$F$2:$F$1000,"&gt;=55")/100*$AA$9,0),$AA$8,$Z$8)))))),IF(I129&gt;=$Y$9,$Y$8,$X$8)),IF(I129&gt;=$X$32,$X$30,IF(I129&gt;=$Y$32,$Y$30,IF(I129&gt;=$Z$32,$Z$30,IF(I129&gt;=$AA$32,$AA$30,IF(I129&gt;=$AB$32,$AB$30,IF(I129&gt;=$AC$32,$AC$30,IF(I129&gt;=$AD$32,$AD$30,IF(I129&gt;=$AE$32,$AE$30,$AF$30))))))))),"")</f>
        <v/>
      </c>
      <c r="S129" s="9" t="str" cm="1">
        <f t="array" ref="S129">IF(AND(D129&lt;&gt;"",D129&lt;&gt;"GR"),IF(COUNTIF($H$2:$H$1000,"&gt;=50")&gt;=10,IF(D129&lt;&gt;"GR",IF(AND(D129&gt;=55,H129&gt;=50),_xlfn.IFS(AND(H129&gt;=$AF$11,H129&gt;$AE$10,H129&gt;$AD$10,H129&gt;$AC$10,H129&gt;$AB$10,H129&gt;$AA$10,H129&gt;$Z$10),"AA",AND(H129&gt;=$AE$11,H129&gt;$AD$10,H129&gt;$AC$10,H129&gt;$AB$10,H129&gt;$AA$10,H129&gt;$Z$10),"BA",AND(H129&gt;=$AD$11,H129&gt;$AC$10,H129&gt;$AB$10,H129&gt;$AA$10,H129&gt;$Z$10),"BB",AND(H129&gt;=$AC$11,H129&gt;$AB$10,H129&gt;$AA$10,H129&gt;$Z$10),"CB",AND(H129&gt;=$AB$11,H129&gt;$AA$10,H129&gt;$Z$10),"CC",AND(H129&gt;=$AA$11,H129&gt;$Z$10),"DC",H129&gt;=50,"DD"),IF(H129&gt;=$Y$9,"FD","FF")),R129),IF(J129&gt;=$X$32,$X$30,IF(J129&gt;=$Y$32,$Y$30,IF(J129&gt;=$Z$32,$Z$30,IF(J129&gt;=$AA$32,$AA$30,IF(J129&gt;=$AB$32,$AB$30,IF(J129&gt;=$AC$32,$AC$30,IF(J129&gt;=$AD$32,$AD$30,IF(J129&gt;=$AE$32,$AE$30,$AF$30))))))))),R129)</f>
        <v/>
      </c>
      <c r="T129" s="9" t="str" cm="1">
        <f t="array" ref="T129">IF(A129&lt;&gt;"",IF(_xlfn.BITOR(D129&lt;&gt;"GR",D129&lt;&gt;""),IF(AND(J129&gt;=50,D129&gt;=55),_xlfn.RANK.EQ(J129,$J$2:$J$1000,0),_xlfn.IFS(S129="FD",999,S129="FF",1000)),IF(AND(J129&gt;=50,F129&gt;=55),_xlfn.RANK.EQ(J129,$J$2:$J$326,0),_xlfn.IFS(S129="FD",999,S129="FF",1000))),"")</f>
        <v/>
      </c>
    </row>
    <row r="130" spans="1:20" x14ac:dyDescent="0.2">
      <c r="A130" s="31"/>
      <c r="B130" s="31"/>
      <c r="C130" s="31"/>
      <c r="D130" s="3"/>
      <c r="E130" s="16">
        <f t="shared" si="28"/>
        <v>0</v>
      </c>
      <c r="F130" s="16">
        <f t="shared" si="29"/>
        <v>0</v>
      </c>
      <c r="G130" s="9">
        <f t="shared" ref="G130:G193" si="30">(E130*0.4)+(F130*0.6)</f>
        <v>0</v>
      </c>
      <c r="H130" s="9">
        <f t="shared" si="17"/>
        <v>0</v>
      </c>
      <c r="I130" s="9">
        <f t="shared" si="18"/>
        <v>0</v>
      </c>
      <c r="J130" s="9">
        <f t="shared" si="19"/>
        <v>0</v>
      </c>
      <c r="K130" s="9" t="str">
        <f t="shared" si="20"/>
        <v/>
      </c>
      <c r="L130" s="9" t="str">
        <f t="shared" si="21"/>
        <v/>
      </c>
      <c r="M130" s="9" t="str">
        <f t="shared" si="22"/>
        <v/>
      </c>
      <c r="N130" s="9" t="str">
        <f t="shared" si="23"/>
        <v/>
      </c>
      <c r="O130" s="9" t="str">
        <f t="shared" si="24"/>
        <v/>
      </c>
      <c r="P130" s="9" t="str">
        <f t="shared" si="25"/>
        <v/>
      </c>
      <c r="Q130" s="9" t="str">
        <f t="shared" si="26"/>
        <v/>
      </c>
      <c r="R130" s="9" t="str">
        <f>IF(A130&lt;&gt;"",IF(COUNTIF($G$2:$G$1000,"&gt;=50")&gt;=10,IF(AND(F130&gt;=55,G130&gt;=50),IF(_xlfn.RANK.EQ(K130,$K$2:$K$1000,0)&lt;=ROUND(COUNTIFS($G$2:$G$1000,"&gt;=50",$F$2:$F$1000,"&gt;=55")/100*$AF$9,0),$AF$8,IF(_xlfn.RANK.EQ(L130,$L$2:$L$1000,0)&lt;=ROUND(COUNTIFS($G$2:$G$1000,"&gt;=50",$F$2:$F$1000,"&gt;=55")/100*$AE$9,0),$AE$8,IF(_xlfn.RANK.EQ(M130,$M$2:$M$1000,0)&lt;=ROUND(COUNTIFS($G$2:$G$1000,"&gt;=50",$F$2:$F$1000,"&gt;=55")/100*$AD$9,0),$AD$8,IF(_xlfn.RANK.EQ(N130,$N$2:$N$1000,0)&lt;=ROUND(COUNTIFS($G$2:$G$1000,"&gt;=50",$F$2:$F$1000,"&gt;=55")/100*$AC$9,0),$AC$8,IF(_xlfn.RANK.EQ(O130,$O$2:$O$1000,0)&lt;=ROUND(COUNTIFS($G$2:$G$1000,"&gt;=50",$F$2:$F$1000,"&gt;=55")/100*$AB$9,0),$AB$8,IF(_xlfn.RANK.EQ(P130,$P$2:$P$1000,0)&lt;=ROUND(COUNTIFS($G$2:$G$1000,"&gt;=50",$F$2:$F$1000,"&gt;=55")/100*$AA$9,0),$AA$8,$Z$8)))))),IF(I130&gt;=$Y$9,$Y$8,$X$8)),IF(I130&gt;=$X$32,$X$30,IF(I130&gt;=$Y$32,$Y$30,IF(I130&gt;=$Z$32,$Z$30,IF(I130&gt;=$AA$32,$AA$30,IF(I130&gt;=$AB$32,$AB$30,IF(I130&gt;=$AC$32,$AC$30,IF(I130&gt;=$AD$32,$AD$30,IF(I130&gt;=$AE$32,$AE$30,$AF$30))))))))),"")</f>
        <v/>
      </c>
      <c r="S130" s="9" t="str" cm="1">
        <f t="array" ref="S130">IF(AND(D130&lt;&gt;"",D130&lt;&gt;"GR"),IF(COUNTIF($H$2:$H$1000,"&gt;=50")&gt;=10,IF(D130&lt;&gt;"GR",IF(AND(D130&gt;=55,H130&gt;=50),_xlfn.IFS(AND(H130&gt;=$AF$11,H130&gt;$AE$10,H130&gt;$AD$10,H130&gt;$AC$10,H130&gt;$AB$10,H130&gt;$AA$10,H130&gt;$Z$10),"AA",AND(H130&gt;=$AE$11,H130&gt;$AD$10,H130&gt;$AC$10,H130&gt;$AB$10,H130&gt;$AA$10,H130&gt;$Z$10),"BA",AND(H130&gt;=$AD$11,H130&gt;$AC$10,H130&gt;$AB$10,H130&gt;$AA$10,H130&gt;$Z$10),"BB",AND(H130&gt;=$AC$11,H130&gt;$AB$10,H130&gt;$AA$10,H130&gt;$Z$10),"CB",AND(H130&gt;=$AB$11,H130&gt;$AA$10,H130&gt;$Z$10),"CC",AND(H130&gt;=$AA$11,H130&gt;$Z$10),"DC",H130&gt;=50,"DD"),IF(H130&gt;=$Y$9,"FD","FF")),R130),IF(J130&gt;=$X$32,$X$30,IF(J130&gt;=$Y$32,$Y$30,IF(J130&gt;=$Z$32,$Z$30,IF(J130&gt;=$AA$32,$AA$30,IF(J130&gt;=$AB$32,$AB$30,IF(J130&gt;=$AC$32,$AC$30,IF(J130&gt;=$AD$32,$AD$30,IF(J130&gt;=$AE$32,$AE$30,$AF$30))))))))),R130)</f>
        <v/>
      </c>
      <c r="T130" s="9" t="str" cm="1">
        <f t="array" ref="T130">IF(A130&lt;&gt;"",IF(_xlfn.BITOR(D130&lt;&gt;"GR",D130&lt;&gt;""),IF(AND(J130&gt;=50,D130&gt;=55),_xlfn.RANK.EQ(J130,$J$2:$J$1000,0),_xlfn.IFS(S130="FD",999,S130="FF",1000)),IF(AND(J130&gt;=50,F130&gt;=55),_xlfn.RANK.EQ(J130,$J$2:$J$326,0),_xlfn.IFS(S130="FD",999,S130="FF",1000))),"")</f>
        <v/>
      </c>
    </row>
    <row r="131" spans="1:20" x14ac:dyDescent="0.2">
      <c r="A131" s="31"/>
      <c r="B131" s="31"/>
      <c r="C131" s="31"/>
      <c r="D131" s="3"/>
      <c r="E131" s="16">
        <f t="shared" si="28"/>
        <v>0</v>
      </c>
      <c r="F131" s="16">
        <f t="shared" si="29"/>
        <v>0</v>
      </c>
      <c r="G131" s="9">
        <f t="shared" si="30"/>
        <v>0</v>
      </c>
      <c r="H131" s="9">
        <f t="shared" ref="H131:H194" si="31">IF(AND(D131&lt;&gt;"",D131&lt;&gt;"GR"),(E131*0.4)+(D131*0.6),G131)</f>
        <v>0</v>
      </c>
      <c r="I131" s="9">
        <f t="shared" ref="I131:I194" si="32">ROUND(G131,0)</f>
        <v>0</v>
      </c>
      <c r="J131" s="9">
        <f t="shared" ref="J131:J194" si="33">ROUND(H131,0)</f>
        <v>0</v>
      </c>
      <c r="K131" s="9" t="str">
        <f t="shared" ref="K131:K194" si="34">IF(AND(G131&gt;=50,F131&gt;=55),G131,"")</f>
        <v/>
      </c>
      <c r="L131" s="9" t="str">
        <f t="shared" ref="L131:L194" si="35">IF(K131&lt;&gt;"",IF(_xlfn.RANK.EQ(K131,$K$2:$K$326,0)&lt;=ROUND(COUNTIFS($G$2:$G$326,"&gt;=50",$F$2:$F$326,"&gt;=55")/100*$AF$9,0),"",G131),"")</f>
        <v/>
      </c>
      <c r="M131" s="9" t="str">
        <f t="shared" ref="M131:M194" si="36">IF(L131&lt;&gt;"",IF(_xlfn.RANK.EQ(L131,$L$2:$L$326,0)&lt;=ROUND(COUNTIFS($G$2:$G$326,"&gt;=50",$F$2:$F$326,"&gt;=55")/100*$AE$9,0),"",G131),"")</f>
        <v/>
      </c>
      <c r="N131" s="9" t="str">
        <f t="shared" ref="N131:N194" si="37">IF(M131&lt;&gt;"",IF(_xlfn.RANK.EQ(M131,$M$2:$M$326,0)&lt;=ROUND(COUNTIFS($G$2:$G$326,"&gt;=50",$F$2:$F$326,"&gt;=55")/100*$AD$9,0),"",G131),"")</f>
        <v/>
      </c>
      <c r="O131" s="9" t="str">
        <f t="shared" ref="O131:O194" si="38">IF(N131&lt;&gt;"",IF(_xlfn.RANK.EQ(N131,$N$2:$N$326,0)&lt;=ROUND(COUNTIFS($G$2:$G$326,"&gt;=50",$F$2:$F$326,"&gt;=55")/100*$AC$9,0),"",G131),"")</f>
        <v/>
      </c>
      <c r="P131" s="9" t="str">
        <f t="shared" ref="P131:P194" si="39">IF(O131&lt;&gt;"",IF(_xlfn.RANK.EQ(O131,$O$2:$O$326,0)&lt;=ROUND(COUNTIFS($G$2:$G$326,"&gt;=50",$F$2:$F$326,"&gt;=55")/100*$AB$9,0),"",G131),"")</f>
        <v/>
      </c>
      <c r="Q131" s="9" t="str">
        <f t="shared" ref="Q131:Q194" si="40">IF(P131&lt;&gt;"",IF(_xlfn.RANK.EQ(P131,$P$2:$P$326,0)&lt;=ROUND(COUNTIFS($G$2:$G$326,"&gt;=50",$F$2:$F$326,"&gt;=55")/100*$AA$9,0),"",G131),"")</f>
        <v/>
      </c>
      <c r="R131" s="9" t="str">
        <f>IF(A131&lt;&gt;"",IF(COUNTIF($G$2:$G$1000,"&gt;=50")&gt;=10,IF(AND(F131&gt;=55,G131&gt;=50),IF(_xlfn.RANK.EQ(K131,$K$2:$K$1000,0)&lt;=ROUND(COUNTIFS($G$2:$G$1000,"&gt;=50",$F$2:$F$1000,"&gt;=55")/100*$AF$9,0),$AF$8,IF(_xlfn.RANK.EQ(L131,$L$2:$L$1000,0)&lt;=ROUND(COUNTIFS($G$2:$G$1000,"&gt;=50",$F$2:$F$1000,"&gt;=55")/100*$AE$9,0),$AE$8,IF(_xlfn.RANK.EQ(M131,$M$2:$M$1000,0)&lt;=ROUND(COUNTIFS($G$2:$G$1000,"&gt;=50",$F$2:$F$1000,"&gt;=55")/100*$AD$9,0),$AD$8,IF(_xlfn.RANK.EQ(N131,$N$2:$N$1000,0)&lt;=ROUND(COUNTIFS($G$2:$G$1000,"&gt;=50",$F$2:$F$1000,"&gt;=55")/100*$AC$9,0),$AC$8,IF(_xlfn.RANK.EQ(O131,$O$2:$O$1000,0)&lt;=ROUND(COUNTIFS($G$2:$G$1000,"&gt;=50",$F$2:$F$1000,"&gt;=55")/100*$AB$9,0),$AB$8,IF(_xlfn.RANK.EQ(P131,$P$2:$P$1000,0)&lt;=ROUND(COUNTIFS($G$2:$G$1000,"&gt;=50",$F$2:$F$1000,"&gt;=55")/100*$AA$9,0),$AA$8,$Z$8)))))),IF(I131&gt;=$Y$9,$Y$8,$X$8)),IF(I131&gt;=$X$32,$X$30,IF(I131&gt;=$Y$32,$Y$30,IF(I131&gt;=$Z$32,$Z$30,IF(I131&gt;=$AA$32,$AA$30,IF(I131&gt;=$AB$32,$AB$30,IF(I131&gt;=$AC$32,$AC$30,IF(I131&gt;=$AD$32,$AD$30,IF(I131&gt;=$AE$32,$AE$30,$AF$30))))))))),"")</f>
        <v/>
      </c>
      <c r="S131" s="9" t="str" cm="1">
        <f t="array" ref="S131">IF(AND(D131&lt;&gt;"",D131&lt;&gt;"GR"),IF(COUNTIF($H$2:$H$1000,"&gt;=50")&gt;=10,IF(D131&lt;&gt;"GR",IF(AND(D131&gt;=55,H131&gt;=50),_xlfn.IFS(AND(H131&gt;=$AF$11,H131&gt;$AE$10,H131&gt;$AD$10,H131&gt;$AC$10,H131&gt;$AB$10,H131&gt;$AA$10,H131&gt;$Z$10),"AA",AND(H131&gt;=$AE$11,H131&gt;$AD$10,H131&gt;$AC$10,H131&gt;$AB$10,H131&gt;$AA$10,H131&gt;$Z$10),"BA",AND(H131&gt;=$AD$11,H131&gt;$AC$10,H131&gt;$AB$10,H131&gt;$AA$10,H131&gt;$Z$10),"BB",AND(H131&gt;=$AC$11,H131&gt;$AB$10,H131&gt;$AA$10,H131&gt;$Z$10),"CB",AND(H131&gt;=$AB$11,H131&gt;$AA$10,H131&gt;$Z$10),"CC",AND(H131&gt;=$AA$11,H131&gt;$Z$10),"DC",H131&gt;=50,"DD"),IF(H131&gt;=$Y$9,"FD","FF")),R131),IF(J131&gt;=$X$32,$X$30,IF(J131&gt;=$Y$32,$Y$30,IF(J131&gt;=$Z$32,$Z$30,IF(J131&gt;=$AA$32,$AA$30,IF(J131&gt;=$AB$32,$AB$30,IF(J131&gt;=$AC$32,$AC$30,IF(J131&gt;=$AD$32,$AD$30,IF(J131&gt;=$AE$32,$AE$30,$AF$30))))))))),R131)</f>
        <v/>
      </c>
      <c r="T131" s="9" t="str" cm="1">
        <f t="array" ref="T131">IF(A131&lt;&gt;"",IF(_xlfn.BITOR(D131&lt;&gt;"GR",D131&lt;&gt;""),IF(AND(J131&gt;=50,D131&gt;=55),_xlfn.RANK.EQ(J131,$J$2:$J$1000,0),_xlfn.IFS(S131="FD",999,S131="FF",1000)),IF(AND(J131&gt;=50,F131&gt;=55),_xlfn.RANK.EQ(J131,$J$2:$J$326,0),_xlfn.IFS(S131="FD",999,S131="FF",1000))),"")</f>
        <v/>
      </c>
    </row>
    <row r="132" spans="1:20" x14ac:dyDescent="0.2">
      <c r="A132" s="31"/>
      <c r="B132" s="31"/>
      <c r="C132" s="31"/>
      <c r="D132" s="3"/>
      <c r="E132" s="16">
        <f t="shared" si="28"/>
        <v>0</v>
      </c>
      <c r="F132" s="16">
        <f t="shared" si="29"/>
        <v>0</v>
      </c>
      <c r="G132" s="9">
        <f t="shared" si="30"/>
        <v>0</v>
      </c>
      <c r="H132" s="9">
        <f t="shared" si="31"/>
        <v>0</v>
      </c>
      <c r="I132" s="9">
        <f t="shared" si="32"/>
        <v>0</v>
      </c>
      <c r="J132" s="9">
        <f t="shared" si="33"/>
        <v>0</v>
      </c>
      <c r="K132" s="9" t="str">
        <f t="shared" si="34"/>
        <v/>
      </c>
      <c r="L132" s="9" t="str">
        <f t="shared" si="35"/>
        <v/>
      </c>
      <c r="M132" s="9" t="str">
        <f t="shared" si="36"/>
        <v/>
      </c>
      <c r="N132" s="9" t="str">
        <f t="shared" si="37"/>
        <v/>
      </c>
      <c r="O132" s="9" t="str">
        <f t="shared" si="38"/>
        <v/>
      </c>
      <c r="P132" s="9" t="str">
        <f t="shared" si="39"/>
        <v/>
      </c>
      <c r="Q132" s="9" t="str">
        <f t="shared" si="40"/>
        <v/>
      </c>
      <c r="R132" s="9" t="str">
        <f>IF(A132&lt;&gt;"",IF(COUNTIF($G$2:$G$1000,"&gt;=50")&gt;=10,IF(AND(F132&gt;=55,G132&gt;=50),IF(_xlfn.RANK.EQ(K132,$K$2:$K$1000,0)&lt;=ROUND(COUNTIFS($G$2:$G$1000,"&gt;=50",$F$2:$F$1000,"&gt;=55")/100*$AF$9,0),$AF$8,IF(_xlfn.RANK.EQ(L132,$L$2:$L$1000,0)&lt;=ROUND(COUNTIFS($G$2:$G$1000,"&gt;=50",$F$2:$F$1000,"&gt;=55")/100*$AE$9,0),$AE$8,IF(_xlfn.RANK.EQ(M132,$M$2:$M$1000,0)&lt;=ROUND(COUNTIFS($G$2:$G$1000,"&gt;=50",$F$2:$F$1000,"&gt;=55")/100*$AD$9,0),$AD$8,IF(_xlfn.RANK.EQ(N132,$N$2:$N$1000,0)&lt;=ROUND(COUNTIFS($G$2:$G$1000,"&gt;=50",$F$2:$F$1000,"&gt;=55")/100*$AC$9,0),$AC$8,IF(_xlfn.RANK.EQ(O132,$O$2:$O$1000,0)&lt;=ROUND(COUNTIFS($G$2:$G$1000,"&gt;=50",$F$2:$F$1000,"&gt;=55")/100*$AB$9,0),$AB$8,IF(_xlfn.RANK.EQ(P132,$P$2:$P$1000,0)&lt;=ROUND(COUNTIFS($G$2:$G$1000,"&gt;=50",$F$2:$F$1000,"&gt;=55")/100*$AA$9,0),$AA$8,$Z$8)))))),IF(I132&gt;=$Y$9,$Y$8,$X$8)),IF(I132&gt;=$X$32,$X$30,IF(I132&gt;=$Y$32,$Y$30,IF(I132&gt;=$Z$32,$Z$30,IF(I132&gt;=$AA$32,$AA$30,IF(I132&gt;=$AB$32,$AB$30,IF(I132&gt;=$AC$32,$AC$30,IF(I132&gt;=$AD$32,$AD$30,IF(I132&gt;=$AE$32,$AE$30,$AF$30))))))))),"")</f>
        <v/>
      </c>
      <c r="S132" s="9" t="str" cm="1">
        <f t="array" ref="S132">IF(AND(D132&lt;&gt;"",D132&lt;&gt;"GR"),IF(COUNTIF($H$2:$H$1000,"&gt;=50")&gt;=10,IF(D132&lt;&gt;"GR",IF(AND(D132&gt;=55,H132&gt;=50),_xlfn.IFS(AND(H132&gt;=$AF$11,H132&gt;$AE$10,H132&gt;$AD$10,H132&gt;$AC$10,H132&gt;$AB$10,H132&gt;$AA$10,H132&gt;$Z$10),"AA",AND(H132&gt;=$AE$11,H132&gt;$AD$10,H132&gt;$AC$10,H132&gt;$AB$10,H132&gt;$AA$10,H132&gt;$Z$10),"BA",AND(H132&gt;=$AD$11,H132&gt;$AC$10,H132&gt;$AB$10,H132&gt;$AA$10,H132&gt;$Z$10),"BB",AND(H132&gt;=$AC$11,H132&gt;$AB$10,H132&gt;$AA$10,H132&gt;$Z$10),"CB",AND(H132&gt;=$AB$11,H132&gt;$AA$10,H132&gt;$Z$10),"CC",AND(H132&gt;=$AA$11,H132&gt;$Z$10),"DC",H132&gt;=50,"DD"),IF(H132&gt;=$Y$9,"FD","FF")),R132),IF(J132&gt;=$X$32,$X$30,IF(J132&gt;=$Y$32,$Y$30,IF(J132&gt;=$Z$32,$Z$30,IF(J132&gt;=$AA$32,$AA$30,IF(J132&gt;=$AB$32,$AB$30,IF(J132&gt;=$AC$32,$AC$30,IF(J132&gt;=$AD$32,$AD$30,IF(J132&gt;=$AE$32,$AE$30,$AF$30))))))))),R132)</f>
        <v/>
      </c>
      <c r="T132" s="9" t="str" cm="1">
        <f t="array" ref="T132">IF(A132&lt;&gt;"",IF(_xlfn.BITOR(D132&lt;&gt;"GR",D132&lt;&gt;""),IF(AND(J132&gt;=50,D132&gt;=55),_xlfn.RANK.EQ(J132,$J$2:$J$1000,0),_xlfn.IFS(S132="FD",999,S132="FF",1000)),IF(AND(J132&gt;=50,F132&gt;=55),_xlfn.RANK.EQ(J132,$J$2:$J$326,0),_xlfn.IFS(S132="FD",999,S132="FF",1000))),"")</f>
        <v/>
      </c>
    </row>
    <row r="133" spans="1:20" x14ac:dyDescent="0.2">
      <c r="A133" s="31"/>
      <c r="B133" s="31"/>
      <c r="C133" s="31"/>
      <c r="D133" s="3"/>
      <c r="E133" s="16">
        <f t="shared" si="28"/>
        <v>0</v>
      </c>
      <c r="F133" s="16">
        <f t="shared" si="29"/>
        <v>0</v>
      </c>
      <c r="G133" s="9">
        <f t="shared" si="30"/>
        <v>0</v>
      </c>
      <c r="H133" s="9">
        <f t="shared" si="31"/>
        <v>0</v>
      </c>
      <c r="I133" s="9">
        <f t="shared" si="32"/>
        <v>0</v>
      </c>
      <c r="J133" s="9">
        <f t="shared" si="33"/>
        <v>0</v>
      </c>
      <c r="K133" s="9" t="str">
        <f t="shared" si="34"/>
        <v/>
      </c>
      <c r="L133" s="9" t="str">
        <f t="shared" si="35"/>
        <v/>
      </c>
      <c r="M133" s="9" t="str">
        <f t="shared" si="36"/>
        <v/>
      </c>
      <c r="N133" s="9" t="str">
        <f t="shared" si="37"/>
        <v/>
      </c>
      <c r="O133" s="9" t="str">
        <f t="shared" si="38"/>
        <v/>
      </c>
      <c r="P133" s="9" t="str">
        <f t="shared" si="39"/>
        <v/>
      </c>
      <c r="Q133" s="9" t="str">
        <f t="shared" si="40"/>
        <v/>
      </c>
      <c r="R133" s="9" t="str">
        <f>IF(A133&lt;&gt;"",IF(COUNTIF($G$2:$G$1000,"&gt;=50")&gt;=10,IF(AND(F133&gt;=55,G133&gt;=50),IF(_xlfn.RANK.EQ(K133,$K$2:$K$1000,0)&lt;=ROUND(COUNTIFS($G$2:$G$1000,"&gt;=50",$F$2:$F$1000,"&gt;=55")/100*$AF$9,0),$AF$8,IF(_xlfn.RANK.EQ(L133,$L$2:$L$1000,0)&lt;=ROUND(COUNTIFS($G$2:$G$1000,"&gt;=50",$F$2:$F$1000,"&gt;=55")/100*$AE$9,0),$AE$8,IF(_xlfn.RANK.EQ(M133,$M$2:$M$1000,0)&lt;=ROUND(COUNTIFS($G$2:$G$1000,"&gt;=50",$F$2:$F$1000,"&gt;=55")/100*$AD$9,0),$AD$8,IF(_xlfn.RANK.EQ(N133,$N$2:$N$1000,0)&lt;=ROUND(COUNTIFS($G$2:$G$1000,"&gt;=50",$F$2:$F$1000,"&gt;=55")/100*$AC$9,0),$AC$8,IF(_xlfn.RANK.EQ(O133,$O$2:$O$1000,0)&lt;=ROUND(COUNTIFS($G$2:$G$1000,"&gt;=50",$F$2:$F$1000,"&gt;=55")/100*$AB$9,0),$AB$8,IF(_xlfn.RANK.EQ(P133,$P$2:$P$1000,0)&lt;=ROUND(COUNTIFS($G$2:$G$1000,"&gt;=50",$F$2:$F$1000,"&gt;=55")/100*$AA$9,0),$AA$8,$Z$8)))))),IF(I133&gt;=$Y$9,$Y$8,$X$8)),IF(I133&gt;=$X$32,$X$30,IF(I133&gt;=$Y$32,$Y$30,IF(I133&gt;=$Z$32,$Z$30,IF(I133&gt;=$AA$32,$AA$30,IF(I133&gt;=$AB$32,$AB$30,IF(I133&gt;=$AC$32,$AC$30,IF(I133&gt;=$AD$32,$AD$30,IF(I133&gt;=$AE$32,$AE$30,$AF$30))))))))),"")</f>
        <v/>
      </c>
      <c r="S133" s="9" t="str" cm="1">
        <f t="array" ref="S133">IF(AND(D133&lt;&gt;"",D133&lt;&gt;"GR"),IF(COUNTIF($H$2:$H$1000,"&gt;=50")&gt;=10,IF(D133&lt;&gt;"GR",IF(AND(D133&gt;=55,H133&gt;=50),_xlfn.IFS(AND(H133&gt;=$AF$11,H133&gt;$AE$10,H133&gt;$AD$10,H133&gt;$AC$10,H133&gt;$AB$10,H133&gt;$AA$10,H133&gt;$Z$10),"AA",AND(H133&gt;=$AE$11,H133&gt;$AD$10,H133&gt;$AC$10,H133&gt;$AB$10,H133&gt;$AA$10,H133&gt;$Z$10),"BA",AND(H133&gt;=$AD$11,H133&gt;$AC$10,H133&gt;$AB$10,H133&gt;$AA$10,H133&gt;$Z$10),"BB",AND(H133&gt;=$AC$11,H133&gt;$AB$10,H133&gt;$AA$10,H133&gt;$Z$10),"CB",AND(H133&gt;=$AB$11,H133&gt;$AA$10,H133&gt;$Z$10),"CC",AND(H133&gt;=$AA$11,H133&gt;$Z$10),"DC",H133&gt;=50,"DD"),IF(H133&gt;=$Y$9,"FD","FF")),R133),IF(J133&gt;=$X$32,$X$30,IF(J133&gt;=$Y$32,$Y$30,IF(J133&gt;=$Z$32,$Z$30,IF(J133&gt;=$AA$32,$AA$30,IF(J133&gt;=$AB$32,$AB$30,IF(J133&gt;=$AC$32,$AC$30,IF(J133&gt;=$AD$32,$AD$30,IF(J133&gt;=$AE$32,$AE$30,$AF$30))))))))),R133)</f>
        <v/>
      </c>
      <c r="T133" s="9" t="str" cm="1">
        <f t="array" ref="T133">IF(A133&lt;&gt;"",IF(_xlfn.BITOR(D133&lt;&gt;"GR",D133&lt;&gt;""),IF(AND(J133&gt;=50,D133&gt;=55),_xlfn.RANK.EQ(J133,$J$2:$J$1000,0),_xlfn.IFS(S133="FD",999,S133="FF",1000)),IF(AND(J133&gt;=50,F133&gt;=55),_xlfn.RANK.EQ(J133,$J$2:$J$326,0),_xlfn.IFS(S133="FD",999,S133="FF",1000))),"")</f>
        <v/>
      </c>
    </row>
    <row r="134" spans="1:20" x14ac:dyDescent="0.2">
      <c r="A134" s="31"/>
      <c r="B134" s="31"/>
      <c r="C134" s="31"/>
      <c r="D134" s="3"/>
      <c r="E134" s="16">
        <f t="shared" si="28"/>
        <v>0</v>
      </c>
      <c r="F134" s="16">
        <f t="shared" si="29"/>
        <v>0</v>
      </c>
      <c r="G134" s="9">
        <f t="shared" si="30"/>
        <v>0</v>
      </c>
      <c r="H134" s="9">
        <f t="shared" si="31"/>
        <v>0</v>
      </c>
      <c r="I134" s="9">
        <f t="shared" si="32"/>
        <v>0</v>
      </c>
      <c r="J134" s="9">
        <f t="shared" si="33"/>
        <v>0</v>
      </c>
      <c r="K134" s="9" t="str">
        <f t="shared" si="34"/>
        <v/>
      </c>
      <c r="L134" s="9" t="str">
        <f t="shared" si="35"/>
        <v/>
      </c>
      <c r="M134" s="9" t="str">
        <f t="shared" si="36"/>
        <v/>
      </c>
      <c r="N134" s="9" t="str">
        <f t="shared" si="37"/>
        <v/>
      </c>
      <c r="O134" s="9" t="str">
        <f t="shared" si="38"/>
        <v/>
      </c>
      <c r="P134" s="9" t="str">
        <f t="shared" si="39"/>
        <v/>
      </c>
      <c r="Q134" s="9" t="str">
        <f t="shared" si="40"/>
        <v/>
      </c>
      <c r="R134" s="9" t="str">
        <f>IF(A134&lt;&gt;"",IF(COUNTIF($G$2:$G$1000,"&gt;=50")&gt;=10,IF(AND(F134&gt;=55,G134&gt;=50),IF(_xlfn.RANK.EQ(K134,$K$2:$K$1000,0)&lt;=ROUND(COUNTIFS($G$2:$G$1000,"&gt;=50",$F$2:$F$1000,"&gt;=55")/100*$AF$9,0),$AF$8,IF(_xlfn.RANK.EQ(L134,$L$2:$L$1000,0)&lt;=ROUND(COUNTIFS($G$2:$G$1000,"&gt;=50",$F$2:$F$1000,"&gt;=55")/100*$AE$9,0),$AE$8,IF(_xlfn.RANK.EQ(M134,$M$2:$M$1000,0)&lt;=ROUND(COUNTIFS($G$2:$G$1000,"&gt;=50",$F$2:$F$1000,"&gt;=55")/100*$AD$9,0),$AD$8,IF(_xlfn.RANK.EQ(N134,$N$2:$N$1000,0)&lt;=ROUND(COUNTIFS($G$2:$G$1000,"&gt;=50",$F$2:$F$1000,"&gt;=55")/100*$AC$9,0),$AC$8,IF(_xlfn.RANK.EQ(O134,$O$2:$O$1000,0)&lt;=ROUND(COUNTIFS($G$2:$G$1000,"&gt;=50",$F$2:$F$1000,"&gt;=55")/100*$AB$9,0),$AB$8,IF(_xlfn.RANK.EQ(P134,$P$2:$P$1000,0)&lt;=ROUND(COUNTIFS($G$2:$G$1000,"&gt;=50",$F$2:$F$1000,"&gt;=55")/100*$AA$9,0),$AA$8,$Z$8)))))),IF(I134&gt;=$Y$9,$Y$8,$X$8)),IF(I134&gt;=$X$32,$X$30,IF(I134&gt;=$Y$32,$Y$30,IF(I134&gt;=$Z$32,$Z$30,IF(I134&gt;=$AA$32,$AA$30,IF(I134&gt;=$AB$32,$AB$30,IF(I134&gt;=$AC$32,$AC$30,IF(I134&gt;=$AD$32,$AD$30,IF(I134&gt;=$AE$32,$AE$30,$AF$30))))))))),"")</f>
        <v/>
      </c>
      <c r="S134" s="9" t="str" cm="1">
        <f t="array" ref="S134">IF(AND(D134&lt;&gt;"",D134&lt;&gt;"GR"),IF(COUNTIF($H$2:$H$1000,"&gt;=50")&gt;=10,IF(D134&lt;&gt;"GR",IF(AND(D134&gt;=55,H134&gt;=50),_xlfn.IFS(AND(H134&gt;=$AF$11,H134&gt;$AE$10,H134&gt;$AD$10,H134&gt;$AC$10,H134&gt;$AB$10,H134&gt;$AA$10,H134&gt;$Z$10),"AA",AND(H134&gt;=$AE$11,H134&gt;$AD$10,H134&gt;$AC$10,H134&gt;$AB$10,H134&gt;$AA$10,H134&gt;$Z$10),"BA",AND(H134&gt;=$AD$11,H134&gt;$AC$10,H134&gt;$AB$10,H134&gt;$AA$10,H134&gt;$Z$10),"BB",AND(H134&gt;=$AC$11,H134&gt;$AB$10,H134&gt;$AA$10,H134&gt;$Z$10),"CB",AND(H134&gt;=$AB$11,H134&gt;$AA$10,H134&gt;$Z$10),"CC",AND(H134&gt;=$AA$11,H134&gt;$Z$10),"DC",H134&gt;=50,"DD"),IF(H134&gt;=$Y$9,"FD","FF")),R134),IF(J134&gt;=$X$32,$X$30,IF(J134&gt;=$Y$32,$Y$30,IF(J134&gt;=$Z$32,$Z$30,IF(J134&gt;=$AA$32,$AA$30,IF(J134&gt;=$AB$32,$AB$30,IF(J134&gt;=$AC$32,$AC$30,IF(J134&gt;=$AD$32,$AD$30,IF(J134&gt;=$AE$32,$AE$30,$AF$30))))))))),R134)</f>
        <v/>
      </c>
      <c r="T134" s="9" t="str" cm="1">
        <f t="array" ref="T134">IF(A134&lt;&gt;"",IF(_xlfn.BITOR(D134&lt;&gt;"GR",D134&lt;&gt;""),IF(AND(J134&gt;=50,D134&gt;=55),_xlfn.RANK.EQ(J134,$J$2:$J$1000,0),_xlfn.IFS(S134="FD",999,S134="FF",1000)),IF(AND(J134&gt;=50,F134&gt;=55),_xlfn.RANK.EQ(J134,$J$2:$J$326,0),_xlfn.IFS(S134="FD",999,S134="FF",1000))),"")</f>
        <v/>
      </c>
    </row>
    <row r="135" spans="1:20" x14ac:dyDescent="0.2">
      <c r="A135" s="31"/>
      <c r="B135" s="31"/>
      <c r="C135" s="31"/>
      <c r="D135" s="3"/>
      <c r="E135" s="16">
        <f t="shared" si="28"/>
        <v>0</v>
      </c>
      <c r="F135" s="16">
        <f t="shared" si="29"/>
        <v>0</v>
      </c>
      <c r="G135" s="9">
        <f t="shared" si="30"/>
        <v>0</v>
      </c>
      <c r="H135" s="9">
        <f t="shared" si="31"/>
        <v>0</v>
      </c>
      <c r="I135" s="9">
        <f t="shared" si="32"/>
        <v>0</v>
      </c>
      <c r="J135" s="9">
        <f t="shared" si="33"/>
        <v>0</v>
      </c>
      <c r="K135" s="9" t="str">
        <f t="shared" si="34"/>
        <v/>
      </c>
      <c r="L135" s="9" t="str">
        <f t="shared" si="35"/>
        <v/>
      </c>
      <c r="M135" s="9" t="str">
        <f t="shared" si="36"/>
        <v/>
      </c>
      <c r="N135" s="9" t="str">
        <f t="shared" si="37"/>
        <v/>
      </c>
      <c r="O135" s="9" t="str">
        <f t="shared" si="38"/>
        <v/>
      </c>
      <c r="P135" s="9" t="str">
        <f t="shared" si="39"/>
        <v/>
      </c>
      <c r="Q135" s="9" t="str">
        <f t="shared" si="40"/>
        <v/>
      </c>
      <c r="R135" s="9" t="str">
        <f>IF(A135&lt;&gt;"",IF(COUNTIF($G$2:$G$1000,"&gt;=50")&gt;=10,IF(AND(F135&gt;=55,G135&gt;=50),IF(_xlfn.RANK.EQ(K135,$K$2:$K$1000,0)&lt;=ROUND(COUNTIFS($G$2:$G$1000,"&gt;=50",$F$2:$F$1000,"&gt;=55")/100*$AF$9,0),$AF$8,IF(_xlfn.RANK.EQ(L135,$L$2:$L$1000,0)&lt;=ROUND(COUNTIFS($G$2:$G$1000,"&gt;=50",$F$2:$F$1000,"&gt;=55")/100*$AE$9,0),$AE$8,IF(_xlfn.RANK.EQ(M135,$M$2:$M$1000,0)&lt;=ROUND(COUNTIFS($G$2:$G$1000,"&gt;=50",$F$2:$F$1000,"&gt;=55")/100*$AD$9,0),$AD$8,IF(_xlfn.RANK.EQ(N135,$N$2:$N$1000,0)&lt;=ROUND(COUNTIFS($G$2:$G$1000,"&gt;=50",$F$2:$F$1000,"&gt;=55")/100*$AC$9,0),$AC$8,IF(_xlfn.RANK.EQ(O135,$O$2:$O$1000,0)&lt;=ROUND(COUNTIFS($G$2:$G$1000,"&gt;=50",$F$2:$F$1000,"&gt;=55")/100*$AB$9,0),$AB$8,IF(_xlfn.RANK.EQ(P135,$P$2:$P$1000,0)&lt;=ROUND(COUNTIFS($G$2:$G$1000,"&gt;=50",$F$2:$F$1000,"&gt;=55")/100*$AA$9,0),$AA$8,$Z$8)))))),IF(I135&gt;=$Y$9,$Y$8,$X$8)),IF(I135&gt;=$X$32,$X$30,IF(I135&gt;=$Y$32,$Y$30,IF(I135&gt;=$Z$32,$Z$30,IF(I135&gt;=$AA$32,$AA$30,IF(I135&gt;=$AB$32,$AB$30,IF(I135&gt;=$AC$32,$AC$30,IF(I135&gt;=$AD$32,$AD$30,IF(I135&gt;=$AE$32,$AE$30,$AF$30))))))))),"")</f>
        <v/>
      </c>
      <c r="S135" s="9" t="str" cm="1">
        <f t="array" ref="S135">IF(AND(D135&lt;&gt;"",D135&lt;&gt;"GR"),IF(COUNTIF($H$2:$H$1000,"&gt;=50")&gt;=10,IF(D135&lt;&gt;"GR",IF(AND(D135&gt;=55,H135&gt;=50),_xlfn.IFS(AND(H135&gt;=$AF$11,H135&gt;$AE$10,H135&gt;$AD$10,H135&gt;$AC$10,H135&gt;$AB$10,H135&gt;$AA$10,H135&gt;$Z$10),"AA",AND(H135&gt;=$AE$11,H135&gt;$AD$10,H135&gt;$AC$10,H135&gt;$AB$10,H135&gt;$AA$10,H135&gt;$Z$10),"BA",AND(H135&gt;=$AD$11,H135&gt;$AC$10,H135&gt;$AB$10,H135&gt;$AA$10,H135&gt;$Z$10),"BB",AND(H135&gt;=$AC$11,H135&gt;$AB$10,H135&gt;$AA$10,H135&gt;$Z$10),"CB",AND(H135&gt;=$AB$11,H135&gt;$AA$10,H135&gt;$Z$10),"CC",AND(H135&gt;=$AA$11,H135&gt;$Z$10),"DC",H135&gt;=50,"DD"),IF(H135&gt;=$Y$9,"FD","FF")),R135),IF(J135&gt;=$X$32,$X$30,IF(J135&gt;=$Y$32,$Y$30,IF(J135&gt;=$Z$32,$Z$30,IF(J135&gt;=$AA$32,$AA$30,IF(J135&gt;=$AB$32,$AB$30,IF(J135&gt;=$AC$32,$AC$30,IF(J135&gt;=$AD$32,$AD$30,IF(J135&gt;=$AE$32,$AE$30,$AF$30))))))))),R135)</f>
        <v/>
      </c>
      <c r="T135" s="9" t="str" cm="1">
        <f t="array" ref="T135">IF(A135&lt;&gt;"",IF(_xlfn.BITOR(D135&lt;&gt;"GR",D135&lt;&gt;""),IF(AND(J135&gt;=50,D135&gt;=55),_xlfn.RANK.EQ(J135,$J$2:$J$1000,0),_xlfn.IFS(S135="FD",999,S135="FF",1000)),IF(AND(J135&gt;=50,F135&gt;=55),_xlfn.RANK.EQ(J135,$J$2:$J$326,0),_xlfn.IFS(S135="FD",999,S135="FF",1000))),"")</f>
        <v/>
      </c>
    </row>
    <row r="136" spans="1:20" x14ac:dyDescent="0.2">
      <c r="A136" s="31"/>
      <c r="B136" s="31"/>
      <c r="C136" s="31"/>
      <c r="D136" s="3"/>
      <c r="E136" s="16">
        <f t="shared" si="28"/>
        <v>0</v>
      </c>
      <c r="F136" s="16">
        <f t="shared" si="29"/>
        <v>0</v>
      </c>
      <c r="G136" s="9">
        <f t="shared" si="30"/>
        <v>0</v>
      </c>
      <c r="H136" s="9">
        <f t="shared" si="31"/>
        <v>0</v>
      </c>
      <c r="I136" s="9">
        <f t="shared" si="32"/>
        <v>0</v>
      </c>
      <c r="J136" s="9">
        <f t="shared" si="33"/>
        <v>0</v>
      </c>
      <c r="K136" s="9" t="str">
        <f t="shared" si="34"/>
        <v/>
      </c>
      <c r="L136" s="9" t="str">
        <f t="shared" si="35"/>
        <v/>
      </c>
      <c r="M136" s="9" t="str">
        <f t="shared" si="36"/>
        <v/>
      </c>
      <c r="N136" s="9" t="str">
        <f t="shared" si="37"/>
        <v/>
      </c>
      <c r="O136" s="9" t="str">
        <f t="shared" si="38"/>
        <v/>
      </c>
      <c r="P136" s="9" t="str">
        <f t="shared" si="39"/>
        <v/>
      </c>
      <c r="Q136" s="9" t="str">
        <f t="shared" si="40"/>
        <v/>
      </c>
      <c r="R136" s="9" t="str">
        <f>IF(A136&lt;&gt;"",IF(COUNTIF($G$2:$G$1000,"&gt;=50")&gt;=10,IF(AND(F136&gt;=55,G136&gt;=50),IF(_xlfn.RANK.EQ(K136,$K$2:$K$1000,0)&lt;=ROUND(COUNTIFS($G$2:$G$1000,"&gt;=50",$F$2:$F$1000,"&gt;=55")/100*$AF$9,0),$AF$8,IF(_xlfn.RANK.EQ(L136,$L$2:$L$1000,0)&lt;=ROUND(COUNTIFS($G$2:$G$1000,"&gt;=50",$F$2:$F$1000,"&gt;=55")/100*$AE$9,0),$AE$8,IF(_xlfn.RANK.EQ(M136,$M$2:$M$1000,0)&lt;=ROUND(COUNTIFS($G$2:$G$1000,"&gt;=50",$F$2:$F$1000,"&gt;=55")/100*$AD$9,0),$AD$8,IF(_xlfn.RANK.EQ(N136,$N$2:$N$1000,0)&lt;=ROUND(COUNTIFS($G$2:$G$1000,"&gt;=50",$F$2:$F$1000,"&gt;=55")/100*$AC$9,0),$AC$8,IF(_xlfn.RANK.EQ(O136,$O$2:$O$1000,0)&lt;=ROUND(COUNTIFS($G$2:$G$1000,"&gt;=50",$F$2:$F$1000,"&gt;=55")/100*$AB$9,0),$AB$8,IF(_xlfn.RANK.EQ(P136,$P$2:$P$1000,0)&lt;=ROUND(COUNTIFS($G$2:$G$1000,"&gt;=50",$F$2:$F$1000,"&gt;=55")/100*$AA$9,0),$AA$8,$Z$8)))))),IF(I136&gt;=$Y$9,$Y$8,$X$8)),IF(I136&gt;=$X$32,$X$30,IF(I136&gt;=$Y$32,$Y$30,IF(I136&gt;=$Z$32,$Z$30,IF(I136&gt;=$AA$32,$AA$30,IF(I136&gt;=$AB$32,$AB$30,IF(I136&gt;=$AC$32,$AC$30,IF(I136&gt;=$AD$32,$AD$30,IF(I136&gt;=$AE$32,$AE$30,$AF$30))))))))),"")</f>
        <v/>
      </c>
      <c r="S136" s="9" t="str" cm="1">
        <f t="array" ref="S136">IF(AND(D136&lt;&gt;"",D136&lt;&gt;"GR"),IF(COUNTIF($H$2:$H$1000,"&gt;=50")&gt;=10,IF(D136&lt;&gt;"GR",IF(AND(D136&gt;=55,H136&gt;=50),_xlfn.IFS(AND(H136&gt;=$AF$11,H136&gt;$AE$10,H136&gt;$AD$10,H136&gt;$AC$10,H136&gt;$AB$10,H136&gt;$AA$10,H136&gt;$Z$10),"AA",AND(H136&gt;=$AE$11,H136&gt;$AD$10,H136&gt;$AC$10,H136&gt;$AB$10,H136&gt;$AA$10,H136&gt;$Z$10),"BA",AND(H136&gt;=$AD$11,H136&gt;$AC$10,H136&gt;$AB$10,H136&gt;$AA$10,H136&gt;$Z$10),"BB",AND(H136&gt;=$AC$11,H136&gt;$AB$10,H136&gt;$AA$10,H136&gt;$Z$10),"CB",AND(H136&gt;=$AB$11,H136&gt;$AA$10,H136&gt;$Z$10),"CC",AND(H136&gt;=$AA$11,H136&gt;$Z$10),"DC",H136&gt;=50,"DD"),IF(H136&gt;=$Y$9,"FD","FF")),R136),IF(J136&gt;=$X$32,$X$30,IF(J136&gt;=$Y$32,$Y$30,IF(J136&gt;=$Z$32,$Z$30,IF(J136&gt;=$AA$32,$AA$30,IF(J136&gt;=$AB$32,$AB$30,IF(J136&gt;=$AC$32,$AC$30,IF(J136&gt;=$AD$32,$AD$30,IF(J136&gt;=$AE$32,$AE$30,$AF$30))))))))),R136)</f>
        <v/>
      </c>
      <c r="T136" s="9" t="str" cm="1">
        <f t="array" ref="T136">IF(A136&lt;&gt;"",IF(_xlfn.BITOR(D136&lt;&gt;"GR",D136&lt;&gt;""),IF(AND(J136&gt;=50,D136&gt;=55),_xlfn.RANK.EQ(J136,$J$2:$J$1000,0),_xlfn.IFS(S136="FD",999,S136="FF",1000)),IF(AND(J136&gt;=50,F136&gt;=55),_xlfn.RANK.EQ(J136,$J$2:$J$326,0),_xlfn.IFS(S136="FD",999,S136="FF",1000))),"")</f>
        <v/>
      </c>
    </row>
    <row r="137" spans="1:20" x14ac:dyDescent="0.2">
      <c r="A137" s="31"/>
      <c r="B137" s="31"/>
      <c r="C137" s="31"/>
      <c r="D137" s="3"/>
      <c r="E137" s="16">
        <f t="shared" si="28"/>
        <v>0</v>
      </c>
      <c r="F137" s="16">
        <f t="shared" si="29"/>
        <v>0</v>
      </c>
      <c r="G137" s="9">
        <f t="shared" si="30"/>
        <v>0</v>
      </c>
      <c r="H137" s="9">
        <f t="shared" si="31"/>
        <v>0</v>
      </c>
      <c r="I137" s="9">
        <f t="shared" si="32"/>
        <v>0</v>
      </c>
      <c r="J137" s="9">
        <f t="shared" si="33"/>
        <v>0</v>
      </c>
      <c r="K137" s="9" t="str">
        <f t="shared" si="34"/>
        <v/>
      </c>
      <c r="L137" s="9" t="str">
        <f t="shared" si="35"/>
        <v/>
      </c>
      <c r="M137" s="9" t="str">
        <f t="shared" si="36"/>
        <v/>
      </c>
      <c r="N137" s="9" t="str">
        <f t="shared" si="37"/>
        <v/>
      </c>
      <c r="O137" s="9" t="str">
        <f t="shared" si="38"/>
        <v/>
      </c>
      <c r="P137" s="9" t="str">
        <f t="shared" si="39"/>
        <v/>
      </c>
      <c r="Q137" s="9" t="str">
        <f t="shared" si="40"/>
        <v/>
      </c>
      <c r="R137" s="9" t="str">
        <f>IF(A137&lt;&gt;"",IF(COUNTIF($G$2:$G$1000,"&gt;=50")&gt;=10,IF(AND(F137&gt;=55,G137&gt;=50),IF(_xlfn.RANK.EQ(K137,$K$2:$K$1000,0)&lt;=ROUND(COUNTIFS($G$2:$G$1000,"&gt;=50",$F$2:$F$1000,"&gt;=55")/100*$AF$9,0),$AF$8,IF(_xlfn.RANK.EQ(L137,$L$2:$L$1000,0)&lt;=ROUND(COUNTIFS($G$2:$G$1000,"&gt;=50",$F$2:$F$1000,"&gt;=55")/100*$AE$9,0),$AE$8,IF(_xlfn.RANK.EQ(M137,$M$2:$M$1000,0)&lt;=ROUND(COUNTIFS($G$2:$G$1000,"&gt;=50",$F$2:$F$1000,"&gt;=55")/100*$AD$9,0),$AD$8,IF(_xlfn.RANK.EQ(N137,$N$2:$N$1000,0)&lt;=ROUND(COUNTIFS($G$2:$G$1000,"&gt;=50",$F$2:$F$1000,"&gt;=55")/100*$AC$9,0),$AC$8,IF(_xlfn.RANK.EQ(O137,$O$2:$O$1000,0)&lt;=ROUND(COUNTIFS($G$2:$G$1000,"&gt;=50",$F$2:$F$1000,"&gt;=55")/100*$AB$9,0),$AB$8,IF(_xlfn.RANK.EQ(P137,$P$2:$P$1000,0)&lt;=ROUND(COUNTIFS($G$2:$G$1000,"&gt;=50",$F$2:$F$1000,"&gt;=55")/100*$AA$9,0),$AA$8,$Z$8)))))),IF(I137&gt;=$Y$9,$Y$8,$X$8)),IF(I137&gt;=$X$32,$X$30,IF(I137&gt;=$Y$32,$Y$30,IF(I137&gt;=$Z$32,$Z$30,IF(I137&gt;=$AA$32,$AA$30,IF(I137&gt;=$AB$32,$AB$30,IF(I137&gt;=$AC$32,$AC$30,IF(I137&gt;=$AD$32,$AD$30,IF(I137&gt;=$AE$32,$AE$30,$AF$30))))))))),"")</f>
        <v/>
      </c>
      <c r="S137" s="9" t="str" cm="1">
        <f t="array" ref="S137">IF(AND(D137&lt;&gt;"",D137&lt;&gt;"GR"),IF(COUNTIF($H$2:$H$1000,"&gt;=50")&gt;=10,IF(D137&lt;&gt;"GR",IF(AND(D137&gt;=55,H137&gt;=50),_xlfn.IFS(AND(H137&gt;=$AF$11,H137&gt;$AE$10,H137&gt;$AD$10,H137&gt;$AC$10,H137&gt;$AB$10,H137&gt;$AA$10,H137&gt;$Z$10),"AA",AND(H137&gt;=$AE$11,H137&gt;$AD$10,H137&gt;$AC$10,H137&gt;$AB$10,H137&gt;$AA$10,H137&gt;$Z$10),"BA",AND(H137&gt;=$AD$11,H137&gt;$AC$10,H137&gt;$AB$10,H137&gt;$AA$10,H137&gt;$Z$10),"BB",AND(H137&gt;=$AC$11,H137&gt;$AB$10,H137&gt;$AA$10,H137&gt;$Z$10),"CB",AND(H137&gt;=$AB$11,H137&gt;$AA$10,H137&gt;$Z$10),"CC",AND(H137&gt;=$AA$11,H137&gt;$Z$10),"DC",H137&gt;=50,"DD"),IF(H137&gt;=$Y$9,"FD","FF")),R137),IF(J137&gt;=$X$32,$X$30,IF(J137&gt;=$Y$32,$Y$30,IF(J137&gt;=$Z$32,$Z$30,IF(J137&gt;=$AA$32,$AA$30,IF(J137&gt;=$AB$32,$AB$30,IF(J137&gt;=$AC$32,$AC$30,IF(J137&gt;=$AD$32,$AD$30,IF(J137&gt;=$AE$32,$AE$30,$AF$30))))))))),R137)</f>
        <v/>
      </c>
      <c r="T137" s="9" t="str" cm="1">
        <f t="array" ref="T137">IF(A137&lt;&gt;"",IF(_xlfn.BITOR(D137&lt;&gt;"GR",D137&lt;&gt;""),IF(AND(J137&gt;=50,D137&gt;=55),_xlfn.RANK.EQ(J137,$J$2:$J$1000,0),_xlfn.IFS(S137="FD",999,S137="FF",1000)),IF(AND(J137&gt;=50,F137&gt;=55),_xlfn.RANK.EQ(J137,$J$2:$J$326,0),_xlfn.IFS(S137="FD",999,S137="FF",1000))),"")</f>
        <v/>
      </c>
    </row>
    <row r="138" spans="1:20" x14ac:dyDescent="0.2">
      <c r="A138" s="31"/>
      <c r="B138" s="31"/>
      <c r="C138" s="31"/>
      <c r="D138" s="3"/>
      <c r="E138" s="16">
        <f t="shared" si="28"/>
        <v>0</v>
      </c>
      <c r="F138" s="16">
        <f t="shared" si="29"/>
        <v>0</v>
      </c>
      <c r="G138" s="9">
        <f t="shared" si="30"/>
        <v>0</v>
      </c>
      <c r="H138" s="9">
        <f t="shared" si="31"/>
        <v>0</v>
      </c>
      <c r="I138" s="9">
        <f t="shared" si="32"/>
        <v>0</v>
      </c>
      <c r="J138" s="9">
        <f t="shared" si="33"/>
        <v>0</v>
      </c>
      <c r="K138" s="9" t="str">
        <f t="shared" si="34"/>
        <v/>
      </c>
      <c r="L138" s="9" t="str">
        <f t="shared" si="35"/>
        <v/>
      </c>
      <c r="M138" s="9" t="str">
        <f t="shared" si="36"/>
        <v/>
      </c>
      <c r="N138" s="9" t="str">
        <f t="shared" si="37"/>
        <v/>
      </c>
      <c r="O138" s="9" t="str">
        <f t="shared" si="38"/>
        <v/>
      </c>
      <c r="P138" s="9" t="str">
        <f t="shared" si="39"/>
        <v/>
      </c>
      <c r="Q138" s="9" t="str">
        <f t="shared" si="40"/>
        <v/>
      </c>
      <c r="R138" s="9" t="str">
        <f>IF(A138&lt;&gt;"",IF(COUNTIF($G$2:$G$1000,"&gt;=50")&gt;=10,IF(AND(F138&gt;=55,G138&gt;=50),IF(_xlfn.RANK.EQ(K138,$K$2:$K$1000,0)&lt;=ROUND(COUNTIFS($G$2:$G$1000,"&gt;=50",$F$2:$F$1000,"&gt;=55")/100*$AF$9,0),$AF$8,IF(_xlfn.RANK.EQ(L138,$L$2:$L$1000,0)&lt;=ROUND(COUNTIFS($G$2:$G$1000,"&gt;=50",$F$2:$F$1000,"&gt;=55")/100*$AE$9,0),$AE$8,IF(_xlfn.RANK.EQ(M138,$M$2:$M$1000,0)&lt;=ROUND(COUNTIFS($G$2:$G$1000,"&gt;=50",$F$2:$F$1000,"&gt;=55")/100*$AD$9,0),$AD$8,IF(_xlfn.RANK.EQ(N138,$N$2:$N$1000,0)&lt;=ROUND(COUNTIFS($G$2:$G$1000,"&gt;=50",$F$2:$F$1000,"&gt;=55")/100*$AC$9,0),$AC$8,IF(_xlfn.RANK.EQ(O138,$O$2:$O$1000,0)&lt;=ROUND(COUNTIFS($G$2:$G$1000,"&gt;=50",$F$2:$F$1000,"&gt;=55")/100*$AB$9,0),$AB$8,IF(_xlfn.RANK.EQ(P138,$P$2:$P$1000,0)&lt;=ROUND(COUNTIFS($G$2:$G$1000,"&gt;=50",$F$2:$F$1000,"&gt;=55")/100*$AA$9,0),$AA$8,$Z$8)))))),IF(I138&gt;=$Y$9,$Y$8,$X$8)),IF(I138&gt;=$X$32,$X$30,IF(I138&gt;=$Y$32,$Y$30,IF(I138&gt;=$Z$32,$Z$30,IF(I138&gt;=$AA$32,$AA$30,IF(I138&gt;=$AB$32,$AB$30,IF(I138&gt;=$AC$32,$AC$30,IF(I138&gt;=$AD$32,$AD$30,IF(I138&gt;=$AE$32,$AE$30,$AF$30))))))))),"")</f>
        <v/>
      </c>
      <c r="S138" s="9" t="str" cm="1">
        <f t="array" ref="S138">IF(AND(D138&lt;&gt;"",D138&lt;&gt;"GR"),IF(COUNTIF($H$2:$H$1000,"&gt;=50")&gt;=10,IF(D138&lt;&gt;"GR",IF(AND(D138&gt;=55,H138&gt;=50),_xlfn.IFS(AND(H138&gt;=$AF$11,H138&gt;$AE$10,H138&gt;$AD$10,H138&gt;$AC$10,H138&gt;$AB$10,H138&gt;$AA$10,H138&gt;$Z$10),"AA",AND(H138&gt;=$AE$11,H138&gt;$AD$10,H138&gt;$AC$10,H138&gt;$AB$10,H138&gt;$AA$10,H138&gt;$Z$10),"BA",AND(H138&gt;=$AD$11,H138&gt;$AC$10,H138&gt;$AB$10,H138&gt;$AA$10,H138&gt;$Z$10),"BB",AND(H138&gt;=$AC$11,H138&gt;$AB$10,H138&gt;$AA$10,H138&gt;$Z$10),"CB",AND(H138&gt;=$AB$11,H138&gt;$AA$10,H138&gt;$Z$10),"CC",AND(H138&gt;=$AA$11,H138&gt;$Z$10),"DC",H138&gt;=50,"DD"),IF(H138&gt;=$Y$9,"FD","FF")),R138),IF(J138&gt;=$X$32,$X$30,IF(J138&gt;=$Y$32,$Y$30,IF(J138&gt;=$Z$32,$Z$30,IF(J138&gt;=$AA$32,$AA$30,IF(J138&gt;=$AB$32,$AB$30,IF(J138&gt;=$AC$32,$AC$30,IF(J138&gt;=$AD$32,$AD$30,IF(J138&gt;=$AE$32,$AE$30,$AF$30))))))))),R138)</f>
        <v/>
      </c>
      <c r="T138" s="9" t="str" cm="1">
        <f t="array" ref="T138">IF(A138&lt;&gt;"",IF(_xlfn.BITOR(D138&lt;&gt;"GR",D138&lt;&gt;""),IF(AND(J138&gt;=50,D138&gt;=55),_xlfn.RANK.EQ(J138,$J$2:$J$1000,0),_xlfn.IFS(S138="FD",999,S138="FF",1000)),IF(AND(J138&gt;=50,F138&gt;=55),_xlfn.RANK.EQ(J138,$J$2:$J$326,0),_xlfn.IFS(S138="FD",999,S138="FF",1000))),"")</f>
        <v/>
      </c>
    </row>
    <row r="139" spans="1:20" x14ac:dyDescent="0.2">
      <c r="A139" s="31"/>
      <c r="B139" s="31"/>
      <c r="C139" s="31"/>
      <c r="D139" s="3"/>
      <c r="E139" s="16">
        <f t="shared" si="28"/>
        <v>0</v>
      </c>
      <c r="F139" s="16">
        <f t="shared" si="29"/>
        <v>0</v>
      </c>
      <c r="G139" s="9">
        <f t="shared" si="30"/>
        <v>0</v>
      </c>
      <c r="H139" s="9">
        <f t="shared" si="31"/>
        <v>0</v>
      </c>
      <c r="I139" s="9">
        <f t="shared" si="32"/>
        <v>0</v>
      </c>
      <c r="J139" s="9">
        <f t="shared" si="33"/>
        <v>0</v>
      </c>
      <c r="K139" s="9" t="str">
        <f t="shared" si="34"/>
        <v/>
      </c>
      <c r="L139" s="9" t="str">
        <f t="shared" si="35"/>
        <v/>
      </c>
      <c r="M139" s="9" t="str">
        <f t="shared" si="36"/>
        <v/>
      </c>
      <c r="N139" s="9" t="str">
        <f t="shared" si="37"/>
        <v/>
      </c>
      <c r="O139" s="9" t="str">
        <f t="shared" si="38"/>
        <v/>
      </c>
      <c r="P139" s="9" t="str">
        <f t="shared" si="39"/>
        <v/>
      </c>
      <c r="Q139" s="9" t="str">
        <f t="shared" si="40"/>
        <v/>
      </c>
      <c r="R139" s="9" t="str">
        <f>IF(A139&lt;&gt;"",IF(COUNTIF($G$2:$G$1000,"&gt;=50")&gt;=10,IF(AND(F139&gt;=55,G139&gt;=50),IF(_xlfn.RANK.EQ(K139,$K$2:$K$1000,0)&lt;=ROUND(COUNTIFS($G$2:$G$1000,"&gt;=50",$F$2:$F$1000,"&gt;=55")/100*$AF$9,0),$AF$8,IF(_xlfn.RANK.EQ(L139,$L$2:$L$1000,0)&lt;=ROUND(COUNTIFS($G$2:$G$1000,"&gt;=50",$F$2:$F$1000,"&gt;=55")/100*$AE$9,0),$AE$8,IF(_xlfn.RANK.EQ(M139,$M$2:$M$1000,0)&lt;=ROUND(COUNTIFS($G$2:$G$1000,"&gt;=50",$F$2:$F$1000,"&gt;=55")/100*$AD$9,0),$AD$8,IF(_xlfn.RANK.EQ(N139,$N$2:$N$1000,0)&lt;=ROUND(COUNTIFS($G$2:$G$1000,"&gt;=50",$F$2:$F$1000,"&gt;=55")/100*$AC$9,0),$AC$8,IF(_xlfn.RANK.EQ(O139,$O$2:$O$1000,0)&lt;=ROUND(COUNTIFS($G$2:$G$1000,"&gt;=50",$F$2:$F$1000,"&gt;=55")/100*$AB$9,0),$AB$8,IF(_xlfn.RANK.EQ(P139,$P$2:$P$1000,0)&lt;=ROUND(COUNTIFS($G$2:$G$1000,"&gt;=50",$F$2:$F$1000,"&gt;=55")/100*$AA$9,0),$AA$8,$Z$8)))))),IF(I139&gt;=$Y$9,$Y$8,$X$8)),IF(I139&gt;=$X$32,$X$30,IF(I139&gt;=$Y$32,$Y$30,IF(I139&gt;=$Z$32,$Z$30,IF(I139&gt;=$AA$32,$AA$30,IF(I139&gt;=$AB$32,$AB$30,IF(I139&gt;=$AC$32,$AC$30,IF(I139&gt;=$AD$32,$AD$30,IF(I139&gt;=$AE$32,$AE$30,$AF$30))))))))),"")</f>
        <v/>
      </c>
      <c r="S139" s="9" t="str" cm="1">
        <f t="array" ref="S139">IF(AND(D139&lt;&gt;"",D139&lt;&gt;"GR"),IF(COUNTIF($H$2:$H$1000,"&gt;=50")&gt;=10,IF(D139&lt;&gt;"GR",IF(AND(D139&gt;=55,H139&gt;=50),_xlfn.IFS(AND(H139&gt;=$AF$11,H139&gt;$AE$10,H139&gt;$AD$10,H139&gt;$AC$10,H139&gt;$AB$10,H139&gt;$AA$10,H139&gt;$Z$10),"AA",AND(H139&gt;=$AE$11,H139&gt;$AD$10,H139&gt;$AC$10,H139&gt;$AB$10,H139&gt;$AA$10,H139&gt;$Z$10),"BA",AND(H139&gt;=$AD$11,H139&gt;$AC$10,H139&gt;$AB$10,H139&gt;$AA$10,H139&gt;$Z$10),"BB",AND(H139&gt;=$AC$11,H139&gt;$AB$10,H139&gt;$AA$10,H139&gt;$Z$10),"CB",AND(H139&gt;=$AB$11,H139&gt;$AA$10,H139&gt;$Z$10),"CC",AND(H139&gt;=$AA$11,H139&gt;$Z$10),"DC",H139&gt;=50,"DD"),IF(H139&gt;=$Y$9,"FD","FF")),R139),IF(J139&gt;=$X$32,$X$30,IF(J139&gt;=$Y$32,$Y$30,IF(J139&gt;=$Z$32,$Z$30,IF(J139&gt;=$AA$32,$AA$30,IF(J139&gt;=$AB$32,$AB$30,IF(J139&gt;=$AC$32,$AC$30,IF(J139&gt;=$AD$32,$AD$30,IF(J139&gt;=$AE$32,$AE$30,$AF$30))))))))),R139)</f>
        <v/>
      </c>
      <c r="T139" s="9" t="str" cm="1">
        <f t="array" ref="T139">IF(A139&lt;&gt;"",IF(_xlfn.BITOR(D139&lt;&gt;"GR",D139&lt;&gt;""),IF(AND(J139&gt;=50,D139&gt;=55),_xlfn.RANK.EQ(J139,$J$2:$J$1000,0),_xlfn.IFS(S139="FD",999,S139="FF",1000)),IF(AND(J139&gt;=50,F139&gt;=55),_xlfn.RANK.EQ(J139,$J$2:$J$326,0),_xlfn.IFS(S139="FD",999,S139="FF",1000))),"")</f>
        <v/>
      </c>
    </row>
    <row r="140" spans="1:20" x14ac:dyDescent="0.2">
      <c r="A140" s="31"/>
      <c r="B140" s="31"/>
      <c r="C140" s="31"/>
      <c r="D140" s="3"/>
      <c r="E140" s="16">
        <f t="shared" si="28"/>
        <v>0</v>
      </c>
      <c r="F140" s="16">
        <f t="shared" si="29"/>
        <v>0</v>
      </c>
      <c r="G140" s="9">
        <f t="shared" si="30"/>
        <v>0</v>
      </c>
      <c r="H140" s="9">
        <f t="shared" si="31"/>
        <v>0</v>
      </c>
      <c r="I140" s="9">
        <f t="shared" si="32"/>
        <v>0</v>
      </c>
      <c r="J140" s="9">
        <f t="shared" si="33"/>
        <v>0</v>
      </c>
      <c r="K140" s="9" t="str">
        <f t="shared" si="34"/>
        <v/>
      </c>
      <c r="L140" s="9" t="str">
        <f t="shared" si="35"/>
        <v/>
      </c>
      <c r="M140" s="9" t="str">
        <f t="shared" si="36"/>
        <v/>
      </c>
      <c r="N140" s="9" t="str">
        <f t="shared" si="37"/>
        <v/>
      </c>
      <c r="O140" s="9" t="str">
        <f t="shared" si="38"/>
        <v/>
      </c>
      <c r="P140" s="9" t="str">
        <f t="shared" si="39"/>
        <v/>
      </c>
      <c r="Q140" s="9" t="str">
        <f t="shared" si="40"/>
        <v/>
      </c>
      <c r="R140" s="9" t="str">
        <f>IF(A140&lt;&gt;"",IF(COUNTIF($G$2:$G$1000,"&gt;=50")&gt;=10,IF(AND(F140&gt;=55,G140&gt;=50),IF(_xlfn.RANK.EQ(K140,$K$2:$K$1000,0)&lt;=ROUND(COUNTIFS($G$2:$G$1000,"&gt;=50",$F$2:$F$1000,"&gt;=55")/100*$AF$9,0),$AF$8,IF(_xlfn.RANK.EQ(L140,$L$2:$L$1000,0)&lt;=ROUND(COUNTIFS($G$2:$G$1000,"&gt;=50",$F$2:$F$1000,"&gt;=55")/100*$AE$9,0),$AE$8,IF(_xlfn.RANK.EQ(M140,$M$2:$M$1000,0)&lt;=ROUND(COUNTIFS($G$2:$G$1000,"&gt;=50",$F$2:$F$1000,"&gt;=55")/100*$AD$9,0),$AD$8,IF(_xlfn.RANK.EQ(N140,$N$2:$N$1000,0)&lt;=ROUND(COUNTIFS($G$2:$G$1000,"&gt;=50",$F$2:$F$1000,"&gt;=55")/100*$AC$9,0),$AC$8,IF(_xlfn.RANK.EQ(O140,$O$2:$O$1000,0)&lt;=ROUND(COUNTIFS($G$2:$G$1000,"&gt;=50",$F$2:$F$1000,"&gt;=55")/100*$AB$9,0),$AB$8,IF(_xlfn.RANK.EQ(P140,$P$2:$P$1000,0)&lt;=ROUND(COUNTIFS($G$2:$G$1000,"&gt;=50",$F$2:$F$1000,"&gt;=55")/100*$AA$9,0),$AA$8,$Z$8)))))),IF(I140&gt;=$Y$9,$Y$8,$X$8)),IF(I140&gt;=$X$32,$X$30,IF(I140&gt;=$Y$32,$Y$30,IF(I140&gt;=$Z$32,$Z$30,IF(I140&gt;=$AA$32,$AA$30,IF(I140&gt;=$AB$32,$AB$30,IF(I140&gt;=$AC$32,$AC$30,IF(I140&gt;=$AD$32,$AD$30,IF(I140&gt;=$AE$32,$AE$30,$AF$30))))))))),"")</f>
        <v/>
      </c>
      <c r="S140" s="9" t="str" cm="1">
        <f t="array" ref="S140">IF(AND(D140&lt;&gt;"",D140&lt;&gt;"GR"),IF(COUNTIF($H$2:$H$1000,"&gt;=50")&gt;=10,IF(D140&lt;&gt;"GR",IF(AND(D140&gt;=55,H140&gt;=50),_xlfn.IFS(AND(H140&gt;=$AF$11,H140&gt;$AE$10,H140&gt;$AD$10,H140&gt;$AC$10,H140&gt;$AB$10,H140&gt;$AA$10,H140&gt;$Z$10),"AA",AND(H140&gt;=$AE$11,H140&gt;$AD$10,H140&gt;$AC$10,H140&gt;$AB$10,H140&gt;$AA$10,H140&gt;$Z$10),"BA",AND(H140&gt;=$AD$11,H140&gt;$AC$10,H140&gt;$AB$10,H140&gt;$AA$10,H140&gt;$Z$10),"BB",AND(H140&gt;=$AC$11,H140&gt;$AB$10,H140&gt;$AA$10,H140&gt;$Z$10),"CB",AND(H140&gt;=$AB$11,H140&gt;$AA$10,H140&gt;$Z$10),"CC",AND(H140&gt;=$AA$11,H140&gt;$Z$10),"DC",H140&gt;=50,"DD"),IF(H140&gt;=$Y$9,"FD","FF")),R140),IF(J140&gt;=$X$32,$X$30,IF(J140&gt;=$Y$32,$Y$30,IF(J140&gt;=$Z$32,$Z$30,IF(J140&gt;=$AA$32,$AA$30,IF(J140&gt;=$AB$32,$AB$30,IF(J140&gt;=$AC$32,$AC$30,IF(J140&gt;=$AD$32,$AD$30,IF(J140&gt;=$AE$32,$AE$30,$AF$30))))))))),R140)</f>
        <v/>
      </c>
      <c r="T140" s="9" t="str" cm="1">
        <f t="array" ref="T140">IF(A140&lt;&gt;"",IF(_xlfn.BITOR(D140&lt;&gt;"GR",D140&lt;&gt;""),IF(AND(J140&gt;=50,D140&gt;=55),_xlfn.RANK.EQ(J140,$J$2:$J$1000,0),_xlfn.IFS(S140="FD",999,S140="FF",1000)),IF(AND(J140&gt;=50,F140&gt;=55),_xlfn.RANK.EQ(J140,$J$2:$J$326,0),_xlfn.IFS(S140="FD",999,S140="FF",1000))),"")</f>
        <v/>
      </c>
    </row>
    <row r="141" spans="1:20" x14ac:dyDescent="0.2">
      <c r="A141" s="31"/>
      <c r="B141" s="31"/>
      <c r="C141" s="31"/>
      <c r="D141" s="3"/>
      <c r="E141" s="16">
        <f t="shared" si="28"/>
        <v>0</v>
      </c>
      <c r="F141" s="16">
        <f t="shared" si="29"/>
        <v>0</v>
      </c>
      <c r="G141" s="9">
        <f t="shared" si="30"/>
        <v>0</v>
      </c>
      <c r="H141" s="9">
        <f t="shared" si="31"/>
        <v>0</v>
      </c>
      <c r="I141" s="9">
        <f t="shared" si="32"/>
        <v>0</v>
      </c>
      <c r="J141" s="9">
        <f t="shared" si="33"/>
        <v>0</v>
      </c>
      <c r="K141" s="9" t="str">
        <f t="shared" si="34"/>
        <v/>
      </c>
      <c r="L141" s="9" t="str">
        <f t="shared" si="35"/>
        <v/>
      </c>
      <c r="M141" s="9" t="str">
        <f t="shared" si="36"/>
        <v/>
      </c>
      <c r="N141" s="9" t="str">
        <f t="shared" si="37"/>
        <v/>
      </c>
      <c r="O141" s="9" t="str">
        <f t="shared" si="38"/>
        <v/>
      </c>
      <c r="P141" s="9" t="str">
        <f t="shared" si="39"/>
        <v/>
      </c>
      <c r="Q141" s="9" t="str">
        <f t="shared" si="40"/>
        <v/>
      </c>
      <c r="R141" s="9" t="str">
        <f>IF(A141&lt;&gt;"",IF(COUNTIF($G$2:$G$1000,"&gt;=50")&gt;=10,IF(AND(F141&gt;=55,G141&gt;=50),IF(_xlfn.RANK.EQ(K141,$K$2:$K$1000,0)&lt;=ROUND(COUNTIFS($G$2:$G$1000,"&gt;=50",$F$2:$F$1000,"&gt;=55")/100*$AF$9,0),$AF$8,IF(_xlfn.RANK.EQ(L141,$L$2:$L$1000,0)&lt;=ROUND(COUNTIFS($G$2:$G$1000,"&gt;=50",$F$2:$F$1000,"&gt;=55")/100*$AE$9,0),$AE$8,IF(_xlfn.RANK.EQ(M141,$M$2:$M$1000,0)&lt;=ROUND(COUNTIFS($G$2:$G$1000,"&gt;=50",$F$2:$F$1000,"&gt;=55")/100*$AD$9,0),$AD$8,IF(_xlfn.RANK.EQ(N141,$N$2:$N$1000,0)&lt;=ROUND(COUNTIFS($G$2:$G$1000,"&gt;=50",$F$2:$F$1000,"&gt;=55")/100*$AC$9,0),$AC$8,IF(_xlfn.RANK.EQ(O141,$O$2:$O$1000,0)&lt;=ROUND(COUNTIFS($G$2:$G$1000,"&gt;=50",$F$2:$F$1000,"&gt;=55")/100*$AB$9,0),$AB$8,IF(_xlfn.RANK.EQ(P141,$P$2:$P$1000,0)&lt;=ROUND(COUNTIFS($G$2:$G$1000,"&gt;=50",$F$2:$F$1000,"&gt;=55")/100*$AA$9,0),$AA$8,$Z$8)))))),IF(I141&gt;=$Y$9,$Y$8,$X$8)),IF(I141&gt;=$X$32,$X$30,IF(I141&gt;=$Y$32,$Y$30,IF(I141&gt;=$Z$32,$Z$30,IF(I141&gt;=$AA$32,$AA$30,IF(I141&gt;=$AB$32,$AB$30,IF(I141&gt;=$AC$32,$AC$30,IF(I141&gt;=$AD$32,$AD$30,IF(I141&gt;=$AE$32,$AE$30,$AF$30))))))))),"")</f>
        <v/>
      </c>
      <c r="S141" s="9" t="str" cm="1">
        <f t="array" ref="S141">IF(AND(D141&lt;&gt;"",D141&lt;&gt;"GR"),IF(COUNTIF($H$2:$H$1000,"&gt;=50")&gt;=10,IF(D141&lt;&gt;"GR",IF(AND(D141&gt;=55,H141&gt;=50),_xlfn.IFS(AND(H141&gt;=$AF$11,H141&gt;$AE$10,H141&gt;$AD$10,H141&gt;$AC$10,H141&gt;$AB$10,H141&gt;$AA$10,H141&gt;$Z$10),"AA",AND(H141&gt;=$AE$11,H141&gt;$AD$10,H141&gt;$AC$10,H141&gt;$AB$10,H141&gt;$AA$10,H141&gt;$Z$10),"BA",AND(H141&gt;=$AD$11,H141&gt;$AC$10,H141&gt;$AB$10,H141&gt;$AA$10,H141&gt;$Z$10),"BB",AND(H141&gt;=$AC$11,H141&gt;$AB$10,H141&gt;$AA$10,H141&gt;$Z$10),"CB",AND(H141&gt;=$AB$11,H141&gt;$AA$10,H141&gt;$Z$10),"CC",AND(H141&gt;=$AA$11,H141&gt;$Z$10),"DC",H141&gt;=50,"DD"),IF(H141&gt;=$Y$9,"FD","FF")),R141),IF(J141&gt;=$X$32,$X$30,IF(J141&gt;=$Y$32,$Y$30,IF(J141&gt;=$Z$32,$Z$30,IF(J141&gt;=$AA$32,$AA$30,IF(J141&gt;=$AB$32,$AB$30,IF(J141&gt;=$AC$32,$AC$30,IF(J141&gt;=$AD$32,$AD$30,IF(J141&gt;=$AE$32,$AE$30,$AF$30))))))))),R141)</f>
        <v/>
      </c>
      <c r="T141" s="9" t="str" cm="1">
        <f t="array" ref="T141">IF(A141&lt;&gt;"",IF(_xlfn.BITOR(D141&lt;&gt;"GR",D141&lt;&gt;""),IF(AND(J141&gt;=50,D141&gt;=55),_xlfn.RANK.EQ(J141,$J$2:$J$1000,0),_xlfn.IFS(S141="FD",999,S141="FF",1000)),IF(AND(J141&gt;=50,F141&gt;=55),_xlfn.RANK.EQ(J141,$J$2:$J$326,0),_xlfn.IFS(S141="FD",999,S141="FF",1000))),"")</f>
        <v/>
      </c>
    </row>
    <row r="142" spans="1:20" x14ac:dyDescent="0.2">
      <c r="A142" s="31"/>
      <c r="B142" s="31"/>
      <c r="C142" s="31"/>
      <c r="D142" s="3"/>
      <c r="E142" s="16">
        <f t="shared" si="28"/>
        <v>0</v>
      </c>
      <c r="F142" s="16">
        <f t="shared" si="29"/>
        <v>0</v>
      </c>
      <c r="G142" s="9">
        <f t="shared" si="30"/>
        <v>0</v>
      </c>
      <c r="H142" s="9">
        <f t="shared" si="31"/>
        <v>0</v>
      </c>
      <c r="I142" s="9">
        <f t="shared" si="32"/>
        <v>0</v>
      </c>
      <c r="J142" s="9">
        <f t="shared" si="33"/>
        <v>0</v>
      </c>
      <c r="K142" s="9" t="str">
        <f t="shared" si="34"/>
        <v/>
      </c>
      <c r="L142" s="9" t="str">
        <f t="shared" si="35"/>
        <v/>
      </c>
      <c r="M142" s="9" t="str">
        <f t="shared" si="36"/>
        <v/>
      </c>
      <c r="N142" s="9" t="str">
        <f t="shared" si="37"/>
        <v/>
      </c>
      <c r="O142" s="9" t="str">
        <f t="shared" si="38"/>
        <v/>
      </c>
      <c r="P142" s="9" t="str">
        <f t="shared" si="39"/>
        <v/>
      </c>
      <c r="Q142" s="9" t="str">
        <f t="shared" si="40"/>
        <v/>
      </c>
      <c r="R142" s="9" t="str">
        <f>IF(A142&lt;&gt;"",IF(COUNTIF($G$2:$G$1000,"&gt;=50")&gt;=10,IF(AND(F142&gt;=55,G142&gt;=50),IF(_xlfn.RANK.EQ(K142,$K$2:$K$1000,0)&lt;=ROUND(COUNTIFS($G$2:$G$1000,"&gt;=50",$F$2:$F$1000,"&gt;=55")/100*$AF$9,0),$AF$8,IF(_xlfn.RANK.EQ(L142,$L$2:$L$1000,0)&lt;=ROUND(COUNTIFS($G$2:$G$1000,"&gt;=50",$F$2:$F$1000,"&gt;=55")/100*$AE$9,0),$AE$8,IF(_xlfn.RANK.EQ(M142,$M$2:$M$1000,0)&lt;=ROUND(COUNTIFS($G$2:$G$1000,"&gt;=50",$F$2:$F$1000,"&gt;=55")/100*$AD$9,0),$AD$8,IF(_xlfn.RANK.EQ(N142,$N$2:$N$1000,0)&lt;=ROUND(COUNTIFS($G$2:$G$1000,"&gt;=50",$F$2:$F$1000,"&gt;=55")/100*$AC$9,0),$AC$8,IF(_xlfn.RANK.EQ(O142,$O$2:$O$1000,0)&lt;=ROUND(COUNTIFS($G$2:$G$1000,"&gt;=50",$F$2:$F$1000,"&gt;=55")/100*$AB$9,0),$AB$8,IF(_xlfn.RANK.EQ(P142,$P$2:$P$1000,0)&lt;=ROUND(COUNTIFS($G$2:$G$1000,"&gt;=50",$F$2:$F$1000,"&gt;=55")/100*$AA$9,0),$AA$8,$Z$8)))))),IF(I142&gt;=$Y$9,$Y$8,$X$8)),IF(I142&gt;=$X$32,$X$30,IF(I142&gt;=$Y$32,$Y$30,IF(I142&gt;=$Z$32,$Z$30,IF(I142&gt;=$AA$32,$AA$30,IF(I142&gt;=$AB$32,$AB$30,IF(I142&gt;=$AC$32,$AC$30,IF(I142&gt;=$AD$32,$AD$30,IF(I142&gt;=$AE$32,$AE$30,$AF$30))))))))),"")</f>
        <v/>
      </c>
      <c r="S142" s="9" t="str" cm="1">
        <f t="array" ref="S142">IF(AND(D142&lt;&gt;"",D142&lt;&gt;"GR"),IF(COUNTIF($H$2:$H$1000,"&gt;=50")&gt;=10,IF(D142&lt;&gt;"GR",IF(AND(D142&gt;=55,H142&gt;=50),_xlfn.IFS(AND(H142&gt;=$AF$11,H142&gt;$AE$10,H142&gt;$AD$10,H142&gt;$AC$10,H142&gt;$AB$10,H142&gt;$AA$10,H142&gt;$Z$10),"AA",AND(H142&gt;=$AE$11,H142&gt;$AD$10,H142&gt;$AC$10,H142&gt;$AB$10,H142&gt;$AA$10,H142&gt;$Z$10),"BA",AND(H142&gt;=$AD$11,H142&gt;$AC$10,H142&gt;$AB$10,H142&gt;$AA$10,H142&gt;$Z$10),"BB",AND(H142&gt;=$AC$11,H142&gt;$AB$10,H142&gt;$AA$10,H142&gt;$Z$10),"CB",AND(H142&gt;=$AB$11,H142&gt;$AA$10,H142&gt;$Z$10),"CC",AND(H142&gt;=$AA$11,H142&gt;$Z$10),"DC",H142&gt;=50,"DD"),IF(H142&gt;=$Y$9,"FD","FF")),R142),IF(J142&gt;=$X$32,$X$30,IF(J142&gt;=$Y$32,$Y$30,IF(J142&gt;=$Z$32,$Z$30,IF(J142&gt;=$AA$32,$AA$30,IF(J142&gt;=$AB$32,$AB$30,IF(J142&gt;=$AC$32,$AC$30,IF(J142&gt;=$AD$32,$AD$30,IF(J142&gt;=$AE$32,$AE$30,$AF$30))))))))),R142)</f>
        <v/>
      </c>
      <c r="T142" s="9" t="str" cm="1">
        <f t="array" ref="T142">IF(A142&lt;&gt;"",IF(_xlfn.BITOR(D142&lt;&gt;"GR",D142&lt;&gt;""),IF(AND(J142&gt;=50,D142&gt;=55),_xlfn.RANK.EQ(J142,$J$2:$J$1000,0),_xlfn.IFS(S142="FD",999,S142="FF",1000)),IF(AND(J142&gt;=50,F142&gt;=55),_xlfn.RANK.EQ(J142,$J$2:$J$326,0),_xlfn.IFS(S142="FD",999,S142="FF",1000))),"")</f>
        <v/>
      </c>
    </row>
    <row r="143" spans="1:20" x14ac:dyDescent="0.2">
      <c r="A143" s="31"/>
      <c r="B143" s="31"/>
      <c r="C143" s="31"/>
      <c r="D143" s="3"/>
      <c r="E143" s="16">
        <f t="shared" si="28"/>
        <v>0</v>
      </c>
      <c r="F143" s="16">
        <f t="shared" si="29"/>
        <v>0</v>
      </c>
      <c r="G143" s="9">
        <f t="shared" si="30"/>
        <v>0</v>
      </c>
      <c r="H143" s="9">
        <f t="shared" si="31"/>
        <v>0</v>
      </c>
      <c r="I143" s="9">
        <f t="shared" si="32"/>
        <v>0</v>
      </c>
      <c r="J143" s="9">
        <f t="shared" si="33"/>
        <v>0</v>
      </c>
      <c r="K143" s="9" t="str">
        <f t="shared" si="34"/>
        <v/>
      </c>
      <c r="L143" s="9" t="str">
        <f t="shared" si="35"/>
        <v/>
      </c>
      <c r="M143" s="9" t="str">
        <f t="shared" si="36"/>
        <v/>
      </c>
      <c r="N143" s="9" t="str">
        <f t="shared" si="37"/>
        <v/>
      </c>
      <c r="O143" s="9" t="str">
        <f t="shared" si="38"/>
        <v/>
      </c>
      <c r="P143" s="9" t="str">
        <f t="shared" si="39"/>
        <v/>
      </c>
      <c r="Q143" s="9" t="str">
        <f t="shared" si="40"/>
        <v/>
      </c>
      <c r="R143" s="9" t="str">
        <f>IF(A143&lt;&gt;"",IF(COUNTIF($G$2:$G$1000,"&gt;=50")&gt;=10,IF(AND(F143&gt;=55,G143&gt;=50),IF(_xlfn.RANK.EQ(K143,$K$2:$K$1000,0)&lt;=ROUND(COUNTIFS($G$2:$G$1000,"&gt;=50",$F$2:$F$1000,"&gt;=55")/100*$AF$9,0),$AF$8,IF(_xlfn.RANK.EQ(L143,$L$2:$L$1000,0)&lt;=ROUND(COUNTIFS($G$2:$G$1000,"&gt;=50",$F$2:$F$1000,"&gt;=55")/100*$AE$9,0),$AE$8,IF(_xlfn.RANK.EQ(M143,$M$2:$M$1000,0)&lt;=ROUND(COUNTIFS($G$2:$G$1000,"&gt;=50",$F$2:$F$1000,"&gt;=55")/100*$AD$9,0),$AD$8,IF(_xlfn.RANK.EQ(N143,$N$2:$N$1000,0)&lt;=ROUND(COUNTIFS($G$2:$G$1000,"&gt;=50",$F$2:$F$1000,"&gt;=55")/100*$AC$9,0),$AC$8,IF(_xlfn.RANK.EQ(O143,$O$2:$O$1000,0)&lt;=ROUND(COUNTIFS($G$2:$G$1000,"&gt;=50",$F$2:$F$1000,"&gt;=55")/100*$AB$9,0),$AB$8,IF(_xlfn.RANK.EQ(P143,$P$2:$P$1000,0)&lt;=ROUND(COUNTIFS($G$2:$G$1000,"&gt;=50",$F$2:$F$1000,"&gt;=55")/100*$AA$9,0),$AA$8,$Z$8)))))),IF(I143&gt;=$Y$9,$Y$8,$X$8)),IF(I143&gt;=$X$32,$X$30,IF(I143&gt;=$Y$32,$Y$30,IF(I143&gt;=$Z$32,$Z$30,IF(I143&gt;=$AA$32,$AA$30,IF(I143&gt;=$AB$32,$AB$30,IF(I143&gt;=$AC$32,$AC$30,IF(I143&gt;=$AD$32,$AD$30,IF(I143&gt;=$AE$32,$AE$30,$AF$30))))))))),"")</f>
        <v/>
      </c>
      <c r="S143" s="9" t="str" cm="1">
        <f t="array" ref="S143">IF(AND(D143&lt;&gt;"",D143&lt;&gt;"GR"),IF(COUNTIF($H$2:$H$1000,"&gt;=50")&gt;=10,IF(D143&lt;&gt;"GR",IF(AND(D143&gt;=55,H143&gt;=50),_xlfn.IFS(AND(H143&gt;=$AF$11,H143&gt;$AE$10,H143&gt;$AD$10,H143&gt;$AC$10,H143&gt;$AB$10,H143&gt;$AA$10,H143&gt;$Z$10),"AA",AND(H143&gt;=$AE$11,H143&gt;$AD$10,H143&gt;$AC$10,H143&gt;$AB$10,H143&gt;$AA$10,H143&gt;$Z$10),"BA",AND(H143&gt;=$AD$11,H143&gt;$AC$10,H143&gt;$AB$10,H143&gt;$AA$10,H143&gt;$Z$10),"BB",AND(H143&gt;=$AC$11,H143&gt;$AB$10,H143&gt;$AA$10,H143&gt;$Z$10),"CB",AND(H143&gt;=$AB$11,H143&gt;$AA$10,H143&gt;$Z$10),"CC",AND(H143&gt;=$AA$11,H143&gt;$Z$10),"DC",H143&gt;=50,"DD"),IF(H143&gt;=$Y$9,"FD","FF")),R143),IF(J143&gt;=$X$32,$X$30,IF(J143&gt;=$Y$32,$Y$30,IF(J143&gt;=$Z$32,$Z$30,IF(J143&gt;=$AA$32,$AA$30,IF(J143&gt;=$AB$32,$AB$30,IF(J143&gt;=$AC$32,$AC$30,IF(J143&gt;=$AD$32,$AD$30,IF(J143&gt;=$AE$32,$AE$30,$AF$30))))))))),R143)</f>
        <v/>
      </c>
      <c r="T143" s="9" t="str" cm="1">
        <f t="array" ref="T143">IF(A143&lt;&gt;"",IF(_xlfn.BITOR(D143&lt;&gt;"GR",D143&lt;&gt;""),IF(AND(J143&gt;=50,D143&gt;=55),_xlfn.RANK.EQ(J143,$J$2:$J$1000,0),_xlfn.IFS(S143="FD",999,S143="FF",1000)),IF(AND(J143&gt;=50,F143&gt;=55),_xlfn.RANK.EQ(J143,$J$2:$J$326,0),_xlfn.IFS(S143="FD",999,S143="FF",1000))),"")</f>
        <v/>
      </c>
    </row>
    <row r="144" spans="1:20" x14ac:dyDescent="0.2">
      <c r="A144" s="31"/>
      <c r="B144" s="31"/>
      <c r="C144" s="31"/>
      <c r="D144" s="3"/>
      <c r="E144" s="16">
        <f t="shared" si="28"/>
        <v>0</v>
      </c>
      <c r="F144" s="16">
        <f t="shared" si="29"/>
        <v>0</v>
      </c>
      <c r="G144" s="9">
        <f t="shared" si="30"/>
        <v>0</v>
      </c>
      <c r="H144" s="9">
        <f t="shared" si="31"/>
        <v>0</v>
      </c>
      <c r="I144" s="9">
        <f t="shared" si="32"/>
        <v>0</v>
      </c>
      <c r="J144" s="9">
        <f t="shared" si="33"/>
        <v>0</v>
      </c>
      <c r="K144" s="9" t="str">
        <f t="shared" si="34"/>
        <v/>
      </c>
      <c r="L144" s="9" t="str">
        <f t="shared" si="35"/>
        <v/>
      </c>
      <c r="M144" s="9" t="str">
        <f t="shared" si="36"/>
        <v/>
      </c>
      <c r="N144" s="9" t="str">
        <f t="shared" si="37"/>
        <v/>
      </c>
      <c r="O144" s="9" t="str">
        <f t="shared" si="38"/>
        <v/>
      </c>
      <c r="P144" s="9" t="str">
        <f t="shared" si="39"/>
        <v/>
      </c>
      <c r="Q144" s="9" t="str">
        <f t="shared" si="40"/>
        <v/>
      </c>
      <c r="R144" s="9" t="str">
        <f>IF(A144&lt;&gt;"",IF(COUNTIF($G$2:$G$1000,"&gt;=50")&gt;=10,IF(AND(F144&gt;=55,G144&gt;=50),IF(_xlfn.RANK.EQ(K144,$K$2:$K$1000,0)&lt;=ROUND(COUNTIFS($G$2:$G$1000,"&gt;=50",$F$2:$F$1000,"&gt;=55")/100*$AF$9,0),$AF$8,IF(_xlfn.RANK.EQ(L144,$L$2:$L$1000,0)&lt;=ROUND(COUNTIFS($G$2:$G$1000,"&gt;=50",$F$2:$F$1000,"&gt;=55")/100*$AE$9,0),$AE$8,IF(_xlfn.RANK.EQ(M144,$M$2:$M$1000,0)&lt;=ROUND(COUNTIFS($G$2:$G$1000,"&gt;=50",$F$2:$F$1000,"&gt;=55")/100*$AD$9,0),$AD$8,IF(_xlfn.RANK.EQ(N144,$N$2:$N$1000,0)&lt;=ROUND(COUNTIFS($G$2:$G$1000,"&gt;=50",$F$2:$F$1000,"&gt;=55")/100*$AC$9,0),$AC$8,IF(_xlfn.RANK.EQ(O144,$O$2:$O$1000,0)&lt;=ROUND(COUNTIFS($G$2:$G$1000,"&gt;=50",$F$2:$F$1000,"&gt;=55")/100*$AB$9,0),$AB$8,IF(_xlfn.RANK.EQ(P144,$P$2:$P$1000,0)&lt;=ROUND(COUNTIFS($G$2:$G$1000,"&gt;=50",$F$2:$F$1000,"&gt;=55")/100*$AA$9,0),$AA$8,$Z$8)))))),IF(I144&gt;=$Y$9,$Y$8,$X$8)),IF(I144&gt;=$X$32,$X$30,IF(I144&gt;=$Y$32,$Y$30,IF(I144&gt;=$Z$32,$Z$30,IF(I144&gt;=$AA$32,$AA$30,IF(I144&gt;=$AB$32,$AB$30,IF(I144&gt;=$AC$32,$AC$30,IF(I144&gt;=$AD$32,$AD$30,IF(I144&gt;=$AE$32,$AE$30,$AF$30))))))))),"")</f>
        <v/>
      </c>
      <c r="S144" s="9" t="str" cm="1">
        <f t="array" ref="S144">IF(AND(D144&lt;&gt;"",D144&lt;&gt;"GR"),IF(COUNTIF($H$2:$H$1000,"&gt;=50")&gt;=10,IF(D144&lt;&gt;"GR",IF(AND(D144&gt;=55,H144&gt;=50),_xlfn.IFS(AND(H144&gt;=$AF$11,H144&gt;$AE$10,H144&gt;$AD$10,H144&gt;$AC$10,H144&gt;$AB$10,H144&gt;$AA$10,H144&gt;$Z$10),"AA",AND(H144&gt;=$AE$11,H144&gt;$AD$10,H144&gt;$AC$10,H144&gt;$AB$10,H144&gt;$AA$10,H144&gt;$Z$10),"BA",AND(H144&gt;=$AD$11,H144&gt;$AC$10,H144&gt;$AB$10,H144&gt;$AA$10,H144&gt;$Z$10),"BB",AND(H144&gt;=$AC$11,H144&gt;$AB$10,H144&gt;$AA$10,H144&gt;$Z$10),"CB",AND(H144&gt;=$AB$11,H144&gt;$AA$10,H144&gt;$Z$10),"CC",AND(H144&gt;=$AA$11,H144&gt;$Z$10),"DC",H144&gt;=50,"DD"),IF(H144&gt;=$Y$9,"FD","FF")),R144),IF(J144&gt;=$X$32,$X$30,IF(J144&gt;=$Y$32,$Y$30,IF(J144&gt;=$Z$32,$Z$30,IF(J144&gt;=$AA$32,$AA$30,IF(J144&gt;=$AB$32,$AB$30,IF(J144&gt;=$AC$32,$AC$30,IF(J144&gt;=$AD$32,$AD$30,IF(J144&gt;=$AE$32,$AE$30,$AF$30))))))))),R144)</f>
        <v/>
      </c>
      <c r="T144" s="9" t="str" cm="1">
        <f t="array" ref="T144">IF(A144&lt;&gt;"",IF(_xlfn.BITOR(D144&lt;&gt;"GR",D144&lt;&gt;""),IF(AND(J144&gt;=50,D144&gt;=55),_xlfn.RANK.EQ(J144,$J$2:$J$1000,0),_xlfn.IFS(S144="FD",999,S144="FF",1000)),IF(AND(J144&gt;=50,F144&gt;=55),_xlfn.RANK.EQ(J144,$J$2:$J$326,0),_xlfn.IFS(S144="FD",999,S144="FF",1000))),"")</f>
        <v/>
      </c>
    </row>
    <row r="145" spans="1:20" x14ac:dyDescent="0.2">
      <c r="A145" s="31"/>
      <c r="B145" s="31"/>
      <c r="C145" s="31"/>
      <c r="D145" s="3"/>
      <c r="E145" s="16">
        <f t="shared" si="28"/>
        <v>0</v>
      </c>
      <c r="F145" s="16">
        <f t="shared" si="29"/>
        <v>0</v>
      </c>
      <c r="G145" s="9">
        <f t="shared" si="30"/>
        <v>0</v>
      </c>
      <c r="H145" s="9">
        <f t="shared" si="31"/>
        <v>0</v>
      </c>
      <c r="I145" s="9">
        <f t="shared" si="32"/>
        <v>0</v>
      </c>
      <c r="J145" s="9">
        <f t="shared" si="33"/>
        <v>0</v>
      </c>
      <c r="K145" s="9" t="str">
        <f t="shared" si="34"/>
        <v/>
      </c>
      <c r="L145" s="9" t="str">
        <f t="shared" si="35"/>
        <v/>
      </c>
      <c r="M145" s="9" t="str">
        <f t="shared" si="36"/>
        <v/>
      </c>
      <c r="N145" s="9" t="str">
        <f t="shared" si="37"/>
        <v/>
      </c>
      <c r="O145" s="9" t="str">
        <f t="shared" si="38"/>
        <v/>
      </c>
      <c r="P145" s="9" t="str">
        <f t="shared" si="39"/>
        <v/>
      </c>
      <c r="Q145" s="9" t="str">
        <f t="shared" si="40"/>
        <v/>
      </c>
      <c r="R145" s="9" t="str">
        <f>IF(A145&lt;&gt;"",IF(COUNTIF($G$2:$G$1000,"&gt;=50")&gt;=10,IF(AND(F145&gt;=55,G145&gt;=50),IF(_xlfn.RANK.EQ(K145,$K$2:$K$1000,0)&lt;=ROUND(COUNTIFS($G$2:$G$1000,"&gt;=50",$F$2:$F$1000,"&gt;=55")/100*$AF$9,0),$AF$8,IF(_xlfn.RANK.EQ(L145,$L$2:$L$1000,0)&lt;=ROUND(COUNTIFS($G$2:$G$1000,"&gt;=50",$F$2:$F$1000,"&gt;=55")/100*$AE$9,0),$AE$8,IF(_xlfn.RANK.EQ(M145,$M$2:$M$1000,0)&lt;=ROUND(COUNTIFS($G$2:$G$1000,"&gt;=50",$F$2:$F$1000,"&gt;=55")/100*$AD$9,0),$AD$8,IF(_xlfn.RANK.EQ(N145,$N$2:$N$1000,0)&lt;=ROUND(COUNTIFS($G$2:$G$1000,"&gt;=50",$F$2:$F$1000,"&gt;=55")/100*$AC$9,0),$AC$8,IF(_xlfn.RANK.EQ(O145,$O$2:$O$1000,0)&lt;=ROUND(COUNTIFS($G$2:$G$1000,"&gt;=50",$F$2:$F$1000,"&gt;=55")/100*$AB$9,0),$AB$8,IF(_xlfn.RANK.EQ(P145,$P$2:$P$1000,0)&lt;=ROUND(COUNTIFS($G$2:$G$1000,"&gt;=50",$F$2:$F$1000,"&gt;=55")/100*$AA$9,0),$AA$8,$Z$8)))))),IF(I145&gt;=$Y$9,$Y$8,$X$8)),IF(I145&gt;=$X$32,$X$30,IF(I145&gt;=$Y$32,$Y$30,IF(I145&gt;=$Z$32,$Z$30,IF(I145&gt;=$AA$32,$AA$30,IF(I145&gt;=$AB$32,$AB$30,IF(I145&gt;=$AC$32,$AC$30,IF(I145&gt;=$AD$32,$AD$30,IF(I145&gt;=$AE$32,$AE$30,$AF$30))))))))),"")</f>
        <v/>
      </c>
      <c r="S145" s="9" t="str" cm="1">
        <f t="array" ref="S145">IF(AND(D145&lt;&gt;"",D145&lt;&gt;"GR"),IF(COUNTIF($H$2:$H$1000,"&gt;=50")&gt;=10,IF(D145&lt;&gt;"GR",IF(AND(D145&gt;=55,H145&gt;=50),_xlfn.IFS(AND(H145&gt;=$AF$11,H145&gt;$AE$10,H145&gt;$AD$10,H145&gt;$AC$10,H145&gt;$AB$10,H145&gt;$AA$10,H145&gt;$Z$10),"AA",AND(H145&gt;=$AE$11,H145&gt;$AD$10,H145&gt;$AC$10,H145&gt;$AB$10,H145&gt;$AA$10,H145&gt;$Z$10),"BA",AND(H145&gt;=$AD$11,H145&gt;$AC$10,H145&gt;$AB$10,H145&gt;$AA$10,H145&gt;$Z$10),"BB",AND(H145&gt;=$AC$11,H145&gt;$AB$10,H145&gt;$AA$10,H145&gt;$Z$10),"CB",AND(H145&gt;=$AB$11,H145&gt;$AA$10,H145&gt;$Z$10),"CC",AND(H145&gt;=$AA$11,H145&gt;$Z$10),"DC",H145&gt;=50,"DD"),IF(H145&gt;=$Y$9,"FD","FF")),R145),IF(J145&gt;=$X$32,$X$30,IF(J145&gt;=$Y$32,$Y$30,IF(J145&gt;=$Z$32,$Z$30,IF(J145&gt;=$AA$32,$AA$30,IF(J145&gt;=$AB$32,$AB$30,IF(J145&gt;=$AC$32,$AC$30,IF(J145&gt;=$AD$32,$AD$30,IF(J145&gt;=$AE$32,$AE$30,$AF$30))))))))),R145)</f>
        <v/>
      </c>
      <c r="T145" s="9" t="str" cm="1">
        <f t="array" ref="T145">IF(A145&lt;&gt;"",IF(_xlfn.BITOR(D145&lt;&gt;"GR",D145&lt;&gt;""),IF(AND(J145&gt;=50,D145&gt;=55),_xlfn.RANK.EQ(J145,$J$2:$J$1000,0),_xlfn.IFS(S145="FD",999,S145="FF",1000)),IF(AND(J145&gt;=50,F145&gt;=55),_xlfn.RANK.EQ(J145,$J$2:$J$326,0),_xlfn.IFS(S145="FD",999,S145="FF",1000))),"")</f>
        <v/>
      </c>
    </row>
    <row r="146" spans="1:20" x14ac:dyDescent="0.2">
      <c r="A146" s="31"/>
      <c r="B146" s="31"/>
      <c r="C146" s="31"/>
      <c r="D146" s="3"/>
      <c r="E146" s="16">
        <f t="shared" si="28"/>
        <v>0</v>
      </c>
      <c r="F146" s="16">
        <f t="shared" si="29"/>
        <v>0</v>
      </c>
      <c r="G146" s="9">
        <f t="shared" si="30"/>
        <v>0</v>
      </c>
      <c r="H146" s="9">
        <f t="shared" si="31"/>
        <v>0</v>
      </c>
      <c r="I146" s="9">
        <f t="shared" si="32"/>
        <v>0</v>
      </c>
      <c r="J146" s="9">
        <f t="shared" si="33"/>
        <v>0</v>
      </c>
      <c r="K146" s="9" t="str">
        <f t="shared" si="34"/>
        <v/>
      </c>
      <c r="L146" s="9" t="str">
        <f t="shared" si="35"/>
        <v/>
      </c>
      <c r="M146" s="9" t="str">
        <f t="shared" si="36"/>
        <v/>
      </c>
      <c r="N146" s="9" t="str">
        <f t="shared" si="37"/>
        <v/>
      </c>
      <c r="O146" s="9" t="str">
        <f t="shared" si="38"/>
        <v/>
      </c>
      <c r="P146" s="9" t="str">
        <f t="shared" si="39"/>
        <v/>
      </c>
      <c r="Q146" s="9" t="str">
        <f t="shared" si="40"/>
        <v/>
      </c>
      <c r="R146" s="9" t="str">
        <f>IF(A146&lt;&gt;"",IF(COUNTIF($G$2:$G$1000,"&gt;=50")&gt;=10,IF(AND(F146&gt;=55,G146&gt;=50),IF(_xlfn.RANK.EQ(K146,$K$2:$K$1000,0)&lt;=ROUND(COUNTIFS($G$2:$G$1000,"&gt;=50",$F$2:$F$1000,"&gt;=55")/100*$AF$9,0),$AF$8,IF(_xlfn.RANK.EQ(L146,$L$2:$L$1000,0)&lt;=ROUND(COUNTIFS($G$2:$G$1000,"&gt;=50",$F$2:$F$1000,"&gt;=55")/100*$AE$9,0),$AE$8,IF(_xlfn.RANK.EQ(M146,$M$2:$M$1000,0)&lt;=ROUND(COUNTIFS($G$2:$G$1000,"&gt;=50",$F$2:$F$1000,"&gt;=55")/100*$AD$9,0),$AD$8,IF(_xlfn.RANK.EQ(N146,$N$2:$N$1000,0)&lt;=ROUND(COUNTIFS($G$2:$G$1000,"&gt;=50",$F$2:$F$1000,"&gt;=55")/100*$AC$9,0),$AC$8,IF(_xlfn.RANK.EQ(O146,$O$2:$O$1000,0)&lt;=ROUND(COUNTIFS($G$2:$G$1000,"&gt;=50",$F$2:$F$1000,"&gt;=55")/100*$AB$9,0),$AB$8,IF(_xlfn.RANK.EQ(P146,$P$2:$P$1000,0)&lt;=ROUND(COUNTIFS($G$2:$G$1000,"&gt;=50",$F$2:$F$1000,"&gt;=55")/100*$AA$9,0),$AA$8,$Z$8)))))),IF(I146&gt;=$Y$9,$Y$8,$X$8)),IF(I146&gt;=$X$32,$X$30,IF(I146&gt;=$Y$32,$Y$30,IF(I146&gt;=$Z$32,$Z$30,IF(I146&gt;=$AA$32,$AA$30,IF(I146&gt;=$AB$32,$AB$30,IF(I146&gt;=$AC$32,$AC$30,IF(I146&gt;=$AD$32,$AD$30,IF(I146&gt;=$AE$32,$AE$30,$AF$30))))))))),"")</f>
        <v/>
      </c>
      <c r="S146" s="9" t="str" cm="1">
        <f t="array" ref="S146">IF(AND(D146&lt;&gt;"",D146&lt;&gt;"GR"),IF(COUNTIF($H$2:$H$1000,"&gt;=50")&gt;=10,IF(D146&lt;&gt;"GR",IF(AND(D146&gt;=55,H146&gt;=50),_xlfn.IFS(AND(H146&gt;=$AF$11,H146&gt;$AE$10,H146&gt;$AD$10,H146&gt;$AC$10,H146&gt;$AB$10,H146&gt;$AA$10,H146&gt;$Z$10),"AA",AND(H146&gt;=$AE$11,H146&gt;$AD$10,H146&gt;$AC$10,H146&gt;$AB$10,H146&gt;$AA$10,H146&gt;$Z$10),"BA",AND(H146&gt;=$AD$11,H146&gt;$AC$10,H146&gt;$AB$10,H146&gt;$AA$10,H146&gt;$Z$10),"BB",AND(H146&gt;=$AC$11,H146&gt;$AB$10,H146&gt;$AA$10,H146&gt;$Z$10),"CB",AND(H146&gt;=$AB$11,H146&gt;$AA$10,H146&gt;$Z$10),"CC",AND(H146&gt;=$AA$11,H146&gt;$Z$10),"DC",H146&gt;=50,"DD"),IF(H146&gt;=$Y$9,"FD","FF")),R146),IF(J146&gt;=$X$32,$X$30,IF(J146&gt;=$Y$32,$Y$30,IF(J146&gt;=$Z$32,$Z$30,IF(J146&gt;=$AA$32,$AA$30,IF(J146&gt;=$AB$32,$AB$30,IF(J146&gt;=$AC$32,$AC$30,IF(J146&gt;=$AD$32,$AD$30,IF(J146&gt;=$AE$32,$AE$30,$AF$30))))))))),R146)</f>
        <v/>
      </c>
      <c r="T146" s="9" t="str" cm="1">
        <f t="array" ref="T146">IF(A146&lt;&gt;"",IF(_xlfn.BITOR(D146&lt;&gt;"GR",D146&lt;&gt;""),IF(AND(J146&gt;=50,D146&gt;=55),_xlfn.RANK.EQ(J146,$J$2:$J$1000,0),_xlfn.IFS(S146="FD",999,S146="FF",1000)),IF(AND(J146&gt;=50,F146&gt;=55),_xlfn.RANK.EQ(J146,$J$2:$J$326,0),_xlfn.IFS(S146="FD",999,S146="FF",1000))),"")</f>
        <v/>
      </c>
    </row>
    <row r="147" spans="1:20" x14ac:dyDescent="0.2">
      <c r="A147" s="31"/>
      <c r="B147" s="31"/>
      <c r="C147" s="31"/>
      <c r="D147" s="3"/>
      <c r="E147" s="16">
        <f t="shared" si="28"/>
        <v>0</v>
      </c>
      <c r="F147" s="16">
        <f t="shared" si="29"/>
        <v>0</v>
      </c>
      <c r="G147" s="9">
        <f t="shared" si="30"/>
        <v>0</v>
      </c>
      <c r="H147" s="9">
        <f t="shared" si="31"/>
        <v>0</v>
      </c>
      <c r="I147" s="9">
        <f t="shared" si="32"/>
        <v>0</v>
      </c>
      <c r="J147" s="9">
        <f t="shared" si="33"/>
        <v>0</v>
      </c>
      <c r="K147" s="9" t="str">
        <f t="shared" si="34"/>
        <v/>
      </c>
      <c r="L147" s="9" t="str">
        <f t="shared" si="35"/>
        <v/>
      </c>
      <c r="M147" s="9" t="str">
        <f t="shared" si="36"/>
        <v/>
      </c>
      <c r="N147" s="9" t="str">
        <f t="shared" si="37"/>
        <v/>
      </c>
      <c r="O147" s="9" t="str">
        <f t="shared" si="38"/>
        <v/>
      </c>
      <c r="P147" s="9" t="str">
        <f t="shared" si="39"/>
        <v/>
      </c>
      <c r="Q147" s="9" t="str">
        <f t="shared" si="40"/>
        <v/>
      </c>
      <c r="R147" s="9" t="str">
        <f>IF(A147&lt;&gt;"",IF(COUNTIF($G$2:$G$1000,"&gt;=50")&gt;=10,IF(AND(F147&gt;=55,G147&gt;=50),IF(_xlfn.RANK.EQ(K147,$K$2:$K$1000,0)&lt;=ROUND(COUNTIFS($G$2:$G$1000,"&gt;=50",$F$2:$F$1000,"&gt;=55")/100*$AF$9,0),$AF$8,IF(_xlfn.RANK.EQ(L147,$L$2:$L$1000,0)&lt;=ROUND(COUNTIFS($G$2:$G$1000,"&gt;=50",$F$2:$F$1000,"&gt;=55")/100*$AE$9,0),$AE$8,IF(_xlfn.RANK.EQ(M147,$M$2:$M$1000,0)&lt;=ROUND(COUNTIFS($G$2:$G$1000,"&gt;=50",$F$2:$F$1000,"&gt;=55")/100*$AD$9,0),$AD$8,IF(_xlfn.RANK.EQ(N147,$N$2:$N$1000,0)&lt;=ROUND(COUNTIFS($G$2:$G$1000,"&gt;=50",$F$2:$F$1000,"&gt;=55")/100*$AC$9,0),$AC$8,IF(_xlfn.RANK.EQ(O147,$O$2:$O$1000,0)&lt;=ROUND(COUNTIFS($G$2:$G$1000,"&gt;=50",$F$2:$F$1000,"&gt;=55")/100*$AB$9,0),$AB$8,IF(_xlfn.RANK.EQ(P147,$P$2:$P$1000,0)&lt;=ROUND(COUNTIFS($G$2:$G$1000,"&gt;=50",$F$2:$F$1000,"&gt;=55")/100*$AA$9,0),$AA$8,$Z$8)))))),IF(I147&gt;=$Y$9,$Y$8,$X$8)),IF(I147&gt;=$X$32,$X$30,IF(I147&gt;=$Y$32,$Y$30,IF(I147&gt;=$Z$32,$Z$30,IF(I147&gt;=$AA$32,$AA$30,IF(I147&gt;=$AB$32,$AB$30,IF(I147&gt;=$AC$32,$AC$30,IF(I147&gt;=$AD$32,$AD$30,IF(I147&gt;=$AE$32,$AE$30,$AF$30))))))))),"")</f>
        <v/>
      </c>
      <c r="S147" s="9" t="str" cm="1">
        <f t="array" ref="S147">IF(AND(D147&lt;&gt;"",D147&lt;&gt;"GR"),IF(COUNTIF($H$2:$H$1000,"&gt;=50")&gt;=10,IF(D147&lt;&gt;"GR",IF(AND(D147&gt;=55,H147&gt;=50),_xlfn.IFS(AND(H147&gt;=$AF$11,H147&gt;$AE$10,H147&gt;$AD$10,H147&gt;$AC$10,H147&gt;$AB$10,H147&gt;$AA$10,H147&gt;$Z$10),"AA",AND(H147&gt;=$AE$11,H147&gt;$AD$10,H147&gt;$AC$10,H147&gt;$AB$10,H147&gt;$AA$10,H147&gt;$Z$10),"BA",AND(H147&gt;=$AD$11,H147&gt;$AC$10,H147&gt;$AB$10,H147&gt;$AA$10,H147&gt;$Z$10),"BB",AND(H147&gt;=$AC$11,H147&gt;$AB$10,H147&gt;$AA$10,H147&gt;$Z$10),"CB",AND(H147&gt;=$AB$11,H147&gt;$AA$10,H147&gt;$Z$10),"CC",AND(H147&gt;=$AA$11,H147&gt;$Z$10),"DC",H147&gt;=50,"DD"),IF(H147&gt;=$Y$9,"FD","FF")),R147),IF(J147&gt;=$X$32,$X$30,IF(J147&gt;=$Y$32,$Y$30,IF(J147&gt;=$Z$32,$Z$30,IF(J147&gt;=$AA$32,$AA$30,IF(J147&gt;=$AB$32,$AB$30,IF(J147&gt;=$AC$32,$AC$30,IF(J147&gt;=$AD$32,$AD$30,IF(J147&gt;=$AE$32,$AE$30,$AF$30))))))))),R147)</f>
        <v/>
      </c>
      <c r="T147" s="9" t="str" cm="1">
        <f t="array" ref="T147">IF(A147&lt;&gt;"",IF(_xlfn.BITOR(D147&lt;&gt;"GR",D147&lt;&gt;""),IF(AND(J147&gt;=50,D147&gt;=55),_xlfn.RANK.EQ(J147,$J$2:$J$1000,0),_xlfn.IFS(S147="FD",999,S147="FF",1000)),IF(AND(J147&gt;=50,F147&gt;=55),_xlfn.RANK.EQ(J147,$J$2:$J$326,0),_xlfn.IFS(S147="FD",999,S147="FF",1000))),"")</f>
        <v/>
      </c>
    </row>
    <row r="148" spans="1:20" x14ac:dyDescent="0.2">
      <c r="A148" s="31"/>
      <c r="B148" s="31"/>
      <c r="C148" s="31"/>
      <c r="D148" s="3"/>
      <c r="E148" s="16">
        <f t="shared" si="28"/>
        <v>0</v>
      </c>
      <c r="F148" s="16">
        <f t="shared" si="29"/>
        <v>0</v>
      </c>
      <c r="G148" s="9">
        <f t="shared" si="30"/>
        <v>0</v>
      </c>
      <c r="H148" s="9">
        <f t="shared" si="31"/>
        <v>0</v>
      </c>
      <c r="I148" s="9">
        <f t="shared" si="32"/>
        <v>0</v>
      </c>
      <c r="J148" s="9">
        <f t="shared" si="33"/>
        <v>0</v>
      </c>
      <c r="K148" s="9" t="str">
        <f t="shared" si="34"/>
        <v/>
      </c>
      <c r="L148" s="9" t="str">
        <f t="shared" si="35"/>
        <v/>
      </c>
      <c r="M148" s="9" t="str">
        <f t="shared" si="36"/>
        <v/>
      </c>
      <c r="N148" s="9" t="str">
        <f t="shared" si="37"/>
        <v/>
      </c>
      <c r="O148" s="9" t="str">
        <f t="shared" si="38"/>
        <v/>
      </c>
      <c r="P148" s="9" t="str">
        <f t="shared" si="39"/>
        <v/>
      </c>
      <c r="Q148" s="9" t="str">
        <f t="shared" si="40"/>
        <v/>
      </c>
      <c r="R148" s="9" t="str">
        <f>IF(A148&lt;&gt;"",IF(COUNTIF($G$2:$G$1000,"&gt;=50")&gt;=10,IF(AND(F148&gt;=55,G148&gt;=50),IF(_xlfn.RANK.EQ(K148,$K$2:$K$1000,0)&lt;=ROUND(COUNTIFS($G$2:$G$1000,"&gt;=50",$F$2:$F$1000,"&gt;=55")/100*$AF$9,0),$AF$8,IF(_xlfn.RANK.EQ(L148,$L$2:$L$1000,0)&lt;=ROUND(COUNTIFS($G$2:$G$1000,"&gt;=50",$F$2:$F$1000,"&gt;=55")/100*$AE$9,0),$AE$8,IF(_xlfn.RANK.EQ(M148,$M$2:$M$1000,0)&lt;=ROUND(COUNTIFS($G$2:$G$1000,"&gt;=50",$F$2:$F$1000,"&gt;=55")/100*$AD$9,0),$AD$8,IF(_xlfn.RANK.EQ(N148,$N$2:$N$1000,0)&lt;=ROUND(COUNTIFS($G$2:$G$1000,"&gt;=50",$F$2:$F$1000,"&gt;=55")/100*$AC$9,0),$AC$8,IF(_xlfn.RANK.EQ(O148,$O$2:$O$1000,0)&lt;=ROUND(COUNTIFS($G$2:$G$1000,"&gt;=50",$F$2:$F$1000,"&gt;=55")/100*$AB$9,0),$AB$8,IF(_xlfn.RANK.EQ(P148,$P$2:$P$1000,0)&lt;=ROUND(COUNTIFS($G$2:$G$1000,"&gt;=50",$F$2:$F$1000,"&gt;=55")/100*$AA$9,0),$AA$8,$Z$8)))))),IF(I148&gt;=$Y$9,$Y$8,$X$8)),IF(I148&gt;=$X$32,$X$30,IF(I148&gt;=$Y$32,$Y$30,IF(I148&gt;=$Z$32,$Z$30,IF(I148&gt;=$AA$32,$AA$30,IF(I148&gt;=$AB$32,$AB$30,IF(I148&gt;=$AC$32,$AC$30,IF(I148&gt;=$AD$32,$AD$30,IF(I148&gt;=$AE$32,$AE$30,$AF$30))))))))),"")</f>
        <v/>
      </c>
      <c r="S148" s="9" t="str" cm="1">
        <f t="array" ref="S148">IF(AND(D148&lt;&gt;"",D148&lt;&gt;"GR"),IF(COUNTIF($H$2:$H$1000,"&gt;=50")&gt;=10,IF(D148&lt;&gt;"GR",IF(AND(D148&gt;=55,H148&gt;=50),_xlfn.IFS(AND(H148&gt;=$AF$11,H148&gt;$AE$10,H148&gt;$AD$10,H148&gt;$AC$10,H148&gt;$AB$10,H148&gt;$AA$10,H148&gt;$Z$10),"AA",AND(H148&gt;=$AE$11,H148&gt;$AD$10,H148&gt;$AC$10,H148&gt;$AB$10,H148&gt;$AA$10,H148&gt;$Z$10),"BA",AND(H148&gt;=$AD$11,H148&gt;$AC$10,H148&gt;$AB$10,H148&gt;$AA$10,H148&gt;$Z$10),"BB",AND(H148&gt;=$AC$11,H148&gt;$AB$10,H148&gt;$AA$10,H148&gt;$Z$10),"CB",AND(H148&gt;=$AB$11,H148&gt;$AA$10,H148&gt;$Z$10),"CC",AND(H148&gt;=$AA$11,H148&gt;$Z$10),"DC",H148&gt;=50,"DD"),IF(H148&gt;=$Y$9,"FD","FF")),R148),IF(J148&gt;=$X$32,$X$30,IF(J148&gt;=$Y$32,$Y$30,IF(J148&gt;=$Z$32,$Z$30,IF(J148&gt;=$AA$32,$AA$30,IF(J148&gt;=$AB$32,$AB$30,IF(J148&gt;=$AC$32,$AC$30,IF(J148&gt;=$AD$32,$AD$30,IF(J148&gt;=$AE$32,$AE$30,$AF$30))))))))),R148)</f>
        <v/>
      </c>
      <c r="T148" s="9" t="str" cm="1">
        <f t="array" ref="T148">IF(A148&lt;&gt;"",IF(_xlfn.BITOR(D148&lt;&gt;"GR",D148&lt;&gt;""),IF(AND(J148&gt;=50,D148&gt;=55),_xlfn.RANK.EQ(J148,$J$2:$J$1000,0),_xlfn.IFS(S148="FD",999,S148="FF",1000)),IF(AND(J148&gt;=50,F148&gt;=55),_xlfn.RANK.EQ(J148,$J$2:$J$326,0),_xlfn.IFS(S148="FD",999,S148="FF",1000))),"")</f>
        <v/>
      </c>
    </row>
    <row r="149" spans="1:20" x14ac:dyDescent="0.2">
      <c r="A149" s="31"/>
      <c r="B149" s="31"/>
      <c r="C149" s="31"/>
      <c r="D149" s="3"/>
      <c r="E149" s="16">
        <f t="shared" si="28"/>
        <v>0</v>
      </c>
      <c r="F149" s="16">
        <f t="shared" si="29"/>
        <v>0</v>
      </c>
      <c r="G149" s="9">
        <f t="shared" si="30"/>
        <v>0</v>
      </c>
      <c r="H149" s="9">
        <f t="shared" si="31"/>
        <v>0</v>
      </c>
      <c r="I149" s="9">
        <f t="shared" si="32"/>
        <v>0</v>
      </c>
      <c r="J149" s="9">
        <f t="shared" si="33"/>
        <v>0</v>
      </c>
      <c r="K149" s="9" t="str">
        <f t="shared" si="34"/>
        <v/>
      </c>
      <c r="L149" s="9" t="str">
        <f t="shared" si="35"/>
        <v/>
      </c>
      <c r="M149" s="9" t="str">
        <f t="shared" si="36"/>
        <v/>
      </c>
      <c r="N149" s="9" t="str">
        <f t="shared" si="37"/>
        <v/>
      </c>
      <c r="O149" s="9" t="str">
        <f t="shared" si="38"/>
        <v/>
      </c>
      <c r="P149" s="9" t="str">
        <f t="shared" si="39"/>
        <v/>
      </c>
      <c r="Q149" s="9" t="str">
        <f t="shared" si="40"/>
        <v/>
      </c>
      <c r="R149" s="9" t="str">
        <f>IF(A149&lt;&gt;"",IF(COUNTIF($G$2:$G$1000,"&gt;=50")&gt;=10,IF(AND(F149&gt;=55,G149&gt;=50),IF(_xlfn.RANK.EQ(K149,$K$2:$K$1000,0)&lt;=ROUND(COUNTIFS($G$2:$G$1000,"&gt;=50",$F$2:$F$1000,"&gt;=55")/100*$AF$9,0),$AF$8,IF(_xlfn.RANK.EQ(L149,$L$2:$L$1000,0)&lt;=ROUND(COUNTIFS($G$2:$G$1000,"&gt;=50",$F$2:$F$1000,"&gt;=55")/100*$AE$9,0),$AE$8,IF(_xlfn.RANK.EQ(M149,$M$2:$M$1000,0)&lt;=ROUND(COUNTIFS($G$2:$G$1000,"&gt;=50",$F$2:$F$1000,"&gt;=55")/100*$AD$9,0),$AD$8,IF(_xlfn.RANK.EQ(N149,$N$2:$N$1000,0)&lt;=ROUND(COUNTIFS($G$2:$G$1000,"&gt;=50",$F$2:$F$1000,"&gt;=55")/100*$AC$9,0),$AC$8,IF(_xlfn.RANK.EQ(O149,$O$2:$O$1000,0)&lt;=ROUND(COUNTIFS($G$2:$G$1000,"&gt;=50",$F$2:$F$1000,"&gt;=55")/100*$AB$9,0),$AB$8,IF(_xlfn.RANK.EQ(P149,$P$2:$P$1000,0)&lt;=ROUND(COUNTIFS($G$2:$G$1000,"&gt;=50",$F$2:$F$1000,"&gt;=55")/100*$AA$9,0),$AA$8,$Z$8)))))),IF(I149&gt;=$Y$9,$Y$8,$X$8)),IF(I149&gt;=$X$32,$X$30,IF(I149&gt;=$Y$32,$Y$30,IF(I149&gt;=$Z$32,$Z$30,IF(I149&gt;=$AA$32,$AA$30,IF(I149&gt;=$AB$32,$AB$30,IF(I149&gt;=$AC$32,$AC$30,IF(I149&gt;=$AD$32,$AD$30,IF(I149&gt;=$AE$32,$AE$30,$AF$30))))))))),"")</f>
        <v/>
      </c>
      <c r="S149" s="9" t="str" cm="1">
        <f t="array" ref="S149">IF(AND(D149&lt;&gt;"",D149&lt;&gt;"GR"),IF(COUNTIF($H$2:$H$1000,"&gt;=50")&gt;=10,IF(D149&lt;&gt;"GR",IF(AND(D149&gt;=55,H149&gt;=50),_xlfn.IFS(AND(H149&gt;=$AF$11,H149&gt;$AE$10,H149&gt;$AD$10,H149&gt;$AC$10,H149&gt;$AB$10,H149&gt;$AA$10,H149&gt;$Z$10),"AA",AND(H149&gt;=$AE$11,H149&gt;$AD$10,H149&gt;$AC$10,H149&gt;$AB$10,H149&gt;$AA$10,H149&gt;$Z$10),"BA",AND(H149&gt;=$AD$11,H149&gt;$AC$10,H149&gt;$AB$10,H149&gt;$AA$10,H149&gt;$Z$10),"BB",AND(H149&gt;=$AC$11,H149&gt;$AB$10,H149&gt;$AA$10,H149&gt;$Z$10),"CB",AND(H149&gt;=$AB$11,H149&gt;$AA$10,H149&gt;$Z$10),"CC",AND(H149&gt;=$AA$11,H149&gt;$Z$10),"DC",H149&gt;=50,"DD"),IF(H149&gt;=$Y$9,"FD","FF")),R149),IF(J149&gt;=$X$32,$X$30,IF(J149&gt;=$Y$32,$Y$30,IF(J149&gt;=$Z$32,$Z$30,IF(J149&gt;=$AA$32,$AA$30,IF(J149&gt;=$AB$32,$AB$30,IF(J149&gt;=$AC$32,$AC$30,IF(J149&gt;=$AD$32,$AD$30,IF(J149&gt;=$AE$32,$AE$30,$AF$30))))))))),R149)</f>
        <v/>
      </c>
      <c r="T149" s="9" t="str" cm="1">
        <f t="array" ref="T149">IF(A149&lt;&gt;"",IF(_xlfn.BITOR(D149&lt;&gt;"GR",D149&lt;&gt;""),IF(AND(J149&gt;=50,D149&gt;=55),_xlfn.RANK.EQ(J149,$J$2:$J$1000,0),_xlfn.IFS(S149="FD",999,S149="FF",1000)),IF(AND(J149&gt;=50,F149&gt;=55),_xlfn.RANK.EQ(J149,$J$2:$J$326,0),_xlfn.IFS(S149="FD",999,S149="FF",1000))),"")</f>
        <v/>
      </c>
    </row>
    <row r="150" spans="1:20" x14ac:dyDescent="0.2">
      <c r="A150" s="31"/>
      <c r="B150" s="31"/>
      <c r="C150" s="31"/>
      <c r="D150" s="3"/>
      <c r="E150" s="16">
        <f t="shared" si="28"/>
        <v>0</v>
      </c>
      <c r="F150" s="16">
        <f t="shared" si="29"/>
        <v>0</v>
      </c>
      <c r="G150" s="9">
        <f t="shared" si="30"/>
        <v>0</v>
      </c>
      <c r="H150" s="9">
        <f t="shared" si="31"/>
        <v>0</v>
      </c>
      <c r="I150" s="9">
        <f t="shared" si="32"/>
        <v>0</v>
      </c>
      <c r="J150" s="9">
        <f t="shared" si="33"/>
        <v>0</v>
      </c>
      <c r="K150" s="9" t="str">
        <f t="shared" si="34"/>
        <v/>
      </c>
      <c r="L150" s="9" t="str">
        <f t="shared" si="35"/>
        <v/>
      </c>
      <c r="M150" s="9" t="str">
        <f t="shared" si="36"/>
        <v/>
      </c>
      <c r="N150" s="9" t="str">
        <f t="shared" si="37"/>
        <v/>
      </c>
      <c r="O150" s="9" t="str">
        <f t="shared" si="38"/>
        <v/>
      </c>
      <c r="P150" s="9" t="str">
        <f t="shared" si="39"/>
        <v/>
      </c>
      <c r="Q150" s="9" t="str">
        <f t="shared" si="40"/>
        <v/>
      </c>
      <c r="R150" s="9" t="str">
        <f>IF(A150&lt;&gt;"",IF(COUNTIF($G$2:$G$1000,"&gt;=50")&gt;=10,IF(AND(F150&gt;=55,G150&gt;=50),IF(_xlfn.RANK.EQ(K150,$K$2:$K$1000,0)&lt;=ROUND(COUNTIFS($G$2:$G$1000,"&gt;=50",$F$2:$F$1000,"&gt;=55")/100*$AF$9,0),$AF$8,IF(_xlfn.RANK.EQ(L150,$L$2:$L$1000,0)&lt;=ROUND(COUNTIFS($G$2:$G$1000,"&gt;=50",$F$2:$F$1000,"&gt;=55")/100*$AE$9,0),$AE$8,IF(_xlfn.RANK.EQ(M150,$M$2:$M$1000,0)&lt;=ROUND(COUNTIFS($G$2:$G$1000,"&gt;=50",$F$2:$F$1000,"&gt;=55")/100*$AD$9,0),$AD$8,IF(_xlfn.RANK.EQ(N150,$N$2:$N$1000,0)&lt;=ROUND(COUNTIFS($G$2:$G$1000,"&gt;=50",$F$2:$F$1000,"&gt;=55")/100*$AC$9,0),$AC$8,IF(_xlfn.RANK.EQ(O150,$O$2:$O$1000,0)&lt;=ROUND(COUNTIFS($G$2:$G$1000,"&gt;=50",$F$2:$F$1000,"&gt;=55")/100*$AB$9,0),$AB$8,IF(_xlfn.RANK.EQ(P150,$P$2:$P$1000,0)&lt;=ROUND(COUNTIFS($G$2:$G$1000,"&gt;=50",$F$2:$F$1000,"&gt;=55")/100*$AA$9,0),$AA$8,$Z$8)))))),IF(I150&gt;=$Y$9,$Y$8,$X$8)),IF(I150&gt;=$X$32,$X$30,IF(I150&gt;=$Y$32,$Y$30,IF(I150&gt;=$Z$32,$Z$30,IF(I150&gt;=$AA$32,$AA$30,IF(I150&gt;=$AB$32,$AB$30,IF(I150&gt;=$AC$32,$AC$30,IF(I150&gt;=$AD$32,$AD$30,IF(I150&gt;=$AE$32,$AE$30,$AF$30))))))))),"")</f>
        <v/>
      </c>
      <c r="S150" s="9" t="str" cm="1">
        <f t="array" ref="S150">IF(AND(D150&lt;&gt;"",D150&lt;&gt;"GR"),IF(COUNTIF($H$2:$H$1000,"&gt;=50")&gt;=10,IF(D150&lt;&gt;"GR",IF(AND(D150&gt;=55,H150&gt;=50),_xlfn.IFS(AND(H150&gt;=$AF$11,H150&gt;$AE$10,H150&gt;$AD$10,H150&gt;$AC$10,H150&gt;$AB$10,H150&gt;$AA$10,H150&gt;$Z$10),"AA",AND(H150&gt;=$AE$11,H150&gt;$AD$10,H150&gt;$AC$10,H150&gt;$AB$10,H150&gt;$AA$10,H150&gt;$Z$10),"BA",AND(H150&gt;=$AD$11,H150&gt;$AC$10,H150&gt;$AB$10,H150&gt;$AA$10,H150&gt;$Z$10),"BB",AND(H150&gt;=$AC$11,H150&gt;$AB$10,H150&gt;$AA$10,H150&gt;$Z$10),"CB",AND(H150&gt;=$AB$11,H150&gt;$AA$10,H150&gt;$Z$10),"CC",AND(H150&gt;=$AA$11,H150&gt;$Z$10),"DC",H150&gt;=50,"DD"),IF(H150&gt;=$Y$9,"FD","FF")),R150),IF(J150&gt;=$X$32,$X$30,IF(J150&gt;=$Y$32,$Y$30,IF(J150&gt;=$Z$32,$Z$30,IF(J150&gt;=$AA$32,$AA$30,IF(J150&gt;=$AB$32,$AB$30,IF(J150&gt;=$AC$32,$AC$30,IF(J150&gt;=$AD$32,$AD$30,IF(J150&gt;=$AE$32,$AE$30,$AF$30))))))))),R150)</f>
        <v/>
      </c>
      <c r="T150" s="9" t="str" cm="1">
        <f t="array" ref="T150">IF(A150&lt;&gt;"",IF(_xlfn.BITOR(D150&lt;&gt;"GR",D150&lt;&gt;""),IF(AND(J150&gt;=50,D150&gt;=55),_xlfn.RANK.EQ(J150,$J$2:$J$1000,0),_xlfn.IFS(S150="FD",999,S150="FF",1000)),IF(AND(J150&gt;=50,F150&gt;=55),_xlfn.RANK.EQ(J150,$J$2:$J$326,0),_xlfn.IFS(S150="FD",999,S150="FF",1000))),"")</f>
        <v/>
      </c>
    </row>
    <row r="151" spans="1:20" x14ac:dyDescent="0.2">
      <c r="A151" s="31"/>
      <c r="B151" s="31"/>
      <c r="C151" s="31"/>
      <c r="D151" s="3"/>
      <c r="E151" s="16">
        <f t="shared" si="28"/>
        <v>0</v>
      </c>
      <c r="F151" s="16">
        <f t="shared" si="29"/>
        <v>0</v>
      </c>
      <c r="G151" s="9">
        <f t="shared" si="30"/>
        <v>0</v>
      </c>
      <c r="H151" s="9">
        <f t="shared" si="31"/>
        <v>0</v>
      </c>
      <c r="I151" s="9">
        <f t="shared" si="32"/>
        <v>0</v>
      </c>
      <c r="J151" s="9">
        <f t="shared" si="33"/>
        <v>0</v>
      </c>
      <c r="K151" s="9" t="str">
        <f t="shared" si="34"/>
        <v/>
      </c>
      <c r="L151" s="9" t="str">
        <f t="shared" si="35"/>
        <v/>
      </c>
      <c r="M151" s="9" t="str">
        <f t="shared" si="36"/>
        <v/>
      </c>
      <c r="N151" s="9" t="str">
        <f t="shared" si="37"/>
        <v/>
      </c>
      <c r="O151" s="9" t="str">
        <f t="shared" si="38"/>
        <v/>
      </c>
      <c r="P151" s="9" t="str">
        <f t="shared" si="39"/>
        <v/>
      </c>
      <c r="Q151" s="9" t="str">
        <f t="shared" si="40"/>
        <v/>
      </c>
      <c r="R151" s="9" t="str">
        <f>IF(A151&lt;&gt;"",IF(COUNTIF($G$2:$G$1000,"&gt;=50")&gt;=10,IF(AND(F151&gt;=55,G151&gt;=50),IF(_xlfn.RANK.EQ(K151,$K$2:$K$1000,0)&lt;=ROUND(COUNTIFS($G$2:$G$1000,"&gt;=50",$F$2:$F$1000,"&gt;=55")/100*$AF$9,0),$AF$8,IF(_xlfn.RANK.EQ(L151,$L$2:$L$1000,0)&lt;=ROUND(COUNTIFS($G$2:$G$1000,"&gt;=50",$F$2:$F$1000,"&gt;=55")/100*$AE$9,0),$AE$8,IF(_xlfn.RANK.EQ(M151,$M$2:$M$1000,0)&lt;=ROUND(COUNTIFS($G$2:$G$1000,"&gt;=50",$F$2:$F$1000,"&gt;=55")/100*$AD$9,0),$AD$8,IF(_xlfn.RANK.EQ(N151,$N$2:$N$1000,0)&lt;=ROUND(COUNTIFS($G$2:$G$1000,"&gt;=50",$F$2:$F$1000,"&gt;=55")/100*$AC$9,0),$AC$8,IF(_xlfn.RANK.EQ(O151,$O$2:$O$1000,0)&lt;=ROUND(COUNTIFS($G$2:$G$1000,"&gt;=50",$F$2:$F$1000,"&gt;=55")/100*$AB$9,0),$AB$8,IF(_xlfn.RANK.EQ(P151,$P$2:$P$1000,0)&lt;=ROUND(COUNTIFS($G$2:$G$1000,"&gt;=50",$F$2:$F$1000,"&gt;=55")/100*$AA$9,0),$AA$8,$Z$8)))))),IF(I151&gt;=$Y$9,$Y$8,$X$8)),IF(I151&gt;=$X$32,$X$30,IF(I151&gt;=$Y$32,$Y$30,IF(I151&gt;=$Z$32,$Z$30,IF(I151&gt;=$AA$32,$AA$30,IF(I151&gt;=$AB$32,$AB$30,IF(I151&gt;=$AC$32,$AC$30,IF(I151&gt;=$AD$32,$AD$30,IF(I151&gt;=$AE$32,$AE$30,$AF$30))))))))),"")</f>
        <v/>
      </c>
      <c r="S151" s="9" t="str" cm="1">
        <f t="array" ref="S151">IF(AND(D151&lt;&gt;"",D151&lt;&gt;"GR"),IF(COUNTIF($H$2:$H$1000,"&gt;=50")&gt;=10,IF(D151&lt;&gt;"GR",IF(AND(D151&gt;=55,H151&gt;=50),_xlfn.IFS(AND(H151&gt;=$AF$11,H151&gt;$AE$10,H151&gt;$AD$10,H151&gt;$AC$10,H151&gt;$AB$10,H151&gt;$AA$10,H151&gt;$Z$10),"AA",AND(H151&gt;=$AE$11,H151&gt;$AD$10,H151&gt;$AC$10,H151&gt;$AB$10,H151&gt;$AA$10,H151&gt;$Z$10),"BA",AND(H151&gt;=$AD$11,H151&gt;$AC$10,H151&gt;$AB$10,H151&gt;$AA$10,H151&gt;$Z$10),"BB",AND(H151&gt;=$AC$11,H151&gt;$AB$10,H151&gt;$AA$10,H151&gt;$Z$10),"CB",AND(H151&gt;=$AB$11,H151&gt;$AA$10,H151&gt;$Z$10),"CC",AND(H151&gt;=$AA$11,H151&gt;$Z$10),"DC",H151&gt;=50,"DD"),IF(H151&gt;=$Y$9,"FD","FF")),R151),IF(J151&gt;=$X$32,$X$30,IF(J151&gt;=$Y$32,$Y$30,IF(J151&gt;=$Z$32,$Z$30,IF(J151&gt;=$AA$32,$AA$30,IF(J151&gt;=$AB$32,$AB$30,IF(J151&gt;=$AC$32,$AC$30,IF(J151&gt;=$AD$32,$AD$30,IF(J151&gt;=$AE$32,$AE$30,$AF$30))))))))),R151)</f>
        <v/>
      </c>
      <c r="T151" s="9" t="str" cm="1">
        <f t="array" ref="T151">IF(A151&lt;&gt;"",IF(_xlfn.BITOR(D151&lt;&gt;"GR",D151&lt;&gt;""),IF(AND(J151&gt;=50,D151&gt;=55),_xlfn.RANK.EQ(J151,$J$2:$J$1000,0),_xlfn.IFS(S151="FD",999,S151="FF",1000)),IF(AND(J151&gt;=50,F151&gt;=55),_xlfn.RANK.EQ(J151,$J$2:$J$326,0),_xlfn.IFS(S151="FD",999,S151="FF",1000))),"")</f>
        <v/>
      </c>
    </row>
    <row r="152" spans="1:20" x14ac:dyDescent="0.2">
      <c r="A152" s="31"/>
      <c r="B152" s="31"/>
      <c r="C152" s="31"/>
      <c r="D152" s="3"/>
      <c r="E152" s="16">
        <f t="shared" si="28"/>
        <v>0</v>
      </c>
      <c r="F152" s="16">
        <f t="shared" si="29"/>
        <v>0</v>
      </c>
      <c r="G152" s="9">
        <f t="shared" si="30"/>
        <v>0</v>
      </c>
      <c r="H152" s="9">
        <f t="shared" si="31"/>
        <v>0</v>
      </c>
      <c r="I152" s="9">
        <f t="shared" si="32"/>
        <v>0</v>
      </c>
      <c r="J152" s="9">
        <f t="shared" si="33"/>
        <v>0</v>
      </c>
      <c r="K152" s="9" t="str">
        <f t="shared" si="34"/>
        <v/>
      </c>
      <c r="L152" s="9" t="str">
        <f t="shared" si="35"/>
        <v/>
      </c>
      <c r="M152" s="9" t="str">
        <f t="shared" si="36"/>
        <v/>
      </c>
      <c r="N152" s="9" t="str">
        <f t="shared" si="37"/>
        <v/>
      </c>
      <c r="O152" s="9" t="str">
        <f t="shared" si="38"/>
        <v/>
      </c>
      <c r="P152" s="9" t="str">
        <f t="shared" si="39"/>
        <v/>
      </c>
      <c r="Q152" s="9" t="str">
        <f t="shared" si="40"/>
        <v/>
      </c>
      <c r="R152" s="9" t="str">
        <f>IF(A152&lt;&gt;"",IF(COUNTIF($G$2:$G$1000,"&gt;=50")&gt;=10,IF(AND(F152&gt;=55,G152&gt;=50),IF(_xlfn.RANK.EQ(K152,$K$2:$K$1000,0)&lt;=ROUND(COUNTIFS($G$2:$G$1000,"&gt;=50",$F$2:$F$1000,"&gt;=55")/100*$AF$9,0),$AF$8,IF(_xlfn.RANK.EQ(L152,$L$2:$L$1000,0)&lt;=ROUND(COUNTIFS($G$2:$G$1000,"&gt;=50",$F$2:$F$1000,"&gt;=55")/100*$AE$9,0),$AE$8,IF(_xlfn.RANK.EQ(M152,$M$2:$M$1000,0)&lt;=ROUND(COUNTIFS($G$2:$G$1000,"&gt;=50",$F$2:$F$1000,"&gt;=55")/100*$AD$9,0),$AD$8,IF(_xlfn.RANK.EQ(N152,$N$2:$N$1000,0)&lt;=ROUND(COUNTIFS($G$2:$G$1000,"&gt;=50",$F$2:$F$1000,"&gt;=55")/100*$AC$9,0),$AC$8,IF(_xlfn.RANK.EQ(O152,$O$2:$O$1000,0)&lt;=ROUND(COUNTIFS($G$2:$G$1000,"&gt;=50",$F$2:$F$1000,"&gt;=55")/100*$AB$9,0),$AB$8,IF(_xlfn.RANK.EQ(P152,$P$2:$P$1000,0)&lt;=ROUND(COUNTIFS($G$2:$G$1000,"&gt;=50",$F$2:$F$1000,"&gt;=55")/100*$AA$9,0),$AA$8,$Z$8)))))),IF(I152&gt;=$Y$9,$Y$8,$X$8)),IF(I152&gt;=$X$32,$X$30,IF(I152&gt;=$Y$32,$Y$30,IF(I152&gt;=$Z$32,$Z$30,IF(I152&gt;=$AA$32,$AA$30,IF(I152&gt;=$AB$32,$AB$30,IF(I152&gt;=$AC$32,$AC$30,IF(I152&gt;=$AD$32,$AD$30,IF(I152&gt;=$AE$32,$AE$30,$AF$30))))))))),"")</f>
        <v/>
      </c>
      <c r="S152" s="9" t="str" cm="1">
        <f t="array" ref="S152">IF(AND(D152&lt;&gt;"",D152&lt;&gt;"GR"),IF(COUNTIF($H$2:$H$1000,"&gt;=50")&gt;=10,IF(D152&lt;&gt;"GR",IF(AND(D152&gt;=55,H152&gt;=50),_xlfn.IFS(AND(H152&gt;=$AF$11,H152&gt;$AE$10,H152&gt;$AD$10,H152&gt;$AC$10,H152&gt;$AB$10,H152&gt;$AA$10,H152&gt;$Z$10),"AA",AND(H152&gt;=$AE$11,H152&gt;$AD$10,H152&gt;$AC$10,H152&gt;$AB$10,H152&gt;$AA$10,H152&gt;$Z$10),"BA",AND(H152&gt;=$AD$11,H152&gt;$AC$10,H152&gt;$AB$10,H152&gt;$AA$10,H152&gt;$Z$10),"BB",AND(H152&gt;=$AC$11,H152&gt;$AB$10,H152&gt;$AA$10,H152&gt;$Z$10),"CB",AND(H152&gt;=$AB$11,H152&gt;$AA$10,H152&gt;$Z$10),"CC",AND(H152&gt;=$AA$11,H152&gt;$Z$10),"DC",H152&gt;=50,"DD"),IF(H152&gt;=$Y$9,"FD","FF")),R152),IF(J152&gt;=$X$32,$X$30,IF(J152&gt;=$Y$32,$Y$30,IF(J152&gt;=$Z$32,$Z$30,IF(J152&gt;=$AA$32,$AA$30,IF(J152&gt;=$AB$32,$AB$30,IF(J152&gt;=$AC$32,$AC$30,IF(J152&gt;=$AD$32,$AD$30,IF(J152&gt;=$AE$32,$AE$30,$AF$30))))))))),R152)</f>
        <v/>
      </c>
      <c r="T152" s="9" t="str" cm="1">
        <f t="array" ref="T152">IF(A152&lt;&gt;"",IF(_xlfn.BITOR(D152&lt;&gt;"GR",D152&lt;&gt;""),IF(AND(J152&gt;=50,D152&gt;=55),_xlfn.RANK.EQ(J152,$J$2:$J$1000,0),_xlfn.IFS(S152="FD",999,S152="FF",1000)),IF(AND(J152&gt;=50,F152&gt;=55),_xlfn.RANK.EQ(J152,$J$2:$J$326,0),_xlfn.IFS(S152="FD",999,S152="FF",1000))),"")</f>
        <v/>
      </c>
    </row>
    <row r="153" spans="1:20" x14ac:dyDescent="0.2">
      <c r="A153" s="31"/>
      <c r="B153" s="31"/>
      <c r="C153" s="31"/>
      <c r="D153" s="3"/>
      <c r="E153" s="16">
        <f t="shared" si="28"/>
        <v>0</v>
      </c>
      <c r="F153" s="16">
        <f t="shared" si="29"/>
        <v>0</v>
      </c>
      <c r="G153" s="9">
        <f t="shared" si="30"/>
        <v>0</v>
      </c>
      <c r="H153" s="9">
        <f t="shared" si="31"/>
        <v>0</v>
      </c>
      <c r="I153" s="9">
        <f t="shared" si="32"/>
        <v>0</v>
      </c>
      <c r="J153" s="9">
        <f t="shared" si="33"/>
        <v>0</v>
      </c>
      <c r="K153" s="9" t="str">
        <f t="shared" si="34"/>
        <v/>
      </c>
      <c r="L153" s="9" t="str">
        <f t="shared" si="35"/>
        <v/>
      </c>
      <c r="M153" s="9" t="str">
        <f t="shared" si="36"/>
        <v/>
      </c>
      <c r="N153" s="9" t="str">
        <f t="shared" si="37"/>
        <v/>
      </c>
      <c r="O153" s="9" t="str">
        <f t="shared" si="38"/>
        <v/>
      </c>
      <c r="P153" s="9" t="str">
        <f t="shared" si="39"/>
        <v/>
      </c>
      <c r="Q153" s="9" t="str">
        <f t="shared" si="40"/>
        <v/>
      </c>
      <c r="R153" s="9" t="str">
        <f>IF(A153&lt;&gt;"",IF(COUNTIF($G$2:$G$1000,"&gt;=50")&gt;=10,IF(AND(F153&gt;=55,G153&gt;=50),IF(_xlfn.RANK.EQ(K153,$K$2:$K$1000,0)&lt;=ROUND(COUNTIFS($G$2:$G$1000,"&gt;=50",$F$2:$F$1000,"&gt;=55")/100*$AF$9,0),$AF$8,IF(_xlfn.RANK.EQ(L153,$L$2:$L$1000,0)&lt;=ROUND(COUNTIFS($G$2:$G$1000,"&gt;=50",$F$2:$F$1000,"&gt;=55")/100*$AE$9,0),$AE$8,IF(_xlfn.RANK.EQ(M153,$M$2:$M$1000,0)&lt;=ROUND(COUNTIFS($G$2:$G$1000,"&gt;=50",$F$2:$F$1000,"&gt;=55")/100*$AD$9,0),$AD$8,IF(_xlfn.RANK.EQ(N153,$N$2:$N$1000,0)&lt;=ROUND(COUNTIFS($G$2:$G$1000,"&gt;=50",$F$2:$F$1000,"&gt;=55")/100*$AC$9,0),$AC$8,IF(_xlfn.RANK.EQ(O153,$O$2:$O$1000,0)&lt;=ROUND(COUNTIFS($G$2:$G$1000,"&gt;=50",$F$2:$F$1000,"&gt;=55")/100*$AB$9,0),$AB$8,IF(_xlfn.RANK.EQ(P153,$P$2:$P$1000,0)&lt;=ROUND(COUNTIFS($G$2:$G$1000,"&gt;=50",$F$2:$F$1000,"&gt;=55")/100*$AA$9,0),$AA$8,$Z$8)))))),IF(I153&gt;=$Y$9,$Y$8,$X$8)),IF(I153&gt;=$X$32,$X$30,IF(I153&gt;=$Y$32,$Y$30,IF(I153&gt;=$Z$32,$Z$30,IF(I153&gt;=$AA$32,$AA$30,IF(I153&gt;=$AB$32,$AB$30,IF(I153&gt;=$AC$32,$AC$30,IF(I153&gt;=$AD$32,$AD$30,IF(I153&gt;=$AE$32,$AE$30,$AF$30))))))))),"")</f>
        <v/>
      </c>
      <c r="S153" s="9" t="str" cm="1">
        <f t="array" ref="S153">IF(AND(D153&lt;&gt;"",D153&lt;&gt;"GR"),IF(COUNTIF($H$2:$H$1000,"&gt;=50")&gt;=10,IF(D153&lt;&gt;"GR",IF(AND(D153&gt;=55,H153&gt;=50),_xlfn.IFS(AND(H153&gt;=$AF$11,H153&gt;$AE$10,H153&gt;$AD$10,H153&gt;$AC$10,H153&gt;$AB$10,H153&gt;$AA$10,H153&gt;$Z$10),"AA",AND(H153&gt;=$AE$11,H153&gt;$AD$10,H153&gt;$AC$10,H153&gt;$AB$10,H153&gt;$AA$10,H153&gt;$Z$10),"BA",AND(H153&gt;=$AD$11,H153&gt;$AC$10,H153&gt;$AB$10,H153&gt;$AA$10,H153&gt;$Z$10),"BB",AND(H153&gt;=$AC$11,H153&gt;$AB$10,H153&gt;$AA$10,H153&gt;$Z$10),"CB",AND(H153&gt;=$AB$11,H153&gt;$AA$10,H153&gt;$Z$10),"CC",AND(H153&gt;=$AA$11,H153&gt;$Z$10),"DC",H153&gt;=50,"DD"),IF(H153&gt;=$Y$9,"FD","FF")),R153),IF(J153&gt;=$X$32,$X$30,IF(J153&gt;=$Y$32,$Y$30,IF(J153&gt;=$Z$32,$Z$30,IF(J153&gt;=$AA$32,$AA$30,IF(J153&gt;=$AB$32,$AB$30,IF(J153&gt;=$AC$32,$AC$30,IF(J153&gt;=$AD$32,$AD$30,IF(J153&gt;=$AE$32,$AE$30,$AF$30))))))))),R153)</f>
        <v/>
      </c>
      <c r="T153" s="9" t="str" cm="1">
        <f t="array" ref="T153">IF(A153&lt;&gt;"",IF(_xlfn.BITOR(D153&lt;&gt;"GR",D153&lt;&gt;""),IF(AND(J153&gt;=50,D153&gt;=55),_xlfn.RANK.EQ(J153,$J$2:$J$1000,0),_xlfn.IFS(S153="FD",999,S153="FF",1000)),IF(AND(J153&gt;=50,F153&gt;=55),_xlfn.RANK.EQ(J153,$J$2:$J$326,0),_xlfn.IFS(S153="FD",999,S153="FF",1000))),"")</f>
        <v/>
      </c>
    </row>
    <row r="154" spans="1:20" x14ac:dyDescent="0.2">
      <c r="A154" s="31"/>
      <c r="B154" s="31"/>
      <c r="C154" s="31"/>
      <c r="D154" s="3"/>
      <c r="E154" s="16">
        <f t="shared" si="28"/>
        <v>0</v>
      </c>
      <c r="F154" s="16">
        <f t="shared" si="29"/>
        <v>0</v>
      </c>
      <c r="G154" s="9">
        <f t="shared" si="30"/>
        <v>0</v>
      </c>
      <c r="H154" s="9">
        <f t="shared" si="31"/>
        <v>0</v>
      </c>
      <c r="I154" s="9">
        <f t="shared" si="32"/>
        <v>0</v>
      </c>
      <c r="J154" s="9">
        <f t="shared" si="33"/>
        <v>0</v>
      </c>
      <c r="K154" s="9" t="str">
        <f t="shared" si="34"/>
        <v/>
      </c>
      <c r="L154" s="9" t="str">
        <f t="shared" si="35"/>
        <v/>
      </c>
      <c r="M154" s="9" t="str">
        <f t="shared" si="36"/>
        <v/>
      </c>
      <c r="N154" s="9" t="str">
        <f t="shared" si="37"/>
        <v/>
      </c>
      <c r="O154" s="9" t="str">
        <f t="shared" si="38"/>
        <v/>
      </c>
      <c r="P154" s="9" t="str">
        <f t="shared" si="39"/>
        <v/>
      </c>
      <c r="Q154" s="9" t="str">
        <f t="shared" si="40"/>
        <v/>
      </c>
      <c r="R154" s="9" t="str">
        <f>IF(A154&lt;&gt;"",IF(COUNTIF($G$2:$G$1000,"&gt;=50")&gt;=10,IF(AND(F154&gt;=55,G154&gt;=50),IF(_xlfn.RANK.EQ(K154,$K$2:$K$1000,0)&lt;=ROUND(COUNTIFS($G$2:$G$1000,"&gt;=50",$F$2:$F$1000,"&gt;=55")/100*$AF$9,0),$AF$8,IF(_xlfn.RANK.EQ(L154,$L$2:$L$1000,0)&lt;=ROUND(COUNTIFS($G$2:$G$1000,"&gt;=50",$F$2:$F$1000,"&gt;=55")/100*$AE$9,0),$AE$8,IF(_xlfn.RANK.EQ(M154,$M$2:$M$1000,0)&lt;=ROUND(COUNTIFS($G$2:$G$1000,"&gt;=50",$F$2:$F$1000,"&gt;=55")/100*$AD$9,0),$AD$8,IF(_xlfn.RANK.EQ(N154,$N$2:$N$1000,0)&lt;=ROUND(COUNTIFS($G$2:$G$1000,"&gt;=50",$F$2:$F$1000,"&gt;=55")/100*$AC$9,0),$AC$8,IF(_xlfn.RANK.EQ(O154,$O$2:$O$1000,0)&lt;=ROUND(COUNTIFS($G$2:$G$1000,"&gt;=50",$F$2:$F$1000,"&gt;=55")/100*$AB$9,0),$AB$8,IF(_xlfn.RANK.EQ(P154,$P$2:$P$1000,0)&lt;=ROUND(COUNTIFS($G$2:$G$1000,"&gt;=50",$F$2:$F$1000,"&gt;=55")/100*$AA$9,0),$AA$8,$Z$8)))))),IF(I154&gt;=$Y$9,$Y$8,$X$8)),IF(I154&gt;=$X$32,$X$30,IF(I154&gt;=$Y$32,$Y$30,IF(I154&gt;=$Z$32,$Z$30,IF(I154&gt;=$AA$32,$AA$30,IF(I154&gt;=$AB$32,$AB$30,IF(I154&gt;=$AC$32,$AC$30,IF(I154&gt;=$AD$32,$AD$30,IF(I154&gt;=$AE$32,$AE$30,$AF$30))))))))),"")</f>
        <v/>
      </c>
      <c r="S154" s="9" t="str" cm="1">
        <f t="array" ref="S154">IF(AND(D154&lt;&gt;"",D154&lt;&gt;"GR"),IF(COUNTIF($H$2:$H$1000,"&gt;=50")&gt;=10,IF(D154&lt;&gt;"GR",IF(AND(D154&gt;=55,H154&gt;=50),_xlfn.IFS(AND(H154&gt;=$AF$11,H154&gt;$AE$10,H154&gt;$AD$10,H154&gt;$AC$10,H154&gt;$AB$10,H154&gt;$AA$10,H154&gt;$Z$10),"AA",AND(H154&gt;=$AE$11,H154&gt;$AD$10,H154&gt;$AC$10,H154&gt;$AB$10,H154&gt;$AA$10,H154&gt;$Z$10),"BA",AND(H154&gt;=$AD$11,H154&gt;$AC$10,H154&gt;$AB$10,H154&gt;$AA$10,H154&gt;$Z$10),"BB",AND(H154&gt;=$AC$11,H154&gt;$AB$10,H154&gt;$AA$10,H154&gt;$Z$10),"CB",AND(H154&gt;=$AB$11,H154&gt;$AA$10,H154&gt;$Z$10),"CC",AND(H154&gt;=$AA$11,H154&gt;$Z$10),"DC",H154&gt;=50,"DD"),IF(H154&gt;=$Y$9,"FD","FF")),R154),IF(J154&gt;=$X$32,$X$30,IF(J154&gt;=$Y$32,$Y$30,IF(J154&gt;=$Z$32,$Z$30,IF(J154&gt;=$AA$32,$AA$30,IF(J154&gt;=$AB$32,$AB$30,IF(J154&gt;=$AC$32,$AC$30,IF(J154&gt;=$AD$32,$AD$30,IF(J154&gt;=$AE$32,$AE$30,$AF$30))))))))),R154)</f>
        <v/>
      </c>
      <c r="T154" s="9" t="str" cm="1">
        <f t="array" ref="T154">IF(A154&lt;&gt;"",IF(_xlfn.BITOR(D154&lt;&gt;"GR",D154&lt;&gt;""),IF(AND(J154&gt;=50,D154&gt;=55),_xlfn.RANK.EQ(J154,$J$2:$J$1000,0),_xlfn.IFS(S154="FD",999,S154="FF",1000)),IF(AND(J154&gt;=50,F154&gt;=55),_xlfn.RANK.EQ(J154,$J$2:$J$326,0),_xlfn.IFS(S154="FD",999,S154="FF",1000))),"")</f>
        <v/>
      </c>
    </row>
    <row r="155" spans="1:20" x14ac:dyDescent="0.2">
      <c r="A155" s="31"/>
      <c r="B155" s="31"/>
      <c r="C155" s="31"/>
      <c r="D155" s="3"/>
      <c r="E155" s="16">
        <f t="shared" si="28"/>
        <v>0</v>
      </c>
      <c r="F155" s="16">
        <f t="shared" si="29"/>
        <v>0</v>
      </c>
      <c r="G155" s="9">
        <f t="shared" si="30"/>
        <v>0</v>
      </c>
      <c r="H155" s="9">
        <f t="shared" si="31"/>
        <v>0</v>
      </c>
      <c r="I155" s="9">
        <f t="shared" si="32"/>
        <v>0</v>
      </c>
      <c r="J155" s="9">
        <f t="shared" si="33"/>
        <v>0</v>
      </c>
      <c r="K155" s="9" t="str">
        <f t="shared" si="34"/>
        <v/>
      </c>
      <c r="L155" s="9" t="str">
        <f t="shared" si="35"/>
        <v/>
      </c>
      <c r="M155" s="9" t="str">
        <f t="shared" si="36"/>
        <v/>
      </c>
      <c r="N155" s="9" t="str">
        <f t="shared" si="37"/>
        <v/>
      </c>
      <c r="O155" s="9" t="str">
        <f t="shared" si="38"/>
        <v/>
      </c>
      <c r="P155" s="9" t="str">
        <f t="shared" si="39"/>
        <v/>
      </c>
      <c r="Q155" s="9" t="str">
        <f t="shared" si="40"/>
        <v/>
      </c>
      <c r="R155" s="9" t="str">
        <f>IF(A155&lt;&gt;"",IF(COUNTIF($G$2:$G$1000,"&gt;=50")&gt;=10,IF(AND(F155&gt;=55,G155&gt;=50),IF(_xlfn.RANK.EQ(K155,$K$2:$K$1000,0)&lt;=ROUND(COUNTIFS($G$2:$G$1000,"&gt;=50",$F$2:$F$1000,"&gt;=55")/100*$AF$9,0),$AF$8,IF(_xlfn.RANK.EQ(L155,$L$2:$L$1000,0)&lt;=ROUND(COUNTIFS($G$2:$G$1000,"&gt;=50",$F$2:$F$1000,"&gt;=55")/100*$AE$9,0),$AE$8,IF(_xlfn.RANK.EQ(M155,$M$2:$M$1000,0)&lt;=ROUND(COUNTIFS($G$2:$G$1000,"&gt;=50",$F$2:$F$1000,"&gt;=55")/100*$AD$9,0),$AD$8,IF(_xlfn.RANK.EQ(N155,$N$2:$N$1000,0)&lt;=ROUND(COUNTIFS($G$2:$G$1000,"&gt;=50",$F$2:$F$1000,"&gt;=55")/100*$AC$9,0),$AC$8,IF(_xlfn.RANK.EQ(O155,$O$2:$O$1000,0)&lt;=ROUND(COUNTIFS($G$2:$G$1000,"&gt;=50",$F$2:$F$1000,"&gt;=55")/100*$AB$9,0),$AB$8,IF(_xlfn.RANK.EQ(P155,$P$2:$P$1000,0)&lt;=ROUND(COUNTIFS($G$2:$G$1000,"&gt;=50",$F$2:$F$1000,"&gt;=55")/100*$AA$9,0),$AA$8,$Z$8)))))),IF(I155&gt;=$Y$9,$Y$8,$X$8)),IF(I155&gt;=$X$32,$X$30,IF(I155&gt;=$Y$32,$Y$30,IF(I155&gt;=$Z$32,$Z$30,IF(I155&gt;=$AA$32,$AA$30,IF(I155&gt;=$AB$32,$AB$30,IF(I155&gt;=$AC$32,$AC$30,IF(I155&gt;=$AD$32,$AD$30,IF(I155&gt;=$AE$32,$AE$30,$AF$30))))))))),"")</f>
        <v/>
      </c>
      <c r="S155" s="9" t="str" cm="1">
        <f t="array" ref="S155">IF(AND(D155&lt;&gt;"",D155&lt;&gt;"GR"),IF(COUNTIF($H$2:$H$1000,"&gt;=50")&gt;=10,IF(D155&lt;&gt;"GR",IF(AND(D155&gt;=55,H155&gt;=50),_xlfn.IFS(AND(H155&gt;=$AF$11,H155&gt;$AE$10,H155&gt;$AD$10,H155&gt;$AC$10,H155&gt;$AB$10,H155&gt;$AA$10,H155&gt;$Z$10),"AA",AND(H155&gt;=$AE$11,H155&gt;$AD$10,H155&gt;$AC$10,H155&gt;$AB$10,H155&gt;$AA$10,H155&gt;$Z$10),"BA",AND(H155&gt;=$AD$11,H155&gt;$AC$10,H155&gt;$AB$10,H155&gt;$AA$10,H155&gt;$Z$10),"BB",AND(H155&gt;=$AC$11,H155&gt;$AB$10,H155&gt;$AA$10,H155&gt;$Z$10),"CB",AND(H155&gt;=$AB$11,H155&gt;$AA$10,H155&gt;$Z$10),"CC",AND(H155&gt;=$AA$11,H155&gt;$Z$10),"DC",H155&gt;=50,"DD"),IF(H155&gt;=$Y$9,"FD","FF")),R155),IF(J155&gt;=$X$32,$X$30,IF(J155&gt;=$Y$32,$Y$30,IF(J155&gt;=$Z$32,$Z$30,IF(J155&gt;=$AA$32,$AA$30,IF(J155&gt;=$AB$32,$AB$30,IF(J155&gt;=$AC$32,$AC$30,IF(J155&gt;=$AD$32,$AD$30,IF(J155&gt;=$AE$32,$AE$30,$AF$30))))))))),R155)</f>
        <v/>
      </c>
      <c r="T155" s="9" t="str" cm="1">
        <f t="array" ref="T155">IF(A155&lt;&gt;"",IF(_xlfn.BITOR(D155&lt;&gt;"GR",D155&lt;&gt;""),IF(AND(J155&gt;=50,D155&gt;=55),_xlfn.RANK.EQ(J155,$J$2:$J$1000,0),_xlfn.IFS(S155="FD",999,S155="FF",1000)),IF(AND(J155&gt;=50,F155&gt;=55),_xlfn.RANK.EQ(J155,$J$2:$J$326,0),_xlfn.IFS(S155="FD",999,S155="FF",1000))),"")</f>
        <v/>
      </c>
    </row>
    <row r="156" spans="1:20" x14ac:dyDescent="0.2">
      <c r="A156" s="31"/>
      <c r="B156" s="31"/>
      <c r="C156" s="31"/>
      <c r="D156" s="3"/>
      <c r="E156" s="16">
        <f t="shared" si="28"/>
        <v>0</v>
      </c>
      <c r="F156" s="16">
        <f t="shared" si="29"/>
        <v>0</v>
      </c>
      <c r="G156" s="9">
        <f t="shared" si="30"/>
        <v>0</v>
      </c>
      <c r="H156" s="9">
        <f t="shared" si="31"/>
        <v>0</v>
      </c>
      <c r="I156" s="9">
        <f t="shared" si="32"/>
        <v>0</v>
      </c>
      <c r="J156" s="9">
        <f t="shared" si="33"/>
        <v>0</v>
      </c>
      <c r="K156" s="9" t="str">
        <f t="shared" si="34"/>
        <v/>
      </c>
      <c r="L156" s="9" t="str">
        <f t="shared" si="35"/>
        <v/>
      </c>
      <c r="M156" s="9" t="str">
        <f t="shared" si="36"/>
        <v/>
      </c>
      <c r="N156" s="9" t="str">
        <f t="shared" si="37"/>
        <v/>
      </c>
      <c r="O156" s="9" t="str">
        <f t="shared" si="38"/>
        <v/>
      </c>
      <c r="P156" s="9" t="str">
        <f t="shared" si="39"/>
        <v/>
      </c>
      <c r="Q156" s="9" t="str">
        <f t="shared" si="40"/>
        <v/>
      </c>
      <c r="R156" s="9" t="str">
        <f>IF(A156&lt;&gt;"",IF(COUNTIF($G$2:$G$1000,"&gt;=50")&gt;=10,IF(AND(F156&gt;=55,G156&gt;=50),IF(_xlfn.RANK.EQ(K156,$K$2:$K$1000,0)&lt;=ROUND(COUNTIFS($G$2:$G$1000,"&gt;=50",$F$2:$F$1000,"&gt;=55")/100*$AF$9,0),$AF$8,IF(_xlfn.RANK.EQ(L156,$L$2:$L$1000,0)&lt;=ROUND(COUNTIFS($G$2:$G$1000,"&gt;=50",$F$2:$F$1000,"&gt;=55")/100*$AE$9,0),$AE$8,IF(_xlfn.RANK.EQ(M156,$M$2:$M$1000,0)&lt;=ROUND(COUNTIFS($G$2:$G$1000,"&gt;=50",$F$2:$F$1000,"&gt;=55")/100*$AD$9,0),$AD$8,IF(_xlfn.RANK.EQ(N156,$N$2:$N$1000,0)&lt;=ROUND(COUNTIFS($G$2:$G$1000,"&gt;=50",$F$2:$F$1000,"&gt;=55")/100*$AC$9,0),$AC$8,IF(_xlfn.RANK.EQ(O156,$O$2:$O$1000,0)&lt;=ROUND(COUNTIFS($G$2:$G$1000,"&gt;=50",$F$2:$F$1000,"&gt;=55")/100*$AB$9,0),$AB$8,IF(_xlfn.RANK.EQ(P156,$P$2:$P$1000,0)&lt;=ROUND(COUNTIFS($G$2:$G$1000,"&gt;=50",$F$2:$F$1000,"&gt;=55")/100*$AA$9,0),$AA$8,$Z$8)))))),IF(I156&gt;=$Y$9,$Y$8,$X$8)),IF(I156&gt;=$X$32,$X$30,IF(I156&gt;=$Y$32,$Y$30,IF(I156&gt;=$Z$32,$Z$30,IF(I156&gt;=$AA$32,$AA$30,IF(I156&gt;=$AB$32,$AB$30,IF(I156&gt;=$AC$32,$AC$30,IF(I156&gt;=$AD$32,$AD$30,IF(I156&gt;=$AE$32,$AE$30,$AF$30))))))))),"")</f>
        <v/>
      </c>
      <c r="S156" s="9" t="str" cm="1">
        <f t="array" ref="S156">IF(AND(D156&lt;&gt;"",D156&lt;&gt;"GR"),IF(COUNTIF($H$2:$H$1000,"&gt;=50")&gt;=10,IF(D156&lt;&gt;"GR",IF(AND(D156&gt;=55,H156&gt;=50),_xlfn.IFS(AND(H156&gt;=$AF$11,H156&gt;$AE$10,H156&gt;$AD$10,H156&gt;$AC$10,H156&gt;$AB$10,H156&gt;$AA$10,H156&gt;$Z$10),"AA",AND(H156&gt;=$AE$11,H156&gt;$AD$10,H156&gt;$AC$10,H156&gt;$AB$10,H156&gt;$AA$10,H156&gt;$Z$10),"BA",AND(H156&gt;=$AD$11,H156&gt;$AC$10,H156&gt;$AB$10,H156&gt;$AA$10,H156&gt;$Z$10),"BB",AND(H156&gt;=$AC$11,H156&gt;$AB$10,H156&gt;$AA$10,H156&gt;$Z$10),"CB",AND(H156&gt;=$AB$11,H156&gt;$AA$10,H156&gt;$Z$10),"CC",AND(H156&gt;=$AA$11,H156&gt;$Z$10),"DC",H156&gt;=50,"DD"),IF(H156&gt;=$Y$9,"FD","FF")),R156),IF(J156&gt;=$X$32,$X$30,IF(J156&gt;=$Y$32,$Y$30,IF(J156&gt;=$Z$32,$Z$30,IF(J156&gt;=$AA$32,$AA$30,IF(J156&gt;=$AB$32,$AB$30,IF(J156&gt;=$AC$32,$AC$30,IF(J156&gt;=$AD$32,$AD$30,IF(J156&gt;=$AE$32,$AE$30,$AF$30))))))))),R156)</f>
        <v/>
      </c>
      <c r="T156" s="9" t="str" cm="1">
        <f t="array" ref="T156">IF(A156&lt;&gt;"",IF(_xlfn.BITOR(D156&lt;&gt;"GR",D156&lt;&gt;""),IF(AND(J156&gt;=50,D156&gt;=55),_xlfn.RANK.EQ(J156,$J$2:$J$1000,0),_xlfn.IFS(S156="FD",999,S156="FF",1000)),IF(AND(J156&gt;=50,F156&gt;=55),_xlfn.RANK.EQ(J156,$J$2:$J$326,0),_xlfn.IFS(S156="FD",999,S156="FF",1000))),"")</f>
        <v/>
      </c>
    </row>
    <row r="157" spans="1:20" x14ac:dyDescent="0.2">
      <c r="A157" s="31"/>
      <c r="B157" s="31"/>
      <c r="C157" s="31"/>
      <c r="D157" s="3"/>
      <c r="E157" s="16">
        <f t="shared" si="28"/>
        <v>0</v>
      </c>
      <c r="F157" s="16">
        <f t="shared" si="29"/>
        <v>0</v>
      </c>
      <c r="G157" s="9">
        <f t="shared" si="30"/>
        <v>0</v>
      </c>
      <c r="H157" s="9">
        <f t="shared" si="31"/>
        <v>0</v>
      </c>
      <c r="I157" s="9">
        <f t="shared" si="32"/>
        <v>0</v>
      </c>
      <c r="J157" s="9">
        <f t="shared" si="33"/>
        <v>0</v>
      </c>
      <c r="K157" s="9" t="str">
        <f t="shared" si="34"/>
        <v/>
      </c>
      <c r="L157" s="9" t="str">
        <f t="shared" si="35"/>
        <v/>
      </c>
      <c r="M157" s="9" t="str">
        <f t="shared" si="36"/>
        <v/>
      </c>
      <c r="N157" s="9" t="str">
        <f t="shared" si="37"/>
        <v/>
      </c>
      <c r="O157" s="9" t="str">
        <f t="shared" si="38"/>
        <v/>
      </c>
      <c r="P157" s="9" t="str">
        <f t="shared" si="39"/>
        <v/>
      </c>
      <c r="Q157" s="9" t="str">
        <f t="shared" si="40"/>
        <v/>
      </c>
      <c r="R157" s="9" t="str">
        <f>IF(A157&lt;&gt;"",IF(COUNTIF($G$2:$G$1000,"&gt;=50")&gt;=10,IF(AND(F157&gt;=55,G157&gt;=50),IF(_xlfn.RANK.EQ(K157,$K$2:$K$1000,0)&lt;=ROUND(COUNTIFS($G$2:$G$1000,"&gt;=50",$F$2:$F$1000,"&gt;=55")/100*$AF$9,0),$AF$8,IF(_xlfn.RANK.EQ(L157,$L$2:$L$1000,0)&lt;=ROUND(COUNTIFS($G$2:$G$1000,"&gt;=50",$F$2:$F$1000,"&gt;=55")/100*$AE$9,0),$AE$8,IF(_xlfn.RANK.EQ(M157,$M$2:$M$1000,0)&lt;=ROUND(COUNTIFS($G$2:$G$1000,"&gt;=50",$F$2:$F$1000,"&gt;=55")/100*$AD$9,0),$AD$8,IF(_xlfn.RANK.EQ(N157,$N$2:$N$1000,0)&lt;=ROUND(COUNTIFS($G$2:$G$1000,"&gt;=50",$F$2:$F$1000,"&gt;=55")/100*$AC$9,0),$AC$8,IF(_xlfn.RANK.EQ(O157,$O$2:$O$1000,0)&lt;=ROUND(COUNTIFS($G$2:$G$1000,"&gt;=50",$F$2:$F$1000,"&gt;=55")/100*$AB$9,0),$AB$8,IF(_xlfn.RANK.EQ(P157,$P$2:$P$1000,0)&lt;=ROUND(COUNTIFS($G$2:$G$1000,"&gt;=50",$F$2:$F$1000,"&gt;=55")/100*$AA$9,0),$AA$8,$Z$8)))))),IF(I157&gt;=$Y$9,$Y$8,$X$8)),IF(I157&gt;=$X$32,$X$30,IF(I157&gt;=$Y$32,$Y$30,IF(I157&gt;=$Z$32,$Z$30,IF(I157&gt;=$AA$32,$AA$30,IF(I157&gt;=$AB$32,$AB$30,IF(I157&gt;=$AC$32,$AC$30,IF(I157&gt;=$AD$32,$AD$30,IF(I157&gt;=$AE$32,$AE$30,$AF$30))))))))),"")</f>
        <v/>
      </c>
      <c r="S157" s="9" t="str" cm="1">
        <f t="array" ref="S157">IF(AND(D157&lt;&gt;"",D157&lt;&gt;"GR"),IF(COUNTIF($H$2:$H$1000,"&gt;=50")&gt;=10,IF(D157&lt;&gt;"GR",IF(AND(D157&gt;=55,H157&gt;=50),_xlfn.IFS(AND(H157&gt;=$AF$11,H157&gt;$AE$10,H157&gt;$AD$10,H157&gt;$AC$10,H157&gt;$AB$10,H157&gt;$AA$10,H157&gt;$Z$10),"AA",AND(H157&gt;=$AE$11,H157&gt;$AD$10,H157&gt;$AC$10,H157&gt;$AB$10,H157&gt;$AA$10,H157&gt;$Z$10),"BA",AND(H157&gt;=$AD$11,H157&gt;$AC$10,H157&gt;$AB$10,H157&gt;$AA$10,H157&gt;$Z$10),"BB",AND(H157&gt;=$AC$11,H157&gt;$AB$10,H157&gt;$AA$10,H157&gt;$Z$10),"CB",AND(H157&gt;=$AB$11,H157&gt;$AA$10,H157&gt;$Z$10),"CC",AND(H157&gt;=$AA$11,H157&gt;$Z$10),"DC",H157&gt;=50,"DD"),IF(H157&gt;=$Y$9,"FD","FF")),R157),IF(J157&gt;=$X$32,$X$30,IF(J157&gt;=$Y$32,$Y$30,IF(J157&gt;=$Z$32,$Z$30,IF(J157&gt;=$AA$32,$AA$30,IF(J157&gt;=$AB$32,$AB$30,IF(J157&gt;=$AC$32,$AC$30,IF(J157&gt;=$AD$32,$AD$30,IF(J157&gt;=$AE$32,$AE$30,$AF$30))))))))),R157)</f>
        <v/>
      </c>
      <c r="T157" s="9" t="str" cm="1">
        <f t="array" ref="T157">IF(A157&lt;&gt;"",IF(_xlfn.BITOR(D157&lt;&gt;"GR",D157&lt;&gt;""),IF(AND(J157&gt;=50,D157&gt;=55),_xlfn.RANK.EQ(J157,$J$2:$J$1000,0),_xlfn.IFS(S157="FD",999,S157="FF",1000)),IF(AND(J157&gt;=50,F157&gt;=55),_xlfn.RANK.EQ(J157,$J$2:$J$326,0),_xlfn.IFS(S157="FD",999,S157="FF",1000))),"")</f>
        <v/>
      </c>
    </row>
    <row r="158" spans="1:20" x14ac:dyDescent="0.2">
      <c r="A158" s="31"/>
      <c r="B158" s="31"/>
      <c r="C158" s="31"/>
      <c r="D158" s="3"/>
      <c r="E158" s="16">
        <f t="shared" si="28"/>
        <v>0</v>
      </c>
      <c r="F158" s="16">
        <f t="shared" si="29"/>
        <v>0</v>
      </c>
      <c r="G158" s="9">
        <f t="shared" si="30"/>
        <v>0</v>
      </c>
      <c r="H158" s="9">
        <f t="shared" si="31"/>
        <v>0</v>
      </c>
      <c r="I158" s="9">
        <f t="shared" si="32"/>
        <v>0</v>
      </c>
      <c r="J158" s="9">
        <f t="shared" si="33"/>
        <v>0</v>
      </c>
      <c r="K158" s="9" t="str">
        <f t="shared" si="34"/>
        <v/>
      </c>
      <c r="L158" s="9" t="str">
        <f t="shared" si="35"/>
        <v/>
      </c>
      <c r="M158" s="9" t="str">
        <f t="shared" si="36"/>
        <v/>
      </c>
      <c r="N158" s="9" t="str">
        <f t="shared" si="37"/>
        <v/>
      </c>
      <c r="O158" s="9" t="str">
        <f t="shared" si="38"/>
        <v/>
      </c>
      <c r="P158" s="9" t="str">
        <f t="shared" si="39"/>
        <v/>
      </c>
      <c r="Q158" s="9" t="str">
        <f t="shared" si="40"/>
        <v/>
      </c>
      <c r="R158" s="9" t="str">
        <f>IF(A158&lt;&gt;"",IF(COUNTIF($G$2:$G$1000,"&gt;=50")&gt;=10,IF(AND(F158&gt;=55,G158&gt;=50),IF(_xlfn.RANK.EQ(K158,$K$2:$K$1000,0)&lt;=ROUND(COUNTIFS($G$2:$G$1000,"&gt;=50",$F$2:$F$1000,"&gt;=55")/100*$AF$9,0),$AF$8,IF(_xlfn.RANK.EQ(L158,$L$2:$L$1000,0)&lt;=ROUND(COUNTIFS($G$2:$G$1000,"&gt;=50",$F$2:$F$1000,"&gt;=55")/100*$AE$9,0),$AE$8,IF(_xlfn.RANK.EQ(M158,$M$2:$M$1000,0)&lt;=ROUND(COUNTIFS($G$2:$G$1000,"&gt;=50",$F$2:$F$1000,"&gt;=55")/100*$AD$9,0),$AD$8,IF(_xlfn.RANK.EQ(N158,$N$2:$N$1000,0)&lt;=ROUND(COUNTIFS($G$2:$G$1000,"&gt;=50",$F$2:$F$1000,"&gt;=55")/100*$AC$9,0),$AC$8,IF(_xlfn.RANK.EQ(O158,$O$2:$O$1000,0)&lt;=ROUND(COUNTIFS($G$2:$G$1000,"&gt;=50",$F$2:$F$1000,"&gt;=55")/100*$AB$9,0),$AB$8,IF(_xlfn.RANK.EQ(P158,$P$2:$P$1000,0)&lt;=ROUND(COUNTIFS($G$2:$G$1000,"&gt;=50",$F$2:$F$1000,"&gt;=55")/100*$AA$9,0),$AA$8,$Z$8)))))),IF(I158&gt;=$Y$9,$Y$8,$X$8)),IF(I158&gt;=$X$32,$X$30,IF(I158&gt;=$Y$32,$Y$30,IF(I158&gt;=$Z$32,$Z$30,IF(I158&gt;=$AA$32,$AA$30,IF(I158&gt;=$AB$32,$AB$30,IF(I158&gt;=$AC$32,$AC$30,IF(I158&gt;=$AD$32,$AD$30,IF(I158&gt;=$AE$32,$AE$30,$AF$30))))))))),"")</f>
        <v/>
      </c>
      <c r="S158" s="9" t="str" cm="1">
        <f t="array" ref="S158">IF(AND(D158&lt;&gt;"",D158&lt;&gt;"GR"),IF(COUNTIF($H$2:$H$1000,"&gt;=50")&gt;=10,IF(D158&lt;&gt;"GR",IF(AND(D158&gt;=55,H158&gt;=50),_xlfn.IFS(AND(H158&gt;=$AF$11,H158&gt;$AE$10,H158&gt;$AD$10,H158&gt;$AC$10,H158&gt;$AB$10,H158&gt;$AA$10,H158&gt;$Z$10),"AA",AND(H158&gt;=$AE$11,H158&gt;$AD$10,H158&gt;$AC$10,H158&gt;$AB$10,H158&gt;$AA$10,H158&gt;$Z$10),"BA",AND(H158&gt;=$AD$11,H158&gt;$AC$10,H158&gt;$AB$10,H158&gt;$AA$10,H158&gt;$Z$10),"BB",AND(H158&gt;=$AC$11,H158&gt;$AB$10,H158&gt;$AA$10,H158&gt;$Z$10),"CB",AND(H158&gt;=$AB$11,H158&gt;$AA$10,H158&gt;$Z$10),"CC",AND(H158&gt;=$AA$11,H158&gt;$Z$10),"DC",H158&gt;=50,"DD"),IF(H158&gt;=$Y$9,"FD","FF")),R158),IF(J158&gt;=$X$32,$X$30,IF(J158&gt;=$Y$32,$Y$30,IF(J158&gt;=$Z$32,$Z$30,IF(J158&gt;=$AA$32,$AA$30,IF(J158&gt;=$AB$32,$AB$30,IF(J158&gt;=$AC$32,$AC$30,IF(J158&gt;=$AD$32,$AD$30,IF(J158&gt;=$AE$32,$AE$30,$AF$30))))))))),R158)</f>
        <v/>
      </c>
      <c r="T158" s="9" t="str" cm="1">
        <f t="array" ref="T158">IF(A158&lt;&gt;"",IF(_xlfn.BITOR(D158&lt;&gt;"GR",D158&lt;&gt;""),IF(AND(J158&gt;=50,D158&gt;=55),_xlfn.RANK.EQ(J158,$J$2:$J$1000,0),_xlfn.IFS(S158="FD",999,S158="FF",1000)),IF(AND(J158&gt;=50,F158&gt;=55),_xlfn.RANK.EQ(J158,$J$2:$J$326,0),_xlfn.IFS(S158="FD",999,S158="FF",1000))),"")</f>
        <v/>
      </c>
    </row>
    <row r="159" spans="1:20" x14ac:dyDescent="0.2">
      <c r="A159" s="31"/>
      <c r="B159" s="31"/>
      <c r="C159" s="31"/>
      <c r="D159" s="3"/>
      <c r="E159" s="16">
        <f t="shared" ref="E159:E222" si="41">IF(_xlfn.BITOR(B159="GR",B159=""),0,B159)</f>
        <v>0</v>
      </c>
      <c r="F159" s="16">
        <f t="shared" ref="F159:F222" si="42">IF(_xlfn.BITOR(C159="",C159="GR"),0,C159)</f>
        <v>0</v>
      </c>
      <c r="G159" s="9">
        <f t="shared" si="30"/>
        <v>0</v>
      </c>
      <c r="H159" s="9">
        <f t="shared" si="31"/>
        <v>0</v>
      </c>
      <c r="I159" s="9">
        <f t="shared" si="32"/>
        <v>0</v>
      </c>
      <c r="J159" s="9">
        <f t="shared" si="33"/>
        <v>0</v>
      </c>
      <c r="K159" s="9" t="str">
        <f t="shared" si="34"/>
        <v/>
      </c>
      <c r="L159" s="9" t="str">
        <f t="shared" si="35"/>
        <v/>
      </c>
      <c r="M159" s="9" t="str">
        <f t="shared" si="36"/>
        <v/>
      </c>
      <c r="N159" s="9" t="str">
        <f t="shared" si="37"/>
        <v/>
      </c>
      <c r="O159" s="9" t="str">
        <f t="shared" si="38"/>
        <v/>
      </c>
      <c r="P159" s="9" t="str">
        <f t="shared" si="39"/>
        <v/>
      </c>
      <c r="Q159" s="9" t="str">
        <f t="shared" si="40"/>
        <v/>
      </c>
      <c r="R159" s="9" t="str">
        <f>IF(A159&lt;&gt;"",IF(COUNTIF($G$2:$G$1000,"&gt;=50")&gt;=10,IF(AND(F159&gt;=55,G159&gt;=50),IF(_xlfn.RANK.EQ(K159,$K$2:$K$1000,0)&lt;=ROUND(COUNTIFS($G$2:$G$1000,"&gt;=50",$F$2:$F$1000,"&gt;=55")/100*$AF$9,0),$AF$8,IF(_xlfn.RANK.EQ(L159,$L$2:$L$1000,0)&lt;=ROUND(COUNTIFS($G$2:$G$1000,"&gt;=50",$F$2:$F$1000,"&gt;=55")/100*$AE$9,0),$AE$8,IF(_xlfn.RANK.EQ(M159,$M$2:$M$1000,0)&lt;=ROUND(COUNTIFS($G$2:$G$1000,"&gt;=50",$F$2:$F$1000,"&gt;=55")/100*$AD$9,0),$AD$8,IF(_xlfn.RANK.EQ(N159,$N$2:$N$1000,0)&lt;=ROUND(COUNTIFS($G$2:$G$1000,"&gt;=50",$F$2:$F$1000,"&gt;=55")/100*$AC$9,0),$AC$8,IF(_xlfn.RANK.EQ(O159,$O$2:$O$1000,0)&lt;=ROUND(COUNTIFS($G$2:$G$1000,"&gt;=50",$F$2:$F$1000,"&gt;=55")/100*$AB$9,0),$AB$8,IF(_xlfn.RANK.EQ(P159,$P$2:$P$1000,0)&lt;=ROUND(COUNTIFS($G$2:$G$1000,"&gt;=50",$F$2:$F$1000,"&gt;=55")/100*$AA$9,0),$AA$8,$Z$8)))))),IF(I159&gt;=$Y$9,$Y$8,$X$8)),IF(I159&gt;=$X$32,$X$30,IF(I159&gt;=$Y$32,$Y$30,IF(I159&gt;=$Z$32,$Z$30,IF(I159&gt;=$AA$32,$AA$30,IF(I159&gt;=$AB$32,$AB$30,IF(I159&gt;=$AC$32,$AC$30,IF(I159&gt;=$AD$32,$AD$30,IF(I159&gt;=$AE$32,$AE$30,$AF$30))))))))),"")</f>
        <v/>
      </c>
      <c r="S159" s="9" t="str" cm="1">
        <f t="array" ref="S159">IF(AND(D159&lt;&gt;"",D159&lt;&gt;"GR"),IF(COUNTIF($H$2:$H$1000,"&gt;=50")&gt;=10,IF(D159&lt;&gt;"GR",IF(AND(D159&gt;=55,H159&gt;=50),_xlfn.IFS(AND(H159&gt;=$AF$11,H159&gt;$AE$10,H159&gt;$AD$10,H159&gt;$AC$10,H159&gt;$AB$10,H159&gt;$AA$10,H159&gt;$Z$10),"AA",AND(H159&gt;=$AE$11,H159&gt;$AD$10,H159&gt;$AC$10,H159&gt;$AB$10,H159&gt;$AA$10,H159&gt;$Z$10),"BA",AND(H159&gt;=$AD$11,H159&gt;$AC$10,H159&gt;$AB$10,H159&gt;$AA$10,H159&gt;$Z$10),"BB",AND(H159&gt;=$AC$11,H159&gt;$AB$10,H159&gt;$AA$10,H159&gt;$Z$10),"CB",AND(H159&gt;=$AB$11,H159&gt;$AA$10,H159&gt;$Z$10),"CC",AND(H159&gt;=$AA$11,H159&gt;$Z$10),"DC",H159&gt;=50,"DD"),IF(H159&gt;=$Y$9,"FD","FF")),R159),IF(J159&gt;=$X$32,$X$30,IF(J159&gt;=$Y$32,$Y$30,IF(J159&gt;=$Z$32,$Z$30,IF(J159&gt;=$AA$32,$AA$30,IF(J159&gt;=$AB$32,$AB$30,IF(J159&gt;=$AC$32,$AC$30,IF(J159&gt;=$AD$32,$AD$30,IF(J159&gt;=$AE$32,$AE$30,$AF$30))))))))),R159)</f>
        <v/>
      </c>
      <c r="T159" s="9" t="str" cm="1">
        <f t="array" ref="T159">IF(A159&lt;&gt;"",IF(_xlfn.BITOR(D159&lt;&gt;"GR",D159&lt;&gt;""),IF(AND(J159&gt;=50,D159&gt;=55),_xlfn.RANK.EQ(J159,$J$2:$J$1000,0),_xlfn.IFS(S159="FD",999,S159="FF",1000)),IF(AND(J159&gt;=50,F159&gt;=55),_xlfn.RANK.EQ(J159,$J$2:$J$326,0),_xlfn.IFS(S159="FD",999,S159="FF",1000))),"")</f>
        <v/>
      </c>
    </row>
    <row r="160" spans="1:20" x14ac:dyDescent="0.2">
      <c r="A160" s="31"/>
      <c r="B160" s="31"/>
      <c r="C160" s="31"/>
      <c r="D160" s="3"/>
      <c r="E160" s="16">
        <f t="shared" si="41"/>
        <v>0</v>
      </c>
      <c r="F160" s="16">
        <f t="shared" si="42"/>
        <v>0</v>
      </c>
      <c r="G160" s="9">
        <f t="shared" si="30"/>
        <v>0</v>
      </c>
      <c r="H160" s="9">
        <f t="shared" si="31"/>
        <v>0</v>
      </c>
      <c r="I160" s="9">
        <f t="shared" si="32"/>
        <v>0</v>
      </c>
      <c r="J160" s="9">
        <f t="shared" si="33"/>
        <v>0</v>
      </c>
      <c r="K160" s="9" t="str">
        <f t="shared" si="34"/>
        <v/>
      </c>
      <c r="L160" s="9" t="str">
        <f t="shared" si="35"/>
        <v/>
      </c>
      <c r="M160" s="9" t="str">
        <f t="shared" si="36"/>
        <v/>
      </c>
      <c r="N160" s="9" t="str">
        <f t="shared" si="37"/>
        <v/>
      </c>
      <c r="O160" s="9" t="str">
        <f t="shared" si="38"/>
        <v/>
      </c>
      <c r="P160" s="9" t="str">
        <f t="shared" si="39"/>
        <v/>
      </c>
      <c r="Q160" s="9" t="str">
        <f t="shared" si="40"/>
        <v/>
      </c>
      <c r="R160" s="9" t="str">
        <f>IF(A160&lt;&gt;"",IF(COUNTIF($G$2:$G$1000,"&gt;=50")&gt;=10,IF(AND(F160&gt;=55,G160&gt;=50),IF(_xlfn.RANK.EQ(K160,$K$2:$K$1000,0)&lt;=ROUND(COUNTIFS($G$2:$G$1000,"&gt;=50",$F$2:$F$1000,"&gt;=55")/100*$AF$9,0),$AF$8,IF(_xlfn.RANK.EQ(L160,$L$2:$L$1000,0)&lt;=ROUND(COUNTIFS($G$2:$G$1000,"&gt;=50",$F$2:$F$1000,"&gt;=55")/100*$AE$9,0),$AE$8,IF(_xlfn.RANK.EQ(M160,$M$2:$M$1000,0)&lt;=ROUND(COUNTIFS($G$2:$G$1000,"&gt;=50",$F$2:$F$1000,"&gt;=55")/100*$AD$9,0),$AD$8,IF(_xlfn.RANK.EQ(N160,$N$2:$N$1000,0)&lt;=ROUND(COUNTIFS($G$2:$G$1000,"&gt;=50",$F$2:$F$1000,"&gt;=55")/100*$AC$9,0),$AC$8,IF(_xlfn.RANK.EQ(O160,$O$2:$O$1000,0)&lt;=ROUND(COUNTIFS($G$2:$G$1000,"&gt;=50",$F$2:$F$1000,"&gt;=55")/100*$AB$9,0),$AB$8,IF(_xlfn.RANK.EQ(P160,$P$2:$P$1000,0)&lt;=ROUND(COUNTIFS($G$2:$G$1000,"&gt;=50",$F$2:$F$1000,"&gt;=55")/100*$AA$9,0),$AA$8,$Z$8)))))),IF(I160&gt;=$Y$9,$Y$8,$X$8)),IF(I160&gt;=$X$32,$X$30,IF(I160&gt;=$Y$32,$Y$30,IF(I160&gt;=$Z$32,$Z$30,IF(I160&gt;=$AA$32,$AA$30,IF(I160&gt;=$AB$32,$AB$30,IF(I160&gt;=$AC$32,$AC$30,IF(I160&gt;=$AD$32,$AD$30,IF(I160&gt;=$AE$32,$AE$30,$AF$30))))))))),"")</f>
        <v/>
      </c>
      <c r="S160" s="9" t="str" cm="1">
        <f t="array" ref="S160">IF(AND(D160&lt;&gt;"",D160&lt;&gt;"GR"),IF(COUNTIF($H$2:$H$1000,"&gt;=50")&gt;=10,IF(D160&lt;&gt;"GR",IF(AND(D160&gt;=55,H160&gt;=50),_xlfn.IFS(AND(H160&gt;=$AF$11,H160&gt;$AE$10,H160&gt;$AD$10,H160&gt;$AC$10,H160&gt;$AB$10,H160&gt;$AA$10,H160&gt;$Z$10),"AA",AND(H160&gt;=$AE$11,H160&gt;$AD$10,H160&gt;$AC$10,H160&gt;$AB$10,H160&gt;$AA$10,H160&gt;$Z$10),"BA",AND(H160&gt;=$AD$11,H160&gt;$AC$10,H160&gt;$AB$10,H160&gt;$AA$10,H160&gt;$Z$10),"BB",AND(H160&gt;=$AC$11,H160&gt;$AB$10,H160&gt;$AA$10,H160&gt;$Z$10),"CB",AND(H160&gt;=$AB$11,H160&gt;$AA$10,H160&gt;$Z$10),"CC",AND(H160&gt;=$AA$11,H160&gt;$Z$10),"DC",H160&gt;=50,"DD"),IF(H160&gt;=$Y$9,"FD","FF")),R160),IF(J160&gt;=$X$32,$X$30,IF(J160&gt;=$Y$32,$Y$30,IF(J160&gt;=$Z$32,$Z$30,IF(J160&gt;=$AA$32,$AA$30,IF(J160&gt;=$AB$32,$AB$30,IF(J160&gt;=$AC$32,$AC$30,IF(J160&gt;=$AD$32,$AD$30,IF(J160&gt;=$AE$32,$AE$30,$AF$30))))))))),R160)</f>
        <v/>
      </c>
      <c r="T160" s="9" t="str" cm="1">
        <f t="array" ref="T160">IF(A160&lt;&gt;"",IF(_xlfn.BITOR(D160&lt;&gt;"GR",D160&lt;&gt;""),IF(AND(J160&gt;=50,D160&gt;=55),_xlfn.RANK.EQ(J160,$J$2:$J$1000,0),_xlfn.IFS(S160="FD",999,S160="FF",1000)),IF(AND(J160&gt;=50,F160&gt;=55),_xlfn.RANK.EQ(J160,$J$2:$J$326,0),_xlfn.IFS(S160="FD",999,S160="FF",1000))),"")</f>
        <v/>
      </c>
    </row>
    <row r="161" spans="1:20" x14ac:dyDescent="0.2">
      <c r="A161" s="31"/>
      <c r="B161" s="31"/>
      <c r="C161" s="31"/>
      <c r="D161" s="3"/>
      <c r="E161" s="16">
        <f t="shared" si="41"/>
        <v>0</v>
      </c>
      <c r="F161" s="16">
        <f t="shared" si="42"/>
        <v>0</v>
      </c>
      <c r="G161" s="9">
        <f t="shared" si="30"/>
        <v>0</v>
      </c>
      <c r="H161" s="9">
        <f t="shared" si="31"/>
        <v>0</v>
      </c>
      <c r="I161" s="9">
        <f t="shared" si="32"/>
        <v>0</v>
      </c>
      <c r="J161" s="9">
        <f t="shared" si="33"/>
        <v>0</v>
      </c>
      <c r="K161" s="9" t="str">
        <f t="shared" si="34"/>
        <v/>
      </c>
      <c r="L161" s="9" t="str">
        <f t="shared" si="35"/>
        <v/>
      </c>
      <c r="M161" s="9" t="str">
        <f t="shared" si="36"/>
        <v/>
      </c>
      <c r="N161" s="9" t="str">
        <f t="shared" si="37"/>
        <v/>
      </c>
      <c r="O161" s="9" t="str">
        <f t="shared" si="38"/>
        <v/>
      </c>
      <c r="P161" s="9" t="str">
        <f t="shared" si="39"/>
        <v/>
      </c>
      <c r="Q161" s="9" t="str">
        <f t="shared" si="40"/>
        <v/>
      </c>
      <c r="R161" s="9" t="str">
        <f>IF(A161&lt;&gt;"",IF(COUNTIF($G$2:$G$1000,"&gt;=50")&gt;=10,IF(AND(F161&gt;=55,G161&gt;=50),IF(_xlfn.RANK.EQ(K161,$K$2:$K$1000,0)&lt;=ROUND(COUNTIFS($G$2:$G$1000,"&gt;=50",$F$2:$F$1000,"&gt;=55")/100*$AF$9,0),$AF$8,IF(_xlfn.RANK.EQ(L161,$L$2:$L$1000,0)&lt;=ROUND(COUNTIFS($G$2:$G$1000,"&gt;=50",$F$2:$F$1000,"&gt;=55")/100*$AE$9,0),$AE$8,IF(_xlfn.RANK.EQ(M161,$M$2:$M$1000,0)&lt;=ROUND(COUNTIFS($G$2:$G$1000,"&gt;=50",$F$2:$F$1000,"&gt;=55")/100*$AD$9,0),$AD$8,IF(_xlfn.RANK.EQ(N161,$N$2:$N$1000,0)&lt;=ROUND(COUNTIFS($G$2:$G$1000,"&gt;=50",$F$2:$F$1000,"&gt;=55")/100*$AC$9,0),$AC$8,IF(_xlfn.RANK.EQ(O161,$O$2:$O$1000,0)&lt;=ROUND(COUNTIFS($G$2:$G$1000,"&gt;=50",$F$2:$F$1000,"&gt;=55")/100*$AB$9,0),$AB$8,IF(_xlfn.RANK.EQ(P161,$P$2:$P$1000,0)&lt;=ROUND(COUNTIFS($G$2:$G$1000,"&gt;=50",$F$2:$F$1000,"&gt;=55")/100*$AA$9,0),$AA$8,$Z$8)))))),IF(I161&gt;=$Y$9,$Y$8,$X$8)),IF(I161&gt;=$X$32,$X$30,IF(I161&gt;=$Y$32,$Y$30,IF(I161&gt;=$Z$32,$Z$30,IF(I161&gt;=$AA$32,$AA$30,IF(I161&gt;=$AB$32,$AB$30,IF(I161&gt;=$AC$32,$AC$30,IF(I161&gt;=$AD$32,$AD$30,IF(I161&gt;=$AE$32,$AE$30,$AF$30))))))))),"")</f>
        <v/>
      </c>
      <c r="S161" s="9" t="str" cm="1">
        <f t="array" ref="S161">IF(AND(D161&lt;&gt;"",D161&lt;&gt;"GR"),IF(COUNTIF($H$2:$H$1000,"&gt;=50")&gt;=10,IF(D161&lt;&gt;"GR",IF(AND(D161&gt;=55,H161&gt;=50),_xlfn.IFS(AND(H161&gt;=$AF$11,H161&gt;$AE$10,H161&gt;$AD$10,H161&gt;$AC$10,H161&gt;$AB$10,H161&gt;$AA$10,H161&gt;$Z$10),"AA",AND(H161&gt;=$AE$11,H161&gt;$AD$10,H161&gt;$AC$10,H161&gt;$AB$10,H161&gt;$AA$10,H161&gt;$Z$10),"BA",AND(H161&gt;=$AD$11,H161&gt;$AC$10,H161&gt;$AB$10,H161&gt;$AA$10,H161&gt;$Z$10),"BB",AND(H161&gt;=$AC$11,H161&gt;$AB$10,H161&gt;$AA$10,H161&gt;$Z$10),"CB",AND(H161&gt;=$AB$11,H161&gt;$AA$10,H161&gt;$Z$10),"CC",AND(H161&gt;=$AA$11,H161&gt;$Z$10),"DC",H161&gt;=50,"DD"),IF(H161&gt;=$Y$9,"FD","FF")),R161),IF(J161&gt;=$X$32,$X$30,IF(J161&gt;=$Y$32,$Y$30,IF(J161&gt;=$Z$32,$Z$30,IF(J161&gt;=$AA$32,$AA$30,IF(J161&gt;=$AB$32,$AB$30,IF(J161&gt;=$AC$32,$AC$30,IF(J161&gt;=$AD$32,$AD$30,IF(J161&gt;=$AE$32,$AE$30,$AF$30))))))))),R161)</f>
        <v/>
      </c>
      <c r="T161" s="9" t="str" cm="1">
        <f t="array" ref="T161">IF(A161&lt;&gt;"",IF(_xlfn.BITOR(D161&lt;&gt;"GR",D161&lt;&gt;""),IF(AND(J161&gt;=50,D161&gt;=55),_xlfn.RANK.EQ(J161,$J$2:$J$1000,0),_xlfn.IFS(S161="FD",999,S161="FF",1000)),IF(AND(J161&gt;=50,F161&gt;=55),_xlfn.RANK.EQ(J161,$J$2:$J$326,0),_xlfn.IFS(S161="FD",999,S161="FF",1000))),"")</f>
        <v/>
      </c>
    </row>
    <row r="162" spans="1:20" x14ac:dyDescent="0.2">
      <c r="A162" s="31"/>
      <c r="B162" s="31"/>
      <c r="C162" s="31"/>
      <c r="D162" s="3"/>
      <c r="E162" s="16">
        <f t="shared" si="41"/>
        <v>0</v>
      </c>
      <c r="F162" s="16">
        <f t="shared" si="42"/>
        <v>0</v>
      </c>
      <c r="G162" s="9">
        <f t="shared" si="30"/>
        <v>0</v>
      </c>
      <c r="H162" s="9">
        <f t="shared" si="31"/>
        <v>0</v>
      </c>
      <c r="I162" s="9">
        <f t="shared" si="32"/>
        <v>0</v>
      </c>
      <c r="J162" s="9">
        <f t="shared" si="33"/>
        <v>0</v>
      </c>
      <c r="K162" s="9" t="str">
        <f t="shared" si="34"/>
        <v/>
      </c>
      <c r="L162" s="9" t="str">
        <f t="shared" si="35"/>
        <v/>
      </c>
      <c r="M162" s="9" t="str">
        <f t="shared" si="36"/>
        <v/>
      </c>
      <c r="N162" s="9" t="str">
        <f t="shared" si="37"/>
        <v/>
      </c>
      <c r="O162" s="9" t="str">
        <f t="shared" si="38"/>
        <v/>
      </c>
      <c r="P162" s="9" t="str">
        <f t="shared" si="39"/>
        <v/>
      </c>
      <c r="Q162" s="9" t="str">
        <f t="shared" si="40"/>
        <v/>
      </c>
      <c r="R162" s="9" t="str">
        <f>IF(A162&lt;&gt;"",IF(COUNTIF($G$2:$G$1000,"&gt;=50")&gt;=10,IF(AND(F162&gt;=55,G162&gt;=50),IF(_xlfn.RANK.EQ(K162,$K$2:$K$1000,0)&lt;=ROUND(COUNTIFS($G$2:$G$1000,"&gt;=50",$F$2:$F$1000,"&gt;=55")/100*$AF$9,0),$AF$8,IF(_xlfn.RANK.EQ(L162,$L$2:$L$1000,0)&lt;=ROUND(COUNTIFS($G$2:$G$1000,"&gt;=50",$F$2:$F$1000,"&gt;=55")/100*$AE$9,0),$AE$8,IF(_xlfn.RANK.EQ(M162,$M$2:$M$1000,0)&lt;=ROUND(COUNTIFS($G$2:$G$1000,"&gt;=50",$F$2:$F$1000,"&gt;=55")/100*$AD$9,0),$AD$8,IF(_xlfn.RANK.EQ(N162,$N$2:$N$1000,0)&lt;=ROUND(COUNTIFS($G$2:$G$1000,"&gt;=50",$F$2:$F$1000,"&gt;=55")/100*$AC$9,0),$AC$8,IF(_xlfn.RANK.EQ(O162,$O$2:$O$1000,0)&lt;=ROUND(COUNTIFS($G$2:$G$1000,"&gt;=50",$F$2:$F$1000,"&gt;=55")/100*$AB$9,0),$AB$8,IF(_xlfn.RANK.EQ(P162,$P$2:$P$1000,0)&lt;=ROUND(COUNTIFS($G$2:$G$1000,"&gt;=50",$F$2:$F$1000,"&gt;=55")/100*$AA$9,0),$AA$8,$Z$8)))))),IF(I162&gt;=$Y$9,$Y$8,$X$8)),IF(I162&gt;=$X$32,$X$30,IF(I162&gt;=$Y$32,$Y$30,IF(I162&gt;=$Z$32,$Z$30,IF(I162&gt;=$AA$32,$AA$30,IF(I162&gt;=$AB$32,$AB$30,IF(I162&gt;=$AC$32,$AC$30,IF(I162&gt;=$AD$32,$AD$30,IF(I162&gt;=$AE$32,$AE$30,$AF$30))))))))),"")</f>
        <v/>
      </c>
      <c r="S162" s="9" t="str" cm="1">
        <f t="array" ref="S162">IF(AND(D162&lt;&gt;"",D162&lt;&gt;"GR"),IF(COUNTIF($H$2:$H$1000,"&gt;=50")&gt;=10,IF(D162&lt;&gt;"GR",IF(AND(D162&gt;=55,H162&gt;=50),_xlfn.IFS(AND(H162&gt;=$AF$11,H162&gt;$AE$10,H162&gt;$AD$10,H162&gt;$AC$10,H162&gt;$AB$10,H162&gt;$AA$10,H162&gt;$Z$10),"AA",AND(H162&gt;=$AE$11,H162&gt;$AD$10,H162&gt;$AC$10,H162&gt;$AB$10,H162&gt;$AA$10,H162&gt;$Z$10),"BA",AND(H162&gt;=$AD$11,H162&gt;$AC$10,H162&gt;$AB$10,H162&gt;$AA$10,H162&gt;$Z$10),"BB",AND(H162&gt;=$AC$11,H162&gt;$AB$10,H162&gt;$AA$10,H162&gt;$Z$10),"CB",AND(H162&gt;=$AB$11,H162&gt;$AA$10,H162&gt;$Z$10),"CC",AND(H162&gt;=$AA$11,H162&gt;$Z$10),"DC",H162&gt;=50,"DD"),IF(H162&gt;=$Y$9,"FD","FF")),R162),IF(J162&gt;=$X$32,$X$30,IF(J162&gt;=$Y$32,$Y$30,IF(J162&gt;=$Z$32,$Z$30,IF(J162&gt;=$AA$32,$AA$30,IF(J162&gt;=$AB$32,$AB$30,IF(J162&gt;=$AC$32,$AC$30,IF(J162&gt;=$AD$32,$AD$30,IF(J162&gt;=$AE$32,$AE$30,$AF$30))))))))),R162)</f>
        <v/>
      </c>
      <c r="T162" s="9" t="str" cm="1">
        <f t="array" ref="T162">IF(A162&lt;&gt;"",IF(_xlfn.BITOR(D162&lt;&gt;"GR",D162&lt;&gt;""),IF(AND(J162&gt;=50,D162&gt;=55),_xlfn.RANK.EQ(J162,$J$2:$J$1000,0),_xlfn.IFS(S162="FD",999,S162="FF",1000)),IF(AND(J162&gt;=50,F162&gt;=55),_xlfn.RANK.EQ(J162,$J$2:$J$326,0),_xlfn.IFS(S162="FD",999,S162="FF",1000))),"")</f>
        <v/>
      </c>
    </row>
    <row r="163" spans="1:20" x14ac:dyDescent="0.2">
      <c r="A163" s="31"/>
      <c r="B163" s="31"/>
      <c r="C163" s="31"/>
      <c r="D163" s="3"/>
      <c r="E163" s="16">
        <f t="shared" si="41"/>
        <v>0</v>
      </c>
      <c r="F163" s="16">
        <f t="shared" si="42"/>
        <v>0</v>
      </c>
      <c r="G163" s="9">
        <f t="shared" si="30"/>
        <v>0</v>
      </c>
      <c r="H163" s="9">
        <f t="shared" si="31"/>
        <v>0</v>
      </c>
      <c r="I163" s="9">
        <f t="shared" si="32"/>
        <v>0</v>
      </c>
      <c r="J163" s="9">
        <f t="shared" si="33"/>
        <v>0</v>
      </c>
      <c r="K163" s="9" t="str">
        <f t="shared" si="34"/>
        <v/>
      </c>
      <c r="L163" s="9" t="str">
        <f t="shared" si="35"/>
        <v/>
      </c>
      <c r="M163" s="9" t="str">
        <f t="shared" si="36"/>
        <v/>
      </c>
      <c r="N163" s="9" t="str">
        <f t="shared" si="37"/>
        <v/>
      </c>
      <c r="O163" s="9" t="str">
        <f t="shared" si="38"/>
        <v/>
      </c>
      <c r="P163" s="9" t="str">
        <f t="shared" si="39"/>
        <v/>
      </c>
      <c r="Q163" s="9" t="str">
        <f t="shared" si="40"/>
        <v/>
      </c>
      <c r="R163" s="9" t="str">
        <f>IF(A163&lt;&gt;"",IF(COUNTIF($G$2:$G$1000,"&gt;=50")&gt;=10,IF(AND(F163&gt;=55,G163&gt;=50),IF(_xlfn.RANK.EQ(K163,$K$2:$K$1000,0)&lt;=ROUND(COUNTIFS($G$2:$G$1000,"&gt;=50",$F$2:$F$1000,"&gt;=55")/100*$AF$9,0),$AF$8,IF(_xlfn.RANK.EQ(L163,$L$2:$L$1000,0)&lt;=ROUND(COUNTIFS($G$2:$G$1000,"&gt;=50",$F$2:$F$1000,"&gt;=55")/100*$AE$9,0),$AE$8,IF(_xlfn.RANK.EQ(M163,$M$2:$M$1000,0)&lt;=ROUND(COUNTIFS($G$2:$G$1000,"&gt;=50",$F$2:$F$1000,"&gt;=55")/100*$AD$9,0),$AD$8,IF(_xlfn.RANK.EQ(N163,$N$2:$N$1000,0)&lt;=ROUND(COUNTIFS($G$2:$G$1000,"&gt;=50",$F$2:$F$1000,"&gt;=55")/100*$AC$9,0),$AC$8,IF(_xlfn.RANK.EQ(O163,$O$2:$O$1000,0)&lt;=ROUND(COUNTIFS($G$2:$G$1000,"&gt;=50",$F$2:$F$1000,"&gt;=55")/100*$AB$9,0),$AB$8,IF(_xlfn.RANK.EQ(P163,$P$2:$P$1000,0)&lt;=ROUND(COUNTIFS($G$2:$G$1000,"&gt;=50",$F$2:$F$1000,"&gt;=55")/100*$AA$9,0),$AA$8,$Z$8)))))),IF(I163&gt;=$Y$9,$Y$8,$X$8)),IF(I163&gt;=$X$32,$X$30,IF(I163&gt;=$Y$32,$Y$30,IF(I163&gt;=$Z$32,$Z$30,IF(I163&gt;=$AA$32,$AA$30,IF(I163&gt;=$AB$32,$AB$30,IF(I163&gt;=$AC$32,$AC$30,IF(I163&gt;=$AD$32,$AD$30,IF(I163&gt;=$AE$32,$AE$30,$AF$30))))))))),"")</f>
        <v/>
      </c>
      <c r="S163" s="9" t="str" cm="1">
        <f t="array" ref="S163">IF(AND(D163&lt;&gt;"",D163&lt;&gt;"GR"),IF(COUNTIF($H$2:$H$1000,"&gt;=50")&gt;=10,IF(D163&lt;&gt;"GR",IF(AND(D163&gt;=55,H163&gt;=50),_xlfn.IFS(AND(H163&gt;=$AF$11,H163&gt;$AE$10,H163&gt;$AD$10,H163&gt;$AC$10,H163&gt;$AB$10,H163&gt;$AA$10,H163&gt;$Z$10),"AA",AND(H163&gt;=$AE$11,H163&gt;$AD$10,H163&gt;$AC$10,H163&gt;$AB$10,H163&gt;$AA$10,H163&gt;$Z$10),"BA",AND(H163&gt;=$AD$11,H163&gt;$AC$10,H163&gt;$AB$10,H163&gt;$AA$10,H163&gt;$Z$10),"BB",AND(H163&gt;=$AC$11,H163&gt;$AB$10,H163&gt;$AA$10,H163&gt;$Z$10),"CB",AND(H163&gt;=$AB$11,H163&gt;$AA$10,H163&gt;$Z$10),"CC",AND(H163&gt;=$AA$11,H163&gt;$Z$10),"DC",H163&gt;=50,"DD"),IF(H163&gt;=$Y$9,"FD","FF")),R163),IF(J163&gt;=$X$32,$X$30,IF(J163&gt;=$Y$32,$Y$30,IF(J163&gt;=$Z$32,$Z$30,IF(J163&gt;=$AA$32,$AA$30,IF(J163&gt;=$AB$32,$AB$30,IF(J163&gt;=$AC$32,$AC$30,IF(J163&gt;=$AD$32,$AD$30,IF(J163&gt;=$AE$32,$AE$30,$AF$30))))))))),R163)</f>
        <v/>
      </c>
      <c r="T163" s="9" t="str" cm="1">
        <f t="array" ref="T163">IF(A163&lt;&gt;"",IF(_xlfn.BITOR(D163&lt;&gt;"GR",D163&lt;&gt;""),IF(AND(J163&gt;=50,D163&gt;=55),_xlfn.RANK.EQ(J163,$J$2:$J$1000,0),_xlfn.IFS(S163="FD",999,S163="FF",1000)),IF(AND(J163&gt;=50,F163&gt;=55),_xlfn.RANK.EQ(J163,$J$2:$J$326,0),_xlfn.IFS(S163="FD",999,S163="FF",1000))),"")</f>
        <v/>
      </c>
    </row>
    <row r="164" spans="1:20" x14ac:dyDescent="0.2">
      <c r="A164" s="31"/>
      <c r="B164" s="31"/>
      <c r="C164" s="31"/>
      <c r="D164" s="3"/>
      <c r="E164" s="16">
        <f t="shared" si="41"/>
        <v>0</v>
      </c>
      <c r="F164" s="16">
        <f t="shared" si="42"/>
        <v>0</v>
      </c>
      <c r="G164" s="9">
        <f t="shared" si="30"/>
        <v>0</v>
      </c>
      <c r="H164" s="9">
        <f t="shared" si="31"/>
        <v>0</v>
      </c>
      <c r="I164" s="9">
        <f t="shared" si="32"/>
        <v>0</v>
      </c>
      <c r="J164" s="9">
        <f t="shared" si="33"/>
        <v>0</v>
      </c>
      <c r="K164" s="9" t="str">
        <f t="shared" si="34"/>
        <v/>
      </c>
      <c r="L164" s="9" t="str">
        <f t="shared" si="35"/>
        <v/>
      </c>
      <c r="M164" s="9" t="str">
        <f t="shared" si="36"/>
        <v/>
      </c>
      <c r="N164" s="9" t="str">
        <f t="shared" si="37"/>
        <v/>
      </c>
      <c r="O164" s="9" t="str">
        <f t="shared" si="38"/>
        <v/>
      </c>
      <c r="P164" s="9" t="str">
        <f t="shared" si="39"/>
        <v/>
      </c>
      <c r="Q164" s="9" t="str">
        <f t="shared" si="40"/>
        <v/>
      </c>
      <c r="R164" s="9" t="str">
        <f>IF(A164&lt;&gt;"",IF(COUNTIF($G$2:$G$1000,"&gt;=50")&gt;=10,IF(AND(F164&gt;=55,G164&gt;=50),IF(_xlfn.RANK.EQ(K164,$K$2:$K$1000,0)&lt;=ROUND(COUNTIFS($G$2:$G$1000,"&gt;=50",$F$2:$F$1000,"&gt;=55")/100*$AF$9,0),$AF$8,IF(_xlfn.RANK.EQ(L164,$L$2:$L$1000,0)&lt;=ROUND(COUNTIFS($G$2:$G$1000,"&gt;=50",$F$2:$F$1000,"&gt;=55")/100*$AE$9,0),$AE$8,IF(_xlfn.RANK.EQ(M164,$M$2:$M$1000,0)&lt;=ROUND(COUNTIFS($G$2:$G$1000,"&gt;=50",$F$2:$F$1000,"&gt;=55")/100*$AD$9,0),$AD$8,IF(_xlfn.RANK.EQ(N164,$N$2:$N$1000,0)&lt;=ROUND(COUNTIFS($G$2:$G$1000,"&gt;=50",$F$2:$F$1000,"&gt;=55")/100*$AC$9,0),$AC$8,IF(_xlfn.RANK.EQ(O164,$O$2:$O$1000,0)&lt;=ROUND(COUNTIFS($G$2:$G$1000,"&gt;=50",$F$2:$F$1000,"&gt;=55")/100*$AB$9,0),$AB$8,IF(_xlfn.RANK.EQ(P164,$P$2:$P$1000,0)&lt;=ROUND(COUNTIFS($G$2:$G$1000,"&gt;=50",$F$2:$F$1000,"&gt;=55")/100*$AA$9,0),$AA$8,$Z$8)))))),IF(I164&gt;=$Y$9,$Y$8,$X$8)),IF(I164&gt;=$X$32,$X$30,IF(I164&gt;=$Y$32,$Y$30,IF(I164&gt;=$Z$32,$Z$30,IF(I164&gt;=$AA$32,$AA$30,IF(I164&gt;=$AB$32,$AB$30,IF(I164&gt;=$AC$32,$AC$30,IF(I164&gt;=$AD$32,$AD$30,IF(I164&gt;=$AE$32,$AE$30,$AF$30))))))))),"")</f>
        <v/>
      </c>
      <c r="S164" s="9" t="str" cm="1">
        <f t="array" ref="S164">IF(AND(D164&lt;&gt;"",D164&lt;&gt;"GR"),IF(COUNTIF($H$2:$H$1000,"&gt;=50")&gt;=10,IF(D164&lt;&gt;"GR",IF(AND(D164&gt;=55,H164&gt;=50),_xlfn.IFS(AND(H164&gt;=$AF$11,H164&gt;$AE$10,H164&gt;$AD$10,H164&gt;$AC$10,H164&gt;$AB$10,H164&gt;$AA$10,H164&gt;$Z$10),"AA",AND(H164&gt;=$AE$11,H164&gt;$AD$10,H164&gt;$AC$10,H164&gt;$AB$10,H164&gt;$AA$10,H164&gt;$Z$10),"BA",AND(H164&gt;=$AD$11,H164&gt;$AC$10,H164&gt;$AB$10,H164&gt;$AA$10,H164&gt;$Z$10),"BB",AND(H164&gt;=$AC$11,H164&gt;$AB$10,H164&gt;$AA$10,H164&gt;$Z$10),"CB",AND(H164&gt;=$AB$11,H164&gt;$AA$10,H164&gt;$Z$10),"CC",AND(H164&gt;=$AA$11,H164&gt;$Z$10),"DC",H164&gt;=50,"DD"),IF(H164&gt;=$Y$9,"FD","FF")),R164),IF(J164&gt;=$X$32,$X$30,IF(J164&gt;=$Y$32,$Y$30,IF(J164&gt;=$Z$32,$Z$30,IF(J164&gt;=$AA$32,$AA$30,IF(J164&gt;=$AB$32,$AB$30,IF(J164&gt;=$AC$32,$AC$30,IF(J164&gt;=$AD$32,$AD$30,IF(J164&gt;=$AE$32,$AE$30,$AF$30))))))))),R164)</f>
        <v/>
      </c>
      <c r="T164" s="9" t="str" cm="1">
        <f t="array" ref="T164">IF(A164&lt;&gt;"",IF(_xlfn.BITOR(D164&lt;&gt;"GR",D164&lt;&gt;""),IF(AND(J164&gt;=50,D164&gt;=55),_xlfn.RANK.EQ(J164,$J$2:$J$1000,0),_xlfn.IFS(S164="FD",999,S164="FF",1000)),IF(AND(J164&gt;=50,F164&gt;=55),_xlfn.RANK.EQ(J164,$J$2:$J$326,0),_xlfn.IFS(S164="FD",999,S164="FF",1000))),"")</f>
        <v/>
      </c>
    </row>
    <row r="165" spans="1:20" x14ac:dyDescent="0.2">
      <c r="A165" s="31"/>
      <c r="B165" s="31"/>
      <c r="C165" s="31"/>
      <c r="D165" s="3"/>
      <c r="E165" s="16">
        <f t="shared" si="41"/>
        <v>0</v>
      </c>
      <c r="F165" s="16">
        <f t="shared" si="42"/>
        <v>0</v>
      </c>
      <c r="G165" s="9">
        <f t="shared" si="30"/>
        <v>0</v>
      </c>
      <c r="H165" s="9">
        <f t="shared" si="31"/>
        <v>0</v>
      </c>
      <c r="I165" s="9">
        <f t="shared" si="32"/>
        <v>0</v>
      </c>
      <c r="J165" s="9">
        <f t="shared" si="33"/>
        <v>0</v>
      </c>
      <c r="K165" s="9" t="str">
        <f t="shared" si="34"/>
        <v/>
      </c>
      <c r="L165" s="9" t="str">
        <f t="shared" si="35"/>
        <v/>
      </c>
      <c r="M165" s="9" t="str">
        <f t="shared" si="36"/>
        <v/>
      </c>
      <c r="N165" s="9" t="str">
        <f t="shared" si="37"/>
        <v/>
      </c>
      <c r="O165" s="9" t="str">
        <f t="shared" si="38"/>
        <v/>
      </c>
      <c r="P165" s="9" t="str">
        <f t="shared" si="39"/>
        <v/>
      </c>
      <c r="Q165" s="9" t="str">
        <f t="shared" si="40"/>
        <v/>
      </c>
      <c r="R165" s="9" t="str">
        <f>IF(A165&lt;&gt;"",IF(COUNTIF($G$2:$G$1000,"&gt;=50")&gt;=10,IF(AND(F165&gt;=55,G165&gt;=50),IF(_xlfn.RANK.EQ(K165,$K$2:$K$1000,0)&lt;=ROUND(COUNTIFS($G$2:$G$1000,"&gt;=50",$F$2:$F$1000,"&gt;=55")/100*$AF$9,0),$AF$8,IF(_xlfn.RANK.EQ(L165,$L$2:$L$1000,0)&lt;=ROUND(COUNTIFS($G$2:$G$1000,"&gt;=50",$F$2:$F$1000,"&gt;=55")/100*$AE$9,0),$AE$8,IF(_xlfn.RANK.EQ(M165,$M$2:$M$1000,0)&lt;=ROUND(COUNTIFS($G$2:$G$1000,"&gt;=50",$F$2:$F$1000,"&gt;=55")/100*$AD$9,0),$AD$8,IF(_xlfn.RANK.EQ(N165,$N$2:$N$1000,0)&lt;=ROUND(COUNTIFS($G$2:$G$1000,"&gt;=50",$F$2:$F$1000,"&gt;=55")/100*$AC$9,0),$AC$8,IF(_xlfn.RANK.EQ(O165,$O$2:$O$1000,0)&lt;=ROUND(COUNTIFS($G$2:$G$1000,"&gt;=50",$F$2:$F$1000,"&gt;=55")/100*$AB$9,0),$AB$8,IF(_xlfn.RANK.EQ(P165,$P$2:$P$1000,0)&lt;=ROUND(COUNTIFS($G$2:$G$1000,"&gt;=50",$F$2:$F$1000,"&gt;=55")/100*$AA$9,0),$AA$8,$Z$8)))))),IF(I165&gt;=$Y$9,$Y$8,$X$8)),IF(I165&gt;=$X$32,$X$30,IF(I165&gt;=$Y$32,$Y$30,IF(I165&gt;=$Z$32,$Z$30,IF(I165&gt;=$AA$32,$AA$30,IF(I165&gt;=$AB$32,$AB$30,IF(I165&gt;=$AC$32,$AC$30,IF(I165&gt;=$AD$32,$AD$30,IF(I165&gt;=$AE$32,$AE$30,$AF$30))))))))),"")</f>
        <v/>
      </c>
      <c r="S165" s="9" t="str" cm="1">
        <f t="array" ref="S165">IF(AND(D165&lt;&gt;"",D165&lt;&gt;"GR"),IF(COUNTIF($H$2:$H$1000,"&gt;=50")&gt;=10,IF(D165&lt;&gt;"GR",IF(AND(D165&gt;=55,H165&gt;=50),_xlfn.IFS(AND(H165&gt;=$AF$11,H165&gt;$AE$10,H165&gt;$AD$10,H165&gt;$AC$10,H165&gt;$AB$10,H165&gt;$AA$10,H165&gt;$Z$10),"AA",AND(H165&gt;=$AE$11,H165&gt;$AD$10,H165&gt;$AC$10,H165&gt;$AB$10,H165&gt;$AA$10,H165&gt;$Z$10),"BA",AND(H165&gt;=$AD$11,H165&gt;$AC$10,H165&gt;$AB$10,H165&gt;$AA$10,H165&gt;$Z$10),"BB",AND(H165&gt;=$AC$11,H165&gt;$AB$10,H165&gt;$AA$10,H165&gt;$Z$10),"CB",AND(H165&gt;=$AB$11,H165&gt;$AA$10,H165&gt;$Z$10),"CC",AND(H165&gt;=$AA$11,H165&gt;$Z$10),"DC",H165&gt;=50,"DD"),IF(H165&gt;=$Y$9,"FD","FF")),R165),IF(J165&gt;=$X$32,$X$30,IF(J165&gt;=$Y$32,$Y$30,IF(J165&gt;=$Z$32,$Z$30,IF(J165&gt;=$AA$32,$AA$30,IF(J165&gt;=$AB$32,$AB$30,IF(J165&gt;=$AC$32,$AC$30,IF(J165&gt;=$AD$32,$AD$30,IF(J165&gt;=$AE$32,$AE$30,$AF$30))))))))),R165)</f>
        <v/>
      </c>
      <c r="T165" s="9" t="str" cm="1">
        <f t="array" ref="T165">IF(A165&lt;&gt;"",IF(_xlfn.BITOR(D165&lt;&gt;"GR",D165&lt;&gt;""),IF(AND(J165&gt;=50,D165&gt;=55),_xlfn.RANK.EQ(J165,$J$2:$J$1000,0),_xlfn.IFS(S165="FD",999,S165="FF",1000)),IF(AND(J165&gt;=50,F165&gt;=55),_xlfn.RANK.EQ(J165,$J$2:$J$326,0),_xlfn.IFS(S165="FD",999,S165="FF",1000))),"")</f>
        <v/>
      </c>
    </row>
    <row r="166" spans="1:20" x14ac:dyDescent="0.2">
      <c r="A166" s="31"/>
      <c r="B166" s="31"/>
      <c r="C166" s="31"/>
      <c r="D166" s="3"/>
      <c r="E166" s="16">
        <f t="shared" si="41"/>
        <v>0</v>
      </c>
      <c r="F166" s="16">
        <f t="shared" si="42"/>
        <v>0</v>
      </c>
      <c r="G166" s="9">
        <f t="shared" si="30"/>
        <v>0</v>
      </c>
      <c r="H166" s="9">
        <f t="shared" si="31"/>
        <v>0</v>
      </c>
      <c r="I166" s="9">
        <f t="shared" si="32"/>
        <v>0</v>
      </c>
      <c r="J166" s="9">
        <f t="shared" si="33"/>
        <v>0</v>
      </c>
      <c r="K166" s="9" t="str">
        <f t="shared" si="34"/>
        <v/>
      </c>
      <c r="L166" s="9" t="str">
        <f t="shared" si="35"/>
        <v/>
      </c>
      <c r="M166" s="9" t="str">
        <f t="shared" si="36"/>
        <v/>
      </c>
      <c r="N166" s="9" t="str">
        <f t="shared" si="37"/>
        <v/>
      </c>
      <c r="O166" s="9" t="str">
        <f t="shared" si="38"/>
        <v/>
      </c>
      <c r="P166" s="9" t="str">
        <f t="shared" si="39"/>
        <v/>
      </c>
      <c r="Q166" s="9" t="str">
        <f t="shared" si="40"/>
        <v/>
      </c>
      <c r="R166" s="9" t="str">
        <f>IF(A166&lt;&gt;"",IF(COUNTIF($G$2:$G$1000,"&gt;=50")&gt;=10,IF(AND(F166&gt;=55,G166&gt;=50),IF(_xlfn.RANK.EQ(K166,$K$2:$K$1000,0)&lt;=ROUND(COUNTIFS($G$2:$G$1000,"&gt;=50",$F$2:$F$1000,"&gt;=55")/100*$AF$9,0),$AF$8,IF(_xlfn.RANK.EQ(L166,$L$2:$L$1000,0)&lt;=ROUND(COUNTIFS($G$2:$G$1000,"&gt;=50",$F$2:$F$1000,"&gt;=55")/100*$AE$9,0),$AE$8,IF(_xlfn.RANK.EQ(M166,$M$2:$M$1000,0)&lt;=ROUND(COUNTIFS($G$2:$G$1000,"&gt;=50",$F$2:$F$1000,"&gt;=55")/100*$AD$9,0),$AD$8,IF(_xlfn.RANK.EQ(N166,$N$2:$N$1000,0)&lt;=ROUND(COUNTIFS($G$2:$G$1000,"&gt;=50",$F$2:$F$1000,"&gt;=55")/100*$AC$9,0),$AC$8,IF(_xlfn.RANK.EQ(O166,$O$2:$O$1000,0)&lt;=ROUND(COUNTIFS($G$2:$G$1000,"&gt;=50",$F$2:$F$1000,"&gt;=55")/100*$AB$9,0),$AB$8,IF(_xlfn.RANK.EQ(P166,$P$2:$P$1000,0)&lt;=ROUND(COUNTIFS($G$2:$G$1000,"&gt;=50",$F$2:$F$1000,"&gt;=55")/100*$AA$9,0),$AA$8,$Z$8)))))),IF(I166&gt;=$Y$9,$Y$8,$X$8)),IF(I166&gt;=$X$32,$X$30,IF(I166&gt;=$Y$32,$Y$30,IF(I166&gt;=$Z$32,$Z$30,IF(I166&gt;=$AA$32,$AA$30,IF(I166&gt;=$AB$32,$AB$30,IF(I166&gt;=$AC$32,$AC$30,IF(I166&gt;=$AD$32,$AD$30,IF(I166&gt;=$AE$32,$AE$30,$AF$30))))))))),"")</f>
        <v/>
      </c>
      <c r="S166" s="9" t="str" cm="1">
        <f t="array" ref="S166">IF(AND(D166&lt;&gt;"",D166&lt;&gt;"GR"),IF(COUNTIF($H$2:$H$1000,"&gt;=50")&gt;=10,IF(D166&lt;&gt;"GR",IF(AND(D166&gt;=55,H166&gt;=50),_xlfn.IFS(AND(H166&gt;=$AF$11,H166&gt;$AE$10,H166&gt;$AD$10,H166&gt;$AC$10,H166&gt;$AB$10,H166&gt;$AA$10,H166&gt;$Z$10),"AA",AND(H166&gt;=$AE$11,H166&gt;$AD$10,H166&gt;$AC$10,H166&gt;$AB$10,H166&gt;$AA$10,H166&gt;$Z$10),"BA",AND(H166&gt;=$AD$11,H166&gt;$AC$10,H166&gt;$AB$10,H166&gt;$AA$10,H166&gt;$Z$10),"BB",AND(H166&gt;=$AC$11,H166&gt;$AB$10,H166&gt;$AA$10,H166&gt;$Z$10),"CB",AND(H166&gt;=$AB$11,H166&gt;$AA$10,H166&gt;$Z$10),"CC",AND(H166&gt;=$AA$11,H166&gt;$Z$10),"DC",H166&gt;=50,"DD"),IF(H166&gt;=$Y$9,"FD","FF")),R166),IF(J166&gt;=$X$32,$X$30,IF(J166&gt;=$Y$32,$Y$30,IF(J166&gt;=$Z$32,$Z$30,IF(J166&gt;=$AA$32,$AA$30,IF(J166&gt;=$AB$32,$AB$30,IF(J166&gt;=$AC$32,$AC$30,IF(J166&gt;=$AD$32,$AD$30,IF(J166&gt;=$AE$32,$AE$30,$AF$30))))))))),R166)</f>
        <v/>
      </c>
      <c r="T166" s="9" t="str" cm="1">
        <f t="array" ref="T166">IF(A166&lt;&gt;"",IF(_xlfn.BITOR(D166&lt;&gt;"GR",D166&lt;&gt;""),IF(AND(J166&gt;=50,D166&gt;=55),_xlfn.RANK.EQ(J166,$J$2:$J$1000,0),_xlfn.IFS(S166="FD",999,S166="FF",1000)),IF(AND(J166&gt;=50,F166&gt;=55),_xlfn.RANK.EQ(J166,$J$2:$J$326,0),_xlfn.IFS(S166="FD",999,S166="FF",1000))),"")</f>
        <v/>
      </c>
    </row>
    <row r="167" spans="1:20" x14ac:dyDescent="0.2">
      <c r="A167" s="31"/>
      <c r="B167" s="31"/>
      <c r="C167" s="31"/>
      <c r="D167" s="3"/>
      <c r="E167" s="16">
        <f t="shared" si="41"/>
        <v>0</v>
      </c>
      <c r="F167" s="16">
        <f t="shared" si="42"/>
        <v>0</v>
      </c>
      <c r="G167" s="9">
        <f t="shared" si="30"/>
        <v>0</v>
      </c>
      <c r="H167" s="9">
        <f t="shared" si="31"/>
        <v>0</v>
      </c>
      <c r="I167" s="9">
        <f t="shared" si="32"/>
        <v>0</v>
      </c>
      <c r="J167" s="9">
        <f t="shared" si="33"/>
        <v>0</v>
      </c>
      <c r="K167" s="9" t="str">
        <f t="shared" si="34"/>
        <v/>
      </c>
      <c r="L167" s="9" t="str">
        <f t="shared" si="35"/>
        <v/>
      </c>
      <c r="M167" s="9" t="str">
        <f t="shared" si="36"/>
        <v/>
      </c>
      <c r="N167" s="9" t="str">
        <f t="shared" si="37"/>
        <v/>
      </c>
      <c r="O167" s="9" t="str">
        <f t="shared" si="38"/>
        <v/>
      </c>
      <c r="P167" s="9" t="str">
        <f t="shared" si="39"/>
        <v/>
      </c>
      <c r="Q167" s="9" t="str">
        <f t="shared" si="40"/>
        <v/>
      </c>
      <c r="R167" s="9" t="str">
        <f>IF(A167&lt;&gt;"",IF(COUNTIF($G$2:$G$1000,"&gt;=50")&gt;=10,IF(AND(F167&gt;=55,G167&gt;=50),IF(_xlfn.RANK.EQ(K167,$K$2:$K$1000,0)&lt;=ROUND(COUNTIFS($G$2:$G$1000,"&gt;=50",$F$2:$F$1000,"&gt;=55")/100*$AF$9,0),$AF$8,IF(_xlfn.RANK.EQ(L167,$L$2:$L$1000,0)&lt;=ROUND(COUNTIFS($G$2:$G$1000,"&gt;=50",$F$2:$F$1000,"&gt;=55")/100*$AE$9,0),$AE$8,IF(_xlfn.RANK.EQ(M167,$M$2:$M$1000,0)&lt;=ROUND(COUNTIFS($G$2:$G$1000,"&gt;=50",$F$2:$F$1000,"&gt;=55")/100*$AD$9,0),$AD$8,IF(_xlfn.RANK.EQ(N167,$N$2:$N$1000,0)&lt;=ROUND(COUNTIFS($G$2:$G$1000,"&gt;=50",$F$2:$F$1000,"&gt;=55")/100*$AC$9,0),$AC$8,IF(_xlfn.RANK.EQ(O167,$O$2:$O$1000,0)&lt;=ROUND(COUNTIFS($G$2:$G$1000,"&gt;=50",$F$2:$F$1000,"&gt;=55")/100*$AB$9,0),$AB$8,IF(_xlfn.RANK.EQ(P167,$P$2:$P$1000,0)&lt;=ROUND(COUNTIFS($G$2:$G$1000,"&gt;=50",$F$2:$F$1000,"&gt;=55")/100*$AA$9,0),$AA$8,$Z$8)))))),IF(I167&gt;=$Y$9,$Y$8,$X$8)),IF(I167&gt;=$X$32,$X$30,IF(I167&gt;=$Y$32,$Y$30,IF(I167&gt;=$Z$32,$Z$30,IF(I167&gt;=$AA$32,$AA$30,IF(I167&gt;=$AB$32,$AB$30,IF(I167&gt;=$AC$32,$AC$30,IF(I167&gt;=$AD$32,$AD$30,IF(I167&gt;=$AE$32,$AE$30,$AF$30))))))))),"")</f>
        <v/>
      </c>
      <c r="S167" s="9" t="str" cm="1">
        <f t="array" ref="S167">IF(AND(D167&lt;&gt;"",D167&lt;&gt;"GR"),IF(COUNTIF($H$2:$H$1000,"&gt;=50")&gt;=10,IF(D167&lt;&gt;"GR",IF(AND(D167&gt;=55,H167&gt;=50),_xlfn.IFS(AND(H167&gt;=$AF$11,H167&gt;$AE$10,H167&gt;$AD$10,H167&gt;$AC$10,H167&gt;$AB$10,H167&gt;$AA$10,H167&gt;$Z$10),"AA",AND(H167&gt;=$AE$11,H167&gt;$AD$10,H167&gt;$AC$10,H167&gt;$AB$10,H167&gt;$AA$10,H167&gt;$Z$10),"BA",AND(H167&gt;=$AD$11,H167&gt;$AC$10,H167&gt;$AB$10,H167&gt;$AA$10,H167&gt;$Z$10),"BB",AND(H167&gt;=$AC$11,H167&gt;$AB$10,H167&gt;$AA$10,H167&gt;$Z$10),"CB",AND(H167&gt;=$AB$11,H167&gt;$AA$10,H167&gt;$Z$10),"CC",AND(H167&gt;=$AA$11,H167&gt;$Z$10),"DC",H167&gt;=50,"DD"),IF(H167&gt;=$Y$9,"FD","FF")),R167),IF(J167&gt;=$X$32,$X$30,IF(J167&gt;=$Y$32,$Y$30,IF(J167&gt;=$Z$32,$Z$30,IF(J167&gt;=$AA$32,$AA$30,IF(J167&gt;=$AB$32,$AB$30,IF(J167&gt;=$AC$32,$AC$30,IF(J167&gt;=$AD$32,$AD$30,IF(J167&gt;=$AE$32,$AE$30,$AF$30))))))))),R167)</f>
        <v/>
      </c>
      <c r="T167" s="9" t="str" cm="1">
        <f t="array" ref="T167">IF(A167&lt;&gt;"",IF(_xlfn.BITOR(D167&lt;&gt;"GR",D167&lt;&gt;""),IF(AND(J167&gt;=50,D167&gt;=55),_xlfn.RANK.EQ(J167,$J$2:$J$1000,0),_xlfn.IFS(S167="FD",999,S167="FF",1000)),IF(AND(J167&gt;=50,F167&gt;=55),_xlfn.RANK.EQ(J167,$J$2:$J$326,0),_xlfn.IFS(S167="FD",999,S167="FF",1000))),"")</f>
        <v/>
      </c>
    </row>
    <row r="168" spans="1:20" x14ac:dyDescent="0.2">
      <c r="A168" s="31"/>
      <c r="B168" s="31"/>
      <c r="C168" s="31"/>
      <c r="D168" s="3"/>
      <c r="E168" s="16">
        <f t="shared" si="41"/>
        <v>0</v>
      </c>
      <c r="F168" s="16">
        <f t="shared" si="42"/>
        <v>0</v>
      </c>
      <c r="G168" s="9">
        <f t="shared" si="30"/>
        <v>0</v>
      </c>
      <c r="H168" s="9">
        <f t="shared" si="31"/>
        <v>0</v>
      </c>
      <c r="I168" s="9">
        <f t="shared" si="32"/>
        <v>0</v>
      </c>
      <c r="J168" s="9">
        <f t="shared" si="33"/>
        <v>0</v>
      </c>
      <c r="K168" s="9" t="str">
        <f t="shared" si="34"/>
        <v/>
      </c>
      <c r="L168" s="9" t="str">
        <f t="shared" si="35"/>
        <v/>
      </c>
      <c r="M168" s="9" t="str">
        <f t="shared" si="36"/>
        <v/>
      </c>
      <c r="N168" s="9" t="str">
        <f t="shared" si="37"/>
        <v/>
      </c>
      <c r="O168" s="9" t="str">
        <f t="shared" si="38"/>
        <v/>
      </c>
      <c r="P168" s="9" t="str">
        <f t="shared" si="39"/>
        <v/>
      </c>
      <c r="Q168" s="9" t="str">
        <f t="shared" si="40"/>
        <v/>
      </c>
      <c r="R168" s="9" t="str">
        <f>IF(A168&lt;&gt;"",IF(COUNTIF($G$2:$G$1000,"&gt;=50")&gt;=10,IF(AND(F168&gt;=55,G168&gt;=50),IF(_xlfn.RANK.EQ(K168,$K$2:$K$1000,0)&lt;=ROUND(COUNTIFS($G$2:$G$1000,"&gt;=50",$F$2:$F$1000,"&gt;=55")/100*$AF$9,0),$AF$8,IF(_xlfn.RANK.EQ(L168,$L$2:$L$1000,0)&lt;=ROUND(COUNTIFS($G$2:$G$1000,"&gt;=50",$F$2:$F$1000,"&gt;=55")/100*$AE$9,0),$AE$8,IF(_xlfn.RANK.EQ(M168,$M$2:$M$1000,0)&lt;=ROUND(COUNTIFS($G$2:$G$1000,"&gt;=50",$F$2:$F$1000,"&gt;=55")/100*$AD$9,0),$AD$8,IF(_xlfn.RANK.EQ(N168,$N$2:$N$1000,0)&lt;=ROUND(COUNTIFS($G$2:$G$1000,"&gt;=50",$F$2:$F$1000,"&gt;=55")/100*$AC$9,0),$AC$8,IF(_xlfn.RANK.EQ(O168,$O$2:$O$1000,0)&lt;=ROUND(COUNTIFS($G$2:$G$1000,"&gt;=50",$F$2:$F$1000,"&gt;=55")/100*$AB$9,0),$AB$8,IF(_xlfn.RANK.EQ(P168,$P$2:$P$1000,0)&lt;=ROUND(COUNTIFS($G$2:$G$1000,"&gt;=50",$F$2:$F$1000,"&gt;=55")/100*$AA$9,0),$AA$8,$Z$8)))))),IF(I168&gt;=$Y$9,$Y$8,$X$8)),IF(I168&gt;=$X$32,$X$30,IF(I168&gt;=$Y$32,$Y$30,IF(I168&gt;=$Z$32,$Z$30,IF(I168&gt;=$AA$32,$AA$30,IF(I168&gt;=$AB$32,$AB$30,IF(I168&gt;=$AC$32,$AC$30,IF(I168&gt;=$AD$32,$AD$30,IF(I168&gt;=$AE$32,$AE$30,$AF$30))))))))),"")</f>
        <v/>
      </c>
      <c r="S168" s="9" t="str" cm="1">
        <f t="array" ref="S168">IF(AND(D168&lt;&gt;"",D168&lt;&gt;"GR"),IF(COUNTIF($H$2:$H$1000,"&gt;=50")&gt;=10,IF(D168&lt;&gt;"GR",IF(AND(D168&gt;=55,H168&gt;=50),_xlfn.IFS(AND(H168&gt;=$AF$11,H168&gt;$AE$10,H168&gt;$AD$10,H168&gt;$AC$10,H168&gt;$AB$10,H168&gt;$AA$10,H168&gt;$Z$10),"AA",AND(H168&gt;=$AE$11,H168&gt;$AD$10,H168&gt;$AC$10,H168&gt;$AB$10,H168&gt;$AA$10,H168&gt;$Z$10),"BA",AND(H168&gt;=$AD$11,H168&gt;$AC$10,H168&gt;$AB$10,H168&gt;$AA$10,H168&gt;$Z$10),"BB",AND(H168&gt;=$AC$11,H168&gt;$AB$10,H168&gt;$AA$10,H168&gt;$Z$10),"CB",AND(H168&gt;=$AB$11,H168&gt;$AA$10,H168&gt;$Z$10),"CC",AND(H168&gt;=$AA$11,H168&gt;$Z$10),"DC",H168&gt;=50,"DD"),IF(H168&gt;=$Y$9,"FD","FF")),R168),IF(J168&gt;=$X$32,$X$30,IF(J168&gt;=$Y$32,$Y$30,IF(J168&gt;=$Z$32,$Z$30,IF(J168&gt;=$AA$32,$AA$30,IF(J168&gt;=$AB$32,$AB$30,IF(J168&gt;=$AC$32,$AC$30,IF(J168&gt;=$AD$32,$AD$30,IF(J168&gt;=$AE$32,$AE$30,$AF$30))))))))),R168)</f>
        <v/>
      </c>
      <c r="T168" s="9" t="str" cm="1">
        <f t="array" ref="T168">IF(A168&lt;&gt;"",IF(_xlfn.BITOR(D168&lt;&gt;"GR",D168&lt;&gt;""),IF(AND(J168&gt;=50,D168&gt;=55),_xlfn.RANK.EQ(J168,$J$2:$J$1000,0),_xlfn.IFS(S168="FD",999,S168="FF",1000)),IF(AND(J168&gt;=50,F168&gt;=55),_xlfn.RANK.EQ(J168,$J$2:$J$326,0),_xlfn.IFS(S168="FD",999,S168="FF",1000))),"")</f>
        <v/>
      </c>
    </row>
    <row r="169" spans="1:20" x14ac:dyDescent="0.2">
      <c r="A169" s="31"/>
      <c r="B169" s="31"/>
      <c r="C169" s="31"/>
      <c r="D169" s="3"/>
      <c r="E169" s="16">
        <f t="shared" si="41"/>
        <v>0</v>
      </c>
      <c r="F169" s="16">
        <f t="shared" si="42"/>
        <v>0</v>
      </c>
      <c r="G169" s="9">
        <f t="shared" si="30"/>
        <v>0</v>
      </c>
      <c r="H169" s="9">
        <f t="shared" si="31"/>
        <v>0</v>
      </c>
      <c r="I169" s="9">
        <f t="shared" si="32"/>
        <v>0</v>
      </c>
      <c r="J169" s="9">
        <f t="shared" si="33"/>
        <v>0</v>
      </c>
      <c r="K169" s="9" t="str">
        <f t="shared" si="34"/>
        <v/>
      </c>
      <c r="L169" s="9" t="str">
        <f t="shared" si="35"/>
        <v/>
      </c>
      <c r="M169" s="9" t="str">
        <f t="shared" si="36"/>
        <v/>
      </c>
      <c r="N169" s="9" t="str">
        <f t="shared" si="37"/>
        <v/>
      </c>
      <c r="O169" s="9" t="str">
        <f t="shared" si="38"/>
        <v/>
      </c>
      <c r="P169" s="9" t="str">
        <f t="shared" si="39"/>
        <v/>
      </c>
      <c r="Q169" s="9" t="str">
        <f t="shared" si="40"/>
        <v/>
      </c>
      <c r="R169" s="9" t="str">
        <f>IF(A169&lt;&gt;"",IF(COUNTIF($G$2:$G$1000,"&gt;=50")&gt;=10,IF(AND(F169&gt;=55,G169&gt;=50),IF(_xlfn.RANK.EQ(K169,$K$2:$K$1000,0)&lt;=ROUND(COUNTIFS($G$2:$G$1000,"&gt;=50",$F$2:$F$1000,"&gt;=55")/100*$AF$9,0),$AF$8,IF(_xlfn.RANK.EQ(L169,$L$2:$L$1000,0)&lt;=ROUND(COUNTIFS($G$2:$G$1000,"&gt;=50",$F$2:$F$1000,"&gt;=55")/100*$AE$9,0),$AE$8,IF(_xlfn.RANK.EQ(M169,$M$2:$M$1000,0)&lt;=ROUND(COUNTIFS($G$2:$G$1000,"&gt;=50",$F$2:$F$1000,"&gt;=55")/100*$AD$9,0),$AD$8,IF(_xlfn.RANK.EQ(N169,$N$2:$N$1000,0)&lt;=ROUND(COUNTIFS($G$2:$G$1000,"&gt;=50",$F$2:$F$1000,"&gt;=55")/100*$AC$9,0),$AC$8,IF(_xlfn.RANK.EQ(O169,$O$2:$O$1000,0)&lt;=ROUND(COUNTIFS($G$2:$G$1000,"&gt;=50",$F$2:$F$1000,"&gt;=55")/100*$AB$9,0),$AB$8,IF(_xlfn.RANK.EQ(P169,$P$2:$P$1000,0)&lt;=ROUND(COUNTIFS($G$2:$G$1000,"&gt;=50",$F$2:$F$1000,"&gt;=55")/100*$AA$9,0),$AA$8,$Z$8)))))),IF(I169&gt;=$Y$9,$Y$8,$X$8)),IF(I169&gt;=$X$32,$X$30,IF(I169&gt;=$Y$32,$Y$30,IF(I169&gt;=$Z$32,$Z$30,IF(I169&gt;=$AA$32,$AA$30,IF(I169&gt;=$AB$32,$AB$30,IF(I169&gt;=$AC$32,$AC$30,IF(I169&gt;=$AD$32,$AD$30,IF(I169&gt;=$AE$32,$AE$30,$AF$30))))))))),"")</f>
        <v/>
      </c>
      <c r="S169" s="9" t="str" cm="1">
        <f t="array" ref="S169">IF(AND(D169&lt;&gt;"",D169&lt;&gt;"GR"),IF(COUNTIF($H$2:$H$1000,"&gt;=50")&gt;=10,IF(D169&lt;&gt;"GR",IF(AND(D169&gt;=55,H169&gt;=50),_xlfn.IFS(AND(H169&gt;=$AF$11,H169&gt;$AE$10,H169&gt;$AD$10,H169&gt;$AC$10,H169&gt;$AB$10,H169&gt;$AA$10,H169&gt;$Z$10),"AA",AND(H169&gt;=$AE$11,H169&gt;$AD$10,H169&gt;$AC$10,H169&gt;$AB$10,H169&gt;$AA$10,H169&gt;$Z$10),"BA",AND(H169&gt;=$AD$11,H169&gt;$AC$10,H169&gt;$AB$10,H169&gt;$AA$10,H169&gt;$Z$10),"BB",AND(H169&gt;=$AC$11,H169&gt;$AB$10,H169&gt;$AA$10,H169&gt;$Z$10),"CB",AND(H169&gt;=$AB$11,H169&gt;$AA$10,H169&gt;$Z$10),"CC",AND(H169&gt;=$AA$11,H169&gt;$Z$10),"DC",H169&gt;=50,"DD"),IF(H169&gt;=$Y$9,"FD","FF")),R169),IF(J169&gt;=$X$32,$X$30,IF(J169&gt;=$Y$32,$Y$30,IF(J169&gt;=$Z$32,$Z$30,IF(J169&gt;=$AA$32,$AA$30,IF(J169&gt;=$AB$32,$AB$30,IF(J169&gt;=$AC$32,$AC$30,IF(J169&gt;=$AD$32,$AD$30,IF(J169&gt;=$AE$32,$AE$30,$AF$30))))))))),R169)</f>
        <v/>
      </c>
      <c r="T169" s="9" t="str" cm="1">
        <f t="array" ref="T169">IF(A169&lt;&gt;"",IF(_xlfn.BITOR(D169&lt;&gt;"GR",D169&lt;&gt;""),IF(AND(J169&gt;=50,D169&gt;=55),_xlfn.RANK.EQ(J169,$J$2:$J$1000,0),_xlfn.IFS(S169="FD",999,S169="FF",1000)),IF(AND(J169&gt;=50,F169&gt;=55),_xlfn.RANK.EQ(J169,$J$2:$J$326,0),_xlfn.IFS(S169="FD",999,S169="FF",1000))),"")</f>
        <v/>
      </c>
    </row>
    <row r="170" spans="1:20" x14ac:dyDescent="0.2">
      <c r="A170" s="31"/>
      <c r="B170" s="31"/>
      <c r="C170" s="31"/>
      <c r="D170" s="3"/>
      <c r="E170" s="16">
        <f t="shared" si="41"/>
        <v>0</v>
      </c>
      <c r="F170" s="16">
        <f t="shared" si="42"/>
        <v>0</v>
      </c>
      <c r="G170" s="9">
        <f t="shared" si="30"/>
        <v>0</v>
      </c>
      <c r="H170" s="9">
        <f t="shared" si="31"/>
        <v>0</v>
      </c>
      <c r="I170" s="9">
        <f t="shared" si="32"/>
        <v>0</v>
      </c>
      <c r="J170" s="9">
        <f t="shared" si="33"/>
        <v>0</v>
      </c>
      <c r="K170" s="9" t="str">
        <f t="shared" si="34"/>
        <v/>
      </c>
      <c r="L170" s="9" t="str">
        <f t="shared" si="35"/>
        <v/>
      </c>
      <c r="M170" s="9" t="str">
        <f t="shared" si="36"/>
        <v/>
      </c>
      <c r="N170" s="9" t="str">
        <f t="shared" si="37"/>
        <v/>
      </c>
      <c r="O170" s="9" t="str">
        <f t="shared" si="38"/>
        <v/>
      </c>
      <c r="P170" s="9" t="str">
        <f t="shared" si="39"/>
        <v/>
      </c>
      <c r="Q170" s="9" t="str">
        <f t="shared" si="40"/>
        <v/>
      </c>
      <c r="R170" s="9" t="str">
        <f>IF(A170&lt;&gt;"",IF(COUNTIF($G$2:$G$1000,"&gt;=50")&gt;=10,IF(AND(F170&gt;=55,G170&gt;=50),IF(_xlfn.RANK.EQ(K170,$K$2:$K$1000,0)&lt;=ROUND(COUNTIFS($G$2:$G$1000,"&gt;=50",$F$2:$F$1000,"&gt;=55")/100*$AF$9,0),$AF$8,IF(_xlfn.RANK.EQ(L170,$L$2:$L$1000,0)&lt;=ROUND(COUNTIFS($G$2:$G$1000,"&gt;=50",$F$2:$F$1000,"&gt;=55")/100*$AE$9,0),$AE$8,IF(_xlfn.RANK.EQ(M170,$M$2:$M$1000,0)&lt;=ROUND(COUNTIFS($G$2:$G$1000,"&gt;=50",$F$2:$F$1000,"&gt;=55")/100*$AD$9,0),$AD$8,IF(_xlfn.RANK.EQ(N170,$N$2:$N$1000,0)&lt;=ROUND(COUNTIFS($G$2:$G$1000,"&gt;=50",$F$2:$F$1000,"&gt;=55")/100*$AC$9,0),$AC$8,IF(_xlfn.RANK.EQ(O170,$O$2:$O$1000,0)&lt;=ROUND(COUNTIFS($G$2:$G$1000,"&gt;=50",$F$2:$F$1000,"&gt;=55")/100*$AB$9,0),$AB$8,IF(_xlfn.RANK.EQ(P170,$P$2:$P$1000,0)&lt;=ROUND(COUNTIFS($G$2:$G$1000,"&gt;=50",$F$2:$F$1000,"&gt;=55")/100*$AA$9,0),$AA$8,$Z$8)))))),IF(I170&gt;=$Y$9,$Y$8,$X$8)),IF(I170&gt;=$X$32,$X$30,IF(I170&gt;=$Y$32,$Y$30,IF(I170&gt;=$Z$32,$Z$30,IF(I170&gt;=$AA$32,$AA$30,IF(I170&gt;=$AB$32,$AB$30,IF(I170&gt;=$AC$32,$AC$30,IF(I170&gt;=$AD$32,$AD$30,IF(I170&gt;=$AE$32,$AE$30,$AF$30))))))))),"")</f>
        <v/>
      </c>
      <c r="S170" s="9" t="str" cm="1">
        <f t="array" ref="S170">IF(AND(D170&lt;&gt;"",D170&lt;&gt;"GR"),IF(COUNTIF($H$2:$H$1000,"&gt;=50")&gt;=10,IF(D170&lt;&gt;"GR",IF(AND(D170&gt;=55,H170&gt;=50),_xlfn.IFS(AND(H170&gt;=$AF$11,H170&gt;$AE$10,H170&gt;$AD$10,H170&gt;$AC$10,H170&gt;$AB$10,H170&gt;$AA$10,H170&gt;$Z$10),"AA",AND(H170&gt;=$AE$11,H170&gt;$AD$10,H170&gt;$AC$10,H170&gt;$AB$10,H170&gt;$AA$10,H170&gt;$Z$10),"BA",AND(H170&gt;=$AD$11,H170&gt;$AC$10,H170&gt;$AB$10,H170&gt;$AA$10,H170&gt;$Z$10),"BB",AND(H170&gt;=$AC$11,H170&gt;$AB$10,H170&gt;$AA$10,H170&gt;$Z$10),"CB",AND(H170&gt;=$AB$11,H170&gt;$AA$10,H170&gt;$Z$10),"CC",AND(H170&gt;=$AA$11,H170&gt;$Z$10),"DC",H170&gt;=50,"DD"),IF(H170&gt;=$Y$9,"FD","FF")),R170),IF(J170&gt;=$X$32,$X$30,IF(J170&gt;=$Y$32,$Y$30,IF(J170&gt;=$Z$32,$Z$30,IF(J170&gt;=$AA$32,$AA$30,IF(J170&gt;=$AB$32,$AB$30,IF(J170&gt;=$AC$32,$AC$30,IF(J170&gt;=$AD$32,$AD$30,IF(J170&gt;=$AE$32,$AE$30,$AF$30))))))))),R170)</f>
        <v/>
      </c>
      <c r="T170" s="9" t="str" cm="1">
        <f t="array" ref="T170">IF(A170&lt;&gt;"",IF(_xlfn.BITOR(D170&lt;&gt;"GR",D170&lt;&gt;""),IF(AND(J170&gt;=50,D170&gt;=55),_xlfn.RANK.EQ(J170,$J$2:$J$1000,0),_xlfn.IFS(S170="FD",999,S170="FF",1000)),IF(AND(J170&gt;=50,F170&gt;=55),_xlfn.RANK.EQ(J170,$J$2:$J$326,0),_xlfn.IFS(S170="FD",999,S170="FF",1000))),"")</f>
        <v/>
      </c>
    </row>
    <row r="171" spans="1:20" x14ac:dyDescent="0.2">
      <c r="A171" s="31"/>
      <c r="B171" s="31"/>
      <c r="C171" s="31"/>
      <c r="D171" s="3"/>
      <c r="E171" s="16">
        <f t="shared" si="41"/>
        <v>0</v>
      </c>
      <c r="F171" s="16">
        <f t="shared" si="42"/>
        <v>0</v>
      </c>
      <c r="G171" s="9">
        <f t="shared" si="30"/>
        <v>0</v>
      </c>
      <c r="H171" s="9">
        <f t="shared" si="31"/>
        <v>0</v>
      </c>
      <c r="I171" s="9">
        <f t="shared" si="32"/>
        <v>0</v>
      </c>
      <c r="J171" s="9">
        <f t="shared" si="33"/>
        <v>0</v>
      </c>
      <c r="K171" s="9" t="str">
        <f t="shared" si="34"/>
        <v/>
      </c>
      <c r="L171" s="9" t="str">
        <f t="shared" si="35"/>
        <v/>
      </c>
      <c r="M171" s="9" t="str">
        <f t="shared" si="36"/>
        <v/>
      </c>
      <c r="N171" s="9" t="str">
        <f t="shared" si="37"/>
        <v/>
      </c>
      <c r="O171" s="9" t="str">
        <f t="shared" si="38"/>
        <v/>
      </c>
      <c r="P171" s="9" t="str">
        <f t="shared" si="39"/>
        <v/>
      </c>
      <c r="Q171" s="9" t="str">
        <f t="shared" si="40"/>
        <v/>
      </c>
      <c r="R171" s="9" t="str">
        <f>IF(A171&lt;&gt;"",IF(COUNTIF($G$2:$G$1000,"&gt;=50")&gt;=10,IF(AND(F171&gt;=55,G171&gt;=50),IF(_xlfn.RANK.EQ(K171,$K$2:$K$1000,0)&lt;=ROUND(COUNTIFS($G$2:$G$1000,"&gt;=50",$F$2:$F$1000,"&gt;=55")/100*$AF$9,0),$AF$8,IF(_xlfn.RANK.EQ(L171,$L$2:$L$1000,0)&lt;=ROUND(COUNTIFS($G$2:$G$1000,"&gt;=50",$F$2:$F$1000,"&gt;=55")/100*$AE$9,0),$AE$8,IF(_xlfn.RANK.EQ(M171,$M$2:$M$1000,0)&lt;=ROUND(COUNTIFS($G$2:$G$1000,"&gt;=50",$F$2:$F$1000,"&gt;=55")/100*$AD$9,0),$AD$8,IF(_xlfn.RANK.EQ(N171,$N$2:$N$1000,0)&lt;=ROUND(COUNTIFS($G$2:$G$1000,"&gt;=50",$F$2:$F$1000,"&gt;=55")/100*$AC$9,0),$AC$8,IF(_xlfn.RANK.EQ(O171,$O$2:$O$1000,0)&lt;=ROUND(COUNTIFS($G$2:$G$1000,"&gt;=50",$F$2:$F$1000,"&gt;=55")/100*$AB$9,0),$AB$8,IF(_xlfn.RANK.EQ(P171,$P$2:$P$1000,0)&lt;=ROUND(COUNTIFS($G$2:$G$1000,"&gt;=50",$F$2:$F$1000,"&gt;=55")/100*$AA$9,0),$AA$8,$Z$8)))))),IF(I171&gt;=$Y$9,$Y$8,$X$8)),IF(I171&gt;=$X$32,$X$30,IF(I171&gt;=$Y$32,$Y$30,IF(I171&gt;=$Z$32,$Z$30,IF(I171&gt;=$AA$32,$AA$30,IF(I171&gt;=$AB$32,$AB$30,IF(I171&gt;=$AC$32,$AC$30,IF(I171&gt;=$AD$32,$AD$30,IF(I171&gt;=$AE$32,$AE$30,$AF$30))))))))),"")</f>
        <v/>
      </c>
      <c r="S171" s="9" t="str" cm="1">
        <f t="array" ref="S171">IF(AND(D171&lt;&gt;"",D171&lt;&gt;"GR"),IF(COUNTIF($H$2:$H$1000,"&gt;=50")&gt;=10,IF(D171&lt;&gt;"GR",IF(AND(D171&gt;=55,H171&gt;=50),_xlfn.IFS(AND(H171&gt;=$AF$11,H171&gt;$AE$10,H171&gt;$AD$10,H171&gt;$AC$10,H171&gt;$AB$10,H171&gt;$AA$10,H171&gt;$Z$10),"AA",AND(H171&gt;=$AE$11,H171&gt;$AD$10,H171&gt;$AC$10,H171&gt;$AB$10,H171&gt;$AA$10,H171&gt;$Z$10),"BA",AND(H171&gt;=$AD$11,H171&gt;$AC$10,H171&gt;$AB$10,H171&gt;$AA$10,H171&gt;$Z$10),"BB",AND(H171&gt;=$AC$11,H171&gt;$AB$10,H171&gt;$AA$10,H171&gt;$Z$10),"CB",AND(H171&gt;=$AB$11,H171&gt;$AA$10,H171&gt;$Z$10),"CC",AND(H171&gt;=$AA$11,H171&gt;$Z$10),"DC",H171&gt;=50,"DD"),IF(H171&gt;=$Y$9,"FD","FF")),R171),IF(J171&gt;=$X$32,$X$30,IF(J171&gt;=$Y$32,$Y$30,IF(J171&gt;=$Z$32,$Z$30,IF(J171&gt;=$AA$32,$AA$30,IF(J171&gt;=$AB$32,$AB$30,IF(J171&gt;=$AC$32,$AC$30,IF(J171&gt;=$AD$32,$AD$30,IF(J171&gt;=$AE$32,$AE$30,$AF$30))))))))),R171)</f>
        <v/>
      </c>
      <c r="T171" s="9" t="str" cm="1">
        <f t="array" ref="T171">IF(A171&lt;&gt;"",IF(_xlfn.BITOR(D171&lt;&gt;"GR",D171&lt;&gt;""),IF(AND(J171&gt;=50,D171&gt;=55),_xlfn.RANK.EQ(J171,$J$2:$J$1000,0),_xlfn.IFS(S171="FD",999,S171="FF",1000)),IF(AND(J171&gt;=50,F171&gt;=55),_xlfn.RANK.EQ(J171,$J$2:$J$326,0),_xlfn.IFS(S171="FD",999,S171="FF",1000))),"")</f>
        <v/>
      </c>
    </row>
    <row r="172" spans="1:20" x14ac:dyDescent="0.2">
      <c r="A172" s="31"/>
      <c r="B172" s="31"/>
      <c r="C172" s="31"/>
      <c r="D172" s="3"/>
      <c r="E172" s="16">
        <f t="shared" si="41"/>
        <v>0</v>
      </c>
      <c r="F172" s="16">
        <f t="shared" si="42"/>
        <v>0</v>
      </c>
      <c r="G172" s="9">
        <f t="shared" si="30"/>
        <v>0</v>
      </c>
      <c r="H172" s="9">
        <f t="shared" si="31"/>
        <v>0</v>
      </c>
      <c r="I172" s="9">
        <f t="shared" si="32"/>
        <v>0</v>
      </c>
      <c r="J172" s="9">
        <f t="shared" si="33"/>
        <v>0</v>
      </c>
      <c r="K172" s="9" t="str">
        <f t="shared" si="34"/>
        <v/>
      </c>
      <c r="L172" s="9" t="str">
        <f t="shared" si="35"/>
        <v/>
      </c>
      <c r="M172" s="9" t="str">
        <f t="shared" si="36"/>
        <v/>
      </c>
      <c r="N172" s="9" t="str">
        <f t="shared" si="37"/>
        <v/>
      </c>
      <c r="O172" s="9" t="str">
        <f t="shared" si="38"/>
        <v/>
      </c>
      <c r="P172" s="9" t="str">
        <f t="shared" si="39"/>
        <v/>
      </c>
      <c r="Q172" s="9" t="str">
        <f t="shared" si="40"/>
        <v/>
      </c>
      <c r="R172" s="9" t="str">
        <f>IF(A172&lt;&gt;"",IF(COUNTIF($G$2:$G$1000,"&gt;=50")&gt;=10,IF(AND(F172&gt;=55,G172&gt;=50),IF(_xlfn.RANK.EQ(K172,$K$2:$K$1000,0)&lt;=ROUND(COUNTIFS($G$2:$G$1000,"&gt;=50",$F$2:$F$1000,"&gt;=55")/100*$AF$9,0),$AF$8,IF(_xlfn.RANK.EQ(L172,$L$2:$L$1000,0)&lt;=ROUND(COUNTIFS($G$2:$G$1000,"&gt;=50",$F$2:$F$1000,"&gt;=55")/100*$AE$9,0),$AE$8,IF(_xlfn.RANK.EQ(M172,$M$2:$M$1000,0)&lt;=ROUND(COUNTIFS($G$2:$G$1000,"&gt;=50",$F$2:$F$1000,"&gt;=55")/100*$AD$9,0),$AD$8,IF(_xlfn.RANK.EQ(N172,$N$2:$N$1000,0)&lt;=ROUND(COUNTIFS($G$2:$G$1000,"&gt;=50",$F$2:$F$1000,"&gt;=55")/100*$AC$9,0),$AC$8,IF(_xlfn.RANK.EQ(O172,$O$2:$O$1000,0)&lt;=ROUND(COUNTIFS($G$2:$G$1000,"&gt;=50",$F$2:$F$1000,"&gt;=55")/100*$AB$9,0),$AB$8,IF(_xlfn.RANK.EQ(P172,$P$2:$P$1000,0)&lt;=ROUND(COUNTIFS($G$2:$G$1000,"&gt;=50",$F$2:$F$1000,"&gt;=55")/100*$AA$9,0),$AA$8,$Z$8)))))),IF(I172&gt;=$Y$9,$Y$8,$X$8)),IF(I172&gt;=$X$32,$X$30,IF(I172&gt;=$Y$32,$Y$30,IF(I172&gt;=$Z$32,$Z$30,IF(I172&gt;=$AA$32,$AA$30,IF(I172&gt;=$AB$32,$AB$30,IF(I172&gt;=$AC$32,$AC$30,IF(I172&gt;=$AD$32,$AD$30,IF(I172&gt;=$AE$32,$AE$30,$AF$30))))))))),"")</f>
        <v/>
      </c>
      <c r="S172" s="9" t="str" cm="1">
        <f t="array" ref="S172">IF(AND(D172&lt;&gt;"",D172&lt;&gt;"GR"),IF(COUNTIF($H$2:$H$1000,"&gt;=50")&gt;=10,IF(D172&lt;&gt;"GR",IF(AND(D172&gt;=55,H172&gt;=50),_xlfn.IFS(AND(H172&gt;=$AF$11,H172&gt;$AE$10,H172&gt;$AD$10,H172&gt;$AC$10,H172&gt;$AB$10,H172&gt;$AA$10,H172&gt;$Z$10),"AA",AND(H172&gt;=$AE$11,H172&gt;$AD$10,H172&gt;$AC$10,H172&gt;$AB$10,H172&gt;$AA$10,H172&gt;$Z$10),"BA",AND(H172&gt;=$AD$11,H172&gt;$AC$10,H172&gt;$AB$10,H172&gt;$AA$10,H172&gt;$Z$10),"BB",AND(H172&gt;=$AC$11,H172&gt;$AB$10,H172&gt;$AA$10,H172&gt;$Z$10),"CB",AND(H172&gt;=$AB$11,H172&gt;$AA$10,H172&gt;$Z$10),"CC",AND(H172&gt;=$AA$11,H172&gt;$Z$10),"DC",H172&gt;=50,"DD"),IF(H172&gt;=$Y$9,"FD","FF")),R172),IF(J172&gt;=$X$32,$X$30,IF(J172&gt;=$Y$32,$Y$30,IF(J172&gt;=$Z$32,$Z$30,IF(J172&gt;=$AA$32,$AA$30,IF(J172&gt;=$AB$32,$AB$30,IF(J172&gt;=$AC$32,$AC$30,IF(J172&gt;=$AD$32,$AD$30,IF(J172&gt;=$AE$32,$AE$30,$AF$30))))))))),R172)</f>
        <v/>
      </c>
      <c r="T172" s="9" t="str" cm="1">
        <f t="array" ref="T172">IF(A172&lt;&gt;"",IF(_xlfn.BITOR(D172&lt;&gt;"GR",D172&lt;&gt;""),IF(AND(J172&gt;=50,D172&gt;=55),_xlfn.RANK.EQ(J172,$J$2:$J$1000,0),_xlfn.IFS(S172="FD",999,S172="FF",1000)),IF(AND(J172&gt;=50,F172&gt;=55),_xlfn.RANK.EQ(J172,$J$2:$J$326,0),_xlfn.IFS(S172="FD",999,S172="FF",1000))),"")</f>
        <v/>
      </c>
    </row>
    <row r="173" spans="1:20" x14ac:dyDescent="0.2">
      <c r="A173" s="31"/>
      <c r="B173" s="31"/>
      <c r="C173" s="31"/>
      <c r="D173" s="3"/>
      <c r="E173" s="16">
        <f t="shared" si="41"/>
        <v>0</v>
      </c>
      <c r="F173" s="16">
        <f t="shared" si="42"/>
        <v>0</v>
      </c>
      <c r="G173" s="9">
        <f t="shared" si="30"/>
        <v>0</v>
      </c>
      <c r="H173" s="9">
        <f t="shared" si="31"/>
        <v>0</v>
      </c>
      <c r="I173" s="9">
        <f t="shared" si="32"/>
        <v>0</v>
      </c>
      <c r="J173" s="9">
        <f t="shared" si="33"/>
        <v>0</v>
      </c>
      <c r="K173" s="9" t="str">
        <f t="shared" si="34"/>
        <v/>
      </c>
      <c r="L173" s="9" t="str">
        <f t="shared" si="35"/>
        <v/>
      </c>
      <c r="M173" s="9" t="str">
        <f t="shared" si="36"/>
        <v/>
      </c>
      <c r="N173" s="9" t="str">
        <f t="shared" si="37"/>
        <v/>
      </c>
      <c r="O173" s="9" t="str">
        <f t="shared" si="38"/>
        <v/>
      </c>
      <c r="P173" s="9" t="str">
        <f t="shared" si="39"/>
        <v/>
      </c>
      <c r="Q173" s="9" t="str">
        <f t="shared" si="40"/>
        <v/>
      </c>
      <c r="R173" s="9" t="str">
        <f>IF(A173&lt;&gt;"",IF(COUNTIF($G$2:$G$1000,"&gt;=50")&gt;=10,IF(AND(F173&gt;=55,G173&gt;=50),IF(_xlfn.RANK.EQ(K173,$K$2:$K$1000,0)&lt;=ROUND(COUNTIFS($G$2:$G$1000,"&gt;=50",$F$2:$F$1000,"&gt;=55")/100*$AF$9,0),$AF$8,IF(_xlfn.RANK.EQ(L173,$L$2:$L$1000,0)&lt;=ROUND(COUNTIFS($G$2:$G$1000,"&gt;=50",$F$2:$F$1000,"&gt;=55")/100*$AE$9,0),$AE$8,IF(_xlfn.RANK.EQ(M173,$M$2:$M$1000,0)&lt;=ROUND(COUNTIFS($G$2:$G$1000,"&gt;=50",$F$2:$F$1000,"&gt;=55")/100*$AD$9,0),$AD$8,IF(_xlfn.RANK.EQ(N173,$N$2:$N$1000,0)&lt;=ROUND(COUNTIFS($G$2:$G$1000,"&gt;=50",$F$2:$F$1000,"&gt;=55")/100*$AC$9,0),$AC$8,IF(_xlfn.RANK.EQ(O173,$O$2:$O$1000,0)&lt;=ROUND(COUNTIFS($G$2:$G$1000,"&gt;=50",$F$2:$F$1000,"&gt;=55")/100*$AB$9,0),$AB$8,IF(_xlfn.RANK.EQ(P173,$P$2:$P$1000,0)&lt;=ROUND(COUNTIFS($G$2:$G$1000,"&gt;=50",$F$2:$F$1000,"&gt;=55")/100*$AA$9,0),$AA$8,$Z$8)))))),IF(I173&gt;=$Y$9,$Y$8,$X$8)),IF(I173&gt;=$X$32,$X$30,IF(I173&gt;=$Y$32,$Y$30,IF(I173&gt;=$Z$32,$Z$30,IF(I173&gt;=$AA$32,$AA$30,IF(I173&gt;=$AB$32,$AB$30,IF(I173&gt;=$AC$32,$AC$30,IF(I173&gt;=$AD$32,$AD$30,IF(I173&gt;=$AE$32,$AE$30,$AF$30))))))))),"")</f>
        <v/>
      </c>
      <c r="S173" s="9" t="str" cm="1">
        <f t="array" ref="S173">IF(AND(D173&lt;&gt;"",D173&lt;&gt;"GR"),IF(COUNTIF($H$2:$H$1000,"&gt;=50")&gt;=10,IF(D173&lt;&gt;"GR",IF(AND(D173&gt;=55,H173&gt;=50),_xlfn.IFS(AND(H173&gt;=$AF$11,H173&gt;$AE$10,H173&gt;$AD$10,H173&gt;$AC$10,H173&gt;$AB$10,H173&gt;$AA$10,H173&gt;$Z$10),"AA",AND(H173&gt;=$AE$11,H173&gt;$AD$10,H173&gt;$AC$10,H173&gt;$AB$10,H173&gt;$AA$10,H173&gt;$Z$10),"BA",AND(H173&gt;=$AD$11,H173&gt;$AC$10,H173&gt;$AB$10,H173&gt;$AA$10,H173&gt;$Z$10),"BB",AND(H173&gt;=$AC$11,H173&gt;$AB$10,H173&gt;$AA$10,H173&gt;$Z$10),"CB",AND(H173&gt;=$AB$11,H173&gt;$AA$10,H173&gt;$Z$10),"CC",AND(H173&gt;=$AA$11,H173&gt;$Z$10),"DC",H173&gt;=50,"DD"),IF(H173&gt;=$Y$9,"FD","FF")),R173),IF(J173&gt;=$X$32,$X$30,IF(J173&gt;=$Y$32,$Y$30,IF(J173&gt;=$Z$32,$Z$30,IF(J173&gt;=$AA$32,$AA$30,IF(J173&gt;=$AB$32,$AB$30,IF(J173&gt;=$AC$32,$AC$30,IF(J173&gt;=$AD$32,$AD$30,IF(J173&gt;=$AE$32,$AE$30,$AF$30))))))))),R173)</f>
        <v/>
      </c>
      <c r="T173" s="9" t="str" cm="1">
        <f t="array" ref="T173">IF(A173&lt;&gt;"",IF(_xlfn.BITOR(D173&lt;&gt;"GR",D173&lt;&gt;""),IF(AND(J173&gt;=50,D173&gt;=55),_xlfn.RANK.EQ(J173,$J$2:$J$1000,0),_xlfn.IFS(S173="FD",999,S173="FF",1000)),IF(AND(J173&gt;=50,F173&gt;=55),_xlfn.RANK.EQ(J173,$J$2:$J$326,0),_xlfn.IFS(S173="FD",999,S173="FF",1000))),"")</f>
        <v/>
      </c>
    </row>
    <row r="174" spans="1:20" x14ac:dyDescent="0.2">
      <c r="A174" s="31"/>
      <c r="B174" s="31"/>
      <c r="C174" s="31"/>
      <c r="D174" s="3"/>
      <c r="E174" s="16">
        <f t="shared" si="41"/>
        <v>0</v>
      </c>
      <c r="F174" s="16">
        <f t="shared" si="42"/>
        <v>0</v>
      </c>
      <c r="G174" s="9">
        <f t="shared" si="30"/>
        <v>0</v>
      </c>
      <c r="H174" s="9">
        <f t="shared" si="31"/>
        <v>0</v>
      </c>
      <c r="I174" s="9">
        <f t="shared" si="32"/>
        <v>0</v>
      </c>
      <c r="J174" s="9">
        <f t="shared" si="33"/>
        <v>0</v>
      </c>
      <c r="K174" s="9" t="str">
        <f t="shared" si="34"/>
        <v/>
      </c>
      <c r="L174" s="9" t="str">
        <f t="shared" si="35"/>
        <v/>
      </c>
      <c r="M174" s="9" t="str">
        <f t="shared" si="36"/>
        <v/>
      </c>
      <c r="N174" s="9" t="str">
        <f t="shared" si="37"/>
        <v/>
      </c>
      <c r="O174" s="9" t="str">
        <f t="shared" si="38"/>
        <v/>
      </c>
      <c r="P174" s="9" t="str">
        <f t="shared" si="39"/>
        <v/>
      </c>
      <c r="Q174" s="9" t="str">
        <f t="shared" si="40"/>
        <v/>
      </c>
      <c r="R174" s="9" t="str">
        <f>IF(A174&lt;&gt;"",IF(COUNTIF($G$2:$G$1000,"&gt;=50")&gt;=10,IF(AND(F174&gt;=55,G174&gt;=50),IF(_xlfn.RANK.EQ(K174,$K$2:$K$1000,0)&lt;=ROUND(COUNTIFS($G$2:$G$1000,"&gt;=50",$F$2:$F$1000,"&gt;=55")/100*$AF$9,0),$AF$8,IF(_xlfn.RANK.EQ(L174,$L$2:$L$1000,0)&lt;=ROUND(COUNTIFS($G$2:$G$1000,"&gt;=50",$F$2:$F$1000,"&gt;=55")/100*$AE$9,0),$AE$8,IF(_xlfn.RANK.EQ(M174,$M$2:$M$1000,0)&lt;=ROUND(COUNTIFS($G$2:$G$1000,"&gt;=50",$F$2:$F$1000,"&gt;=55")/100*$AD$9,0),$AD$8,IF(_xlfn.RANK.EQ(N174,$N$2:$N$1000,0)&lt;=ROUND(COUNTIFS($G$2:$G$1000,"&gt;=50",$F$2:$F$1000,"&gt;=55")/100*$AC$9,0),$AC$8,IF(_xlfn.RANK.EQ(O174,$O$2:$O$1000,0)&lt;=ROUND(COUNTIFS($G$2:$G$1000,"&gt;=50",$F$2:$F$1000,"&gt;=55")/100*$AB$9,0),$AB$8,IF(_xlfn.RANK.EQ(P174,$P$2:$P$1000,0)&lt;=ROUND(COUNTIFS($G$2:$G$1000,"&gt;=50",$F$2:$F$1000,"&gt;=55")/100*$AA$9,0),$AA$8,$Z$8)))))),IF(I174&gt;=$Y$9,$Y$8,$X$8)),IF(I174&gt;=$X$32,$X$30,IF(I174&gt;=$Y$32,$Y$30,IF(I174&gt;=$Z$32,$Z$30,IF(I174&gt;=$AA$32,$AA$30,IF(I174&gt;=$AB$32,$AB$30,IF(I174&gt;=$AC$32,$AC$30,IF(I174&gt;=$AD$32,$AD$30,IF(I174&gt;=$AE$32,$AE$30,$AF$30))))))))),"")</f>
        <v/>
      </c>
      <c r="S174" s="9" t="str" cm="1">
        <f t="array" ref="S174">IF(AND(D174&lt;&gt;"",D174&lt;&gt;"GR"),IF(COUNTIF($H$2:$H$1000,"&gt;=50")&gt;=10,IF(D174&lt;&gt;"GR",IF(AND(D174&gt;=55,H174&gt;=50),_xlfn.IFS(AND(H174&gt;=$AF$11,H174&gt;$AE$10,H174&gt;$AD$10,H174&gt;$AC$10,H174&gt;$AB$10,H174&gt;$AA$10,H174&gt;$Z$10),"AA",AND(H174&gt;=$AE$11,H174&gt;$AD$10,H174&gt;$AC$10,H174&gt;$AB$10,H174&gt;$AA$10,H174&gt;$Z$10),"BA",AND(H174&gt;=$AD$11,H174&gt;$AC$10,H174&gt;$AB$10,H174&gt;$AA$10,H174&gt;$Z$10),"BB",AND(H174&gt;=$AC$11,H174&gt;$AB$10,H174&gt;$AA$10,H174&gt;$Z$10),"CB",AND(H174&gt;=$AB$11,H174&gt;$AA$10,H174&gt;$Z$10),"CC",AND(H174&gt;=$AA$11,H174&gt;$Z$10),"DC",H174&gt;=50,"DD"),IF(H174&gt;=$Y$9,"FD","FF")),R174),IF(J174&gt;=$X$32,$X$30,IF(J174&gt;=$Y$32,$Y$30,IF(J174&gt;=$Z$32,$Z$30,IF(J174&gt;=$AA$32,$AA$30,IF(J174&gt;=$AB$32,$AB$30,IF(J174&gt;=$AC$32,$AC$30,IF(J174&gt;=$AD$32,$AD$30,IF(J174&gt;=$AE$32,$AE$30,$AF$30))))))))),R174)</f>
        <v/>
      </c>
      <c r="T174" s="9" t="str" cm="1">
        <f t="array" ref="T174">IF(A174&lt;&gt;"",IF(_xlfn.BITOR(D174&lt;&gt;"GR",D174&lt;&gt;""),IF(AND(J174&gt;=50,D174&gt;=55),_xlfn.RANK.EQ(J174,$J$2:$J$1000,0),_xlfn.IFS(S174="FD",999,S174="FF",1000)),IF(AND(J174&gt;=50,F174&gt;=55),_xlfn.RANK.EQ(J174,$J$2:$J$326,0),_xlfn.IFS(S174="FD",999,S174="FF",1000))),"")</f>
        <v/>
      </c>
    </row>
    <row r="175" spans="1:20" x14ac:dyDescent="0.2">
      <c r="A175" s="31"/>
      <c r="B175" s="31"/>
      <c r="C175" s="31"/>
      <c r="D175" s="3"/>
      <c r="E175" s="16">
        <f t="shared" si="41"/>
        <v>0</v>
      </c>
      <c r="F175" s="16">
        <f t="shared" si="42"/>
        <v>0</v>
      </c>
      <c r="G175" s="9">
        <f t="shared" si="30"/>
        <v>0</v>
      </c>
      <c r="H175" s="9">
        <f t="shared" si="31"/>
        <v>0</v>
      </c>
      <c r="I175" s="9">
        <f t="shared" si="32"/>
        <v>0</v>
      </c>
      <c r="J175" s="9">
        <f t="shared" si="33"/>
        <v>0</v>
      </c>
      <c r="K175" s="9" t="str">
        <f t="shared" si="34"/>
        <v/>
      </c>
      <c r="L175" s="9" t="str">
        <f t="shared" si="35"/>
        <v/>
      </c>
      <c r="M175" s="9" t="str">
        <f t="shared" si="36"/>
        <v/>
      </c>
      <c r="N175" s="9" t="str">
        <f t="shared" si="37"/>
        <v/>
      </c>
      <c r="O175" s="9" t="str">
        <f t="shared" si="38"/>
        <v/>
      </c>
      <c r="P175" s="9" t="str">
        <f t="shared" si="39"/>
        <v/>
      </c>
      <c r="Q175" s="9" t="str">
        <f t="shared" si="40"/>
        <v/>
      </c>
      <c r="R175" s="9" t="str">
        <f>IF(A175&lt;&gt;"",IF(COUNTIF($G$2:$G$1000,"&gt;=50")&gt;=10,IF(AND(F175&gt;=55,G175&gt;=50),IF(_xlfn.RANK.EQ(K175,$K$2:$K$1000,0)&lt;=ROUND(COUNTIFS($G$2:$G$1000,"&gt;=50",$F$2:$F$1000,"&gt;=55")/100*$AF$9,0),$AF$8,IF(_xlfn.RANK.EQ(L175,$L$2:$L$1000,0)&lt;=ROUND(COUNTIFS($G$2:$G$1000,"&gt;=50",$F$2:$F$1000,"&gt;=55")/100*$AE$9,0),$AE$8,IF(_xlfn.RANK.EQ(M175,$M$2:$M$1000,0)&lt;=ROUND(COUNTIFS($G$2:$G$1000,"&gt;=50",$F$2:$F$1000,"&gt;=55")/100*$AD$9,0),$AD$8,IF(_xlfn.RANK.EQ(N175,$N$2:$N$1000,0)&lt;=ROUND(COUNTIFS($G$2:$G$1000,"&gt;=50",$F$2:$F$1000,"&gt;=55")/100*$AC$9,0),$AC$8,IF(_xlfn.RANK.EQ(O175,$O$2:$O$1000,0)&lt;=ROUND(COUNTIFS($G$2:$G$1000,"&gt;=50",$F$2:$F$1000,"&gt;=55")/100*$AB$9,0),$AB$8,IF(_xlfn.RANK.EQ(P175,$P$2:$P$1000,0)&lt;=ROUND(COUNTIFS($G$2:$G$1000,"&gt;=50",$F$2:$F$1000,"&gt;=55")/100*$AA$9,0),$AA$8,$Z$8)))))),IF(I175&gt;=$Y$9,$Y$8,$X$8)),IF(I175&gt;=$X$32,$X$30,IF(I175&gt;=$Y$32,$Y$30,IF(I175&gt;=$Z$32,$Z$30,IF(I175&gt;=$AA$32,$AA$30,IF(I175&gt;=$AB$32,$AB$30,IF(I175&gt;=$AC$32,$AC$30,IF(I175&gt;=$AD$32,$AD$30,IF(I175&gt;=$AE$32,$AE$30,$AF$30))))))))),"")</f>
        <v/>
      </c>
      <c r="S175" s="9" t="str" cm="1">
        <f t="array" ref="S175">IF(AND(D175&lt;&gt;"",D175&lt;&gt;"GR"),IF(COUNTIF($H$2:$H$1000,"&gt;=50")&gt;=10,IF(D175&lt;&gt;"GR",IF(AND(D175&gt;=55,H175&gt;=50),_xlfn.IFS(AND(H175&gt;=$AF$11,H175&gt;$AE$10,H175&gt;$AD$10,H175&gt;$AC$10,H175&gt;$AB$10,H175&gt;$AA$10,H175&gt;$Z$10),"AA",AND(H175&gt;=$AE$11,H175&gt;$AD$10,H175&gt;$AC$10,H175&gt;$AB$10,H175&gt;$AA$10,H175&gt;$Z$10),"BA",AND(H175&gt;=$AD$11,H175&gt;$AC$10,H175&gt;$AB$10,H175&gt;$AA$10,H175&gt;$Z$10),"BB",AND(H175&gt;=$AC$11,H175&gt;$AB$10,H175&gt;$AA$10,H175&gt;$Z$10),"CB",AND(H175&gt;=$AB$11,H175&gt;$AA$10,H175&gt;$Z$10),"CC",AND(H175&gt;=$AA$11,H175&gt;$Z$10),"DC",H175&gt;=50,"DD"),IF(H175&gt;=$Y$9,"FD","FF")),R175),IF(J175&gt;=$X$32,$X$30,IF(J175&gt;=$Y$32,$Y$30,IF(J175&gt;=$Z$32,$Z$30,IF(J175&gt;=$AA$32,$AA$30,IF(J175&gt;=$AB$32,$AB$30,IF(J175&gt;=$AC$32,$AC$30,IF(J175&gt;=$AD$32,$AD$30,IF(J175&gt;=$AE$32,$AE$30,$AF$30))))))))),R175)</f>
        <v/>
      </c>
      <c r="T175" s="9" t="str" cm="1">
        <f t="array" ref="T175">IF(A175&lt;&gt;"",IF(_xlfn.BITOR(D175&lt;&gt;"GR",D175&lt;&gt;""),IF(AND(J175&gt;=50,D175&gt;=55),_xlfn.RANK.EQ(J175,$J$2:$J$1000,0),_xlfn.IFS(S175="FD",999,S175="FF",1000)),IF(AND(J175&gt;=50,F175&gt;=55),_xlfn.RANK.EQ(J175,$J$2:$J$326,0),_xlfn.IFS(S175="FD",999,S175="FF",1000))),"")</f>
        <v/>
      </c>
    </row>
    <row r="176" spans="1:20" x14ac:dyDescent="0.2">
      <c r="A176" s="31"/>
      <c r="B176" s="31"/>
      <c r="C176" s="31"/>
      <c r="D176" s="3"/>
      <c r="E176" s="16">
        <f t="shared" si="41"/>
        <v>0</v>
      </c>
      <c r="F176" s="16">
        <f t="shared" si="42"/>
        <v>0</v>
      </c>
      <c r="G176" s="9">
        <f t="shared" si="30"/>
        <v>0</v>
      </c>
      <c r="H176" s="9">
        <f t="shared" si="31"/>
        <v>0</v>
      </c>
      <c r="I176" s="9">
        <f t="shared" si="32"/>
        <v>0</v>
      </c>
      <c r="J176" s="9">
        <f t="shared" si="33"/>
        <v>0</v>
      </c>
      <c r="K176" s="9" t="str">
        <f t="shared" si="34"/>
        <v/>
      </c>
      <c r="L176" s="9" t="str">
        <f t="shared" si="35"/>
        <v/>
      </c>
      <c r="M176" s="9" t="str">
        <f t="shared" si="36"/>
        <v/>
      </c>
      <c r="N176" s="9" t="str">
        <f t="shared" si="37"/>
        <v/>
      </c>
      <c r="O176" s="9" t="str">
        <f t="shared" si="38"/>
        <v/>
      </c>
      <c r="P176" s="9" t="str">
        <f t="shared" si="39"/>
        <v/>
      </c>
      <c r="Q176" s="9" t="str">
        <f t="shared" si="40"/>
        <v/>
      </c>
      <c r="R176" s="9" t="str">
        <f>IF(A176&lt;&gt;"",IF(COUNTIF($G$2:$G$1000,"&gt;=50")&gt;=10,IF(AND(F176&gt;=55,G176&gt;=50),IF(_xlfn.RANK.EQ(K176,$K$2:$K$1000,0)&lt;=ROUND(COUNTIFS($G$2:$G$1000,"&gt;=50",$F$2:$F$1000,"&gt;=55")/100*$AF$9,0),$AF$8,IF(_xlfn.RANK.EQ(L176,$L$2:$L$1000,0)&lt;=ROUND(COUNTIFS($G$2:$G$1000,"&gt;=50",$F$2:$F$1000,"&gt;=55")/100*$AE$9,0),$AE$8,IF(_xlfn.RANK.EQ(M176,$M$2:$M$1000,0)&lt;=ROUND(COUNTIFS($G$2:$G$1000,"&gt;=50",$F$2:$F$1000,"&gt;=55")/100*$AD$9,0),$AD$8,IF(_xlfn.RANK.EQ(N176,$N$2:$N$1000,0)&lt;=ROUND(COUNTIFS($G$2:$G$1000,"&gt;=50",$F$2:$F$1000,"&gt;=55")/100*$AC$9,0),$AC$8,IF(_xlfn.RANK.EQ(O176,$O$2:$O$1000,0)&lt;=ROUND(COUNTIFS($G$2:$G$1000,"&gt;=50",$F$2:$F$1000,"&gt;=55")/100*$AB$9,0),$AB$8,IF(_xlfn.RANK.EQ(P176,$P$2:$P$1000,0)&lt;=ROUND(COUNTIFS($G$2:$G$1000,"&gt;=50",$F$2:$F$1000,"&gt;=55")/100*$AA$9,0),$AA$8,$Z$8)))))),IF(I176&gt;=$Y$9,$Y$8,$X$8)),IF(I176&gt;=$X$32,$X$30,IF(I176&gt;=$Y$32,$Y$30,IF(I176&gt;=$Z$32,$Z$30,IF(I176&gt;=$AA$32,$AA$30,IF(I176&gt;=$AB$32,$AB$30,IF(I176&gt;=$AC$32,$AC$30,IF(I176&gt;=$AD$32,$AD$30,IF(I176&gt;=$AE$32,$AE$30,$AF$30))))))))),"")</f>
        <v/>
      </c>
      <c r="S176" s="9" t="str" cm="1">
        <f t="array" ref="S176">IF(AND(D176&lt;&gt;"",D176&lt;&gt;"GR"),IF(COUNTIF($H$2:$H$1000,"&gt;=50")&gt;=10,IF(D176&lt;&gt;"GR",IF(AND(D176&gt;=55,H176&gt;=50),_xlfn.IFS(AND(H176&gt;=$AF$11,H176&gt;$AE$10,H176&gt;$AD$10,H176&gt;$AC$10,H176&gt;$AB$10,H176&gt;$AA$10,H176&gt;$Z$10),"AA",AND(H176&gt;=$AE$11,H176&gt;$AD$10,H176&gt;$AC$10,H176&gt;$AB$10,H176&gt;$AA$10,H176&gt;$Z$10),"BA",AND(H176&gt;=$AD$11,H176&gt;$AC$10,H176&gt;$AB$10,H176&gt;$AA$10,H176&gt;$Z$10),"BB",AND(H176&gt;=$AC$11,H176&gt;$AB$10,H176&gt;$AA$10,H176&gt;$Z$10),"CB",AND(H176&gt;=$AB$11,H176&gt;$AA$10,H176&gt;$Z$10),"CC",AND(H176&gt;=$AA$11,H176&gt;$Z$10),"DC",H176&gt;=50,"DD"),IF(H176&gt;=$Y$9,"FD","FF")),R176),IF(J176&gt;=$X$32,$X$30,IF(J176&gt;=$Y$32,$Y$30,IF(J176&gt;=$Z$32,$Z$30,IF(J176&gt;=$AA$32,$AA$30,IF(J176&gt;=$AB$32,$AB$30,IF(J176&gt;=$AC$32,$AC$30,IF(J176&gt;=$AD$32,$AD$30,IF(J176&gt;=$AE$32,$AE$30,$AF$30))))))))),R176)</f>
        <v/>
      </c>
      <c r="T176" s="9" t="str" cm="1">
        <f t="array" ref="T176">IF(A176&lt;&gt;"",IF(_xlfn.BITOR(D176&lt;&gt;"GR",D176&lt;&gt;""),IF(AND(J176&gt;=50,D176&gt;=55),_xlfn.RANK.EQ(J176,$J$2:$J$1000,0),_xlfn.IFS(S176="FD",999,S176="FF",1000)),IF(AND(J176&gt;=50,F176&gt;=55),_xlfn.RANK.EQ(J176,$J$2:$J$326,0),_xlfn.IFS(S176="FD",999,S176="FF",1000))),"")</f>
        <v/>
      </c>
    </row>
    <row r="177" spans="1:20" x14ac:dyDescent="0.2">
      <c r="A177" s="31"/>
      <c r="B177" s="31"/>
      <c r="C177" s="31"/>
      <c r="D177" s="3"/>
      <c r="E177" s="16">
        <f t="shared" si="41"/>
        <v>0</v>
      </c>
      <c r="F177" s="16">
        <f t="shared" si="42"/>
        <v>0</v>
      </c>
      <c r="G177" s="9">
        <f t="shared" si="30"/>
        <v>0</v>
      </c>
      <c r="H177" s="9">
        <f t="shared" si="31"/>
        <v>0</v>
      </c>
      <c r="I177" s="9">
        <f t="shared" si="32"/>
        <v>0</v>
      </c>
      <c r="J177" s="9">
        <f t="shared" si="33"/>
        <v>0</v>
      </c>
      <c r="K177" s="9" t="str">
        <f t="shared" si="34"/>
        <v/>
      </c>
      <c r="L177" s="9" t="str">
        <f t="shared" si="35"/>
        <v/>
      </c>
      <c r="M177" s="9" t="str">
        <f t="shared" si="36"/>
        <v/>
      </c>
      <c r="N177" s="9" t="str">
        <f t="shared" si="37"/>
        <v/>
      </c>
      <c r="O177" s="9" t="str">
        <f t="shared" si="38"/>
        <v/>
      </c>
      <c r="P177" s="9" t="str">
        <f t="shared" si="39"/>
        <v/>
      </c>
      <c r="Q177" s="9" t="str">
        <f t="shared" si="40"/>
        <v/>
      </c>
      <c r="R177" s="9" t="str">
        <f>IF(A177&lt;&gt;"",IF(COUNTIF($G$2:$G$1000,"&gt;=50")&gt;=10,IF(AND(F177&gt;=55,G177&gt;=50),IF(_xlfn.RANK.EQ(K177,$K$2:$K$1000,0)&lt;=ROUND(COUNTIFS($G$2:$G$1000,"&gt;=50",$F$2:$F$1000,"&gt;=55")/100*$AF$9,0),$AF$8,IF(_xlfn.RANK.EQ(L177,$L$2:$L$1000,0)&lt;=ROUND(COUNTIFS($G$2:$G$1000,"&gt;=50",$F$2:$F$1000,"&gt;=55")/100*$AE$9,0),$AE$8,IF(_xlfn.RANK.EQ(M177,$M$2:$M$1000,0)&lt;=ROUND(COUNTIFS($G$2:$G$1000,"&gt;=50",$F$2:$F$1000,"&gt;=55")/100*$AD$9,0),$AD$8,IF(_xlfn.RANK.EQ(N177,$N$2:$N$1000,0)&lt;=ROUND(COUNTIFS($G$2:$G$1000,"&gt;=50",$F$2:$F$1000,"&gt;=55")/100*$AC$9,0),$AC$8,IF(_xlfn.RANK.EQ(O177,$O$2:$O$1000,0)&lt;=ROUND(COUNTIFS($G$2:$G$1000,"&gt;=50",$F$2:$F$1000,"&gt;=55")/100*$AB$9,0),$AB$8,IF(_xlfn.RANK.EQ(P177,$P$2:$P$1000,0)&lt;=ROUND(COUNTIFS($G$2:$G$1000,"&gt;=50",$F$2:$F$1000,"&gt;=55")/100*$AA$9,0),$AA$8,$Z$8)))))),IF(I177&gt;=$Y$9,$Y$8,$X$8)),IF(I177&gt;=$X$32,$X$30,IF(I177&gt;=$Y$32,$Y$30,IF(I177&gt;=$Z$32,$Z$30,IF(I177&gt;=$AA$32,$AA$30,IF(I177&gt;=$AB$32,$AB$30,IF(I177&gt;=$AC$32,$AC$30,IF(I177&gt;=$AD$32,$AD$30,IF(I177&gt;=$AE$32,$AE$30,$AF$30))))))))),"")</f>
        <v/>
      </c>
      <c r="S177" s="9" t="str" cm="1">
        <f t="array" ref="S177">IF(AND(D177&lt;&gt;"",D177&lt;&gt;"GR"),IF(COUNTIF($H$2:$H$1000,"&gt;=50")&gt;=10,IF(D177&lt;&gt;"GR",IF(AND(D177&gt;=55,H177&gt;=50),_xlfn.IFS(AND(H177&gt;=$AF$11,H177&gt;$AE$10,H177&gt;$AD$10,H177&gt;$AC$10,H177&gt;$AB$10,H177&gt;$AA$10,H177&gt;$Z$10),"AA",AND(H177&gt;=$AE$11,H177&gt;$AD$10,H177&gt;$AC$10,H177&gt;$AB$10,H177&gt;$AA$10,H177&gt;$Z$10),"BA",AND(H177&gt;=$AD$11,H177&gt;$AC$10,H177&gt;$AB$10,H177&gt;$AA$10,H177&gt;$Z$10),"BB",AND(H177&gt;=$AC$11,H177&gt;$AB$10,H177&gt;$AA$10,H177&gt;$Z$10),"CB",AND(H177&gt;=$AB$11,H177&gt;$AA$10,H177&gt;$Z$10),"CC",AND(H177&gt;=$AA$11,H177&gt;$Z$10),"DC",H177&gt;=50,"DD"),IF(H177&gt;=$Y$9,"FD","FF")),R177),IF(J177&gt;=$X$32,$X$30,IF(J177&gt;=$Y$32,$Y$30,IF(J177&gt;=$Z$32,$Z$30,IF(J177&gt;=$AA$32,$AA$30,IF(J177&gt;=$AB$32,$AB$30,IF(J177&gt;=$AC$32,$AC$30,IF(J177&gt;=$AD$32,$AD$30,IF(J177&gt;=$AE$32,$AE$30,$AF$30))))))))),R177)</f>
        <v/>
      </c>
      <c r="T177" s="9" t="str" cm="1">
        <f t="array" ref="T177">IF(A177&lt;&gt;"",IF(_xlfn.BITOR(D177&lt;&gt;"GR",D177&lt;&gt;""),IF(AND(J177&gt;=50,D177&gt;=55),_xlfn.RANK.EQ(J177,$J$2:$J$1000,0),_xlfn.IFS(S177="FD",999,S177="FF",1000)),IF(AND(J177&gt;=50,F177&gt;=55),_xlfn.RANK.EQ(J177,$J$2:$J$326,0),_xlfn.IFS(S177="FD",999,S177="FF",1000))),"")</f>
        <v/>
      </c>
    </row>
    <row r="178" spans="1:20" x14ac:dyDescent="0.2">
      <c r="A178" s="31"/>
      <c r="B178" s="31"/>
      <c r="C178" s="31"/>
      <c r="D178" s="3"/>
      <c r="E178" s="16">
        <f t="shared" si="41"/>
        <v>0</v>
      </c>
      <c r="F178" s="16">
        <f t="shared" si="42"/>
        <v>0</v>
      </c>
      <c r="G178" s="9">
        <f t="shared" si="30"/>
        <v>0</v>
      </c>
      <c r="H178" s="9">
        <f t="shared" si="31"/>
        <v>0</v>
      </c>
      <c r="I178" s="9">
        <f t="shared" si="32"/>
        <v>0</v>
      </c>
      <c r="J178" s="9">
        <f t="shared" si="33"/>
        <v>0</v>
      </c>
      <c r="K178" s="9" t="str">
        <f t="shared" si="34"/>
        <v/>
      </c>
      <c r="L178" s="9" t="str">
        <f t="shared" si="35"/>
        <v/>
      </c>
      <c r="M178" s="9" t="str">
        <f t="shared" si="36"/>
        <v/>
      </c>
      <c r="N178" s="9" t="str">
        <f t="shared" si="37"/>
        <v/>
      </c>
      <c r="O178" s="9" t="str">
        <f t="shared" si="38"/>
        <v/>
      </c>
      <c r="P178" s="9" t="str">
        <f t="shared" si="39"/>
        <v/>
      </c>
      <c r="Q178" s="9" t="str">
        <f t="shared" si="40"/>
        <v/>
      </c>
      <c r="R178" s="9" t="str">
        <f>IF(A178&lt;&gt;"",IF(COUNTIF($G$2:$G$1000,"&gt;=50")&gt;=10,IF(AND(F178&gt;=55,G178&gt;=50),IF(_xlfn.RANK.EQ(K178,$K$2:$K$1000,0)&lt;=ROUND(COUNTIFS($G$2:$G$1000,"&gt;=50",$F$2:$F$1000,"&gt;=55")/100*$AF$9,0),$AF$8,IF(_xlfn.RANK.EQ(L178,$L$2:$L$1000,0)&lt;=ROUND(COUNTIFS($G$2:$G$1000,"&gt;=50",$F$2:$F$1000,"&gt;=55")/100*$AE$9,0),$AE$8,IF(_xlfn.RANK.EQ(M178,$M$2:$M$1000,0)&lt;=ROUND(COUNTIFS($G$2:$G$1000,"&gt;=50",$F$2:$F$1000,"&gt;=55")/100*$AD$9,0),$AD$8,IF(_xlfn.RANK.EQ(N178,$N$2:$N$1000,0)&lt;=ROUND(COUNTIFS($G$2:$G$1000,"&gt;=50",$F$2:$F$1000,"&gt;=55")/100*$AC$9,0),$AC$8,IF(_xlfn.RANK.EQ(O178,$O$2:$O$1000,0)&lt;=ROUND(COUNTIFS($G$2:$G$1000,"&gt;=50",$F$2:$F$1000,"&gt;=55")/100*$AB$9,0),$AB$8,IF(_xlfn.RANK.EQ(P178,$P$2:$P$1000,0)&lt;=ROUND(COUNTIFS($G$2:$G$1000,"&gt;=50",$F$2:$F$1000,"&gt;=55")/100*$AA$9,0),$AA$8,$Z$8)))))),IF(I178&gt;=$Y$9,$Y$8,$X$8)),IF(I178&gt;=$X$32,$X$30,IF(I178&gt;=$Y$32,$Y$30,IF(I178&gt;=$Z$32,$Z$30,IF(I178&gt;=$AA$32,$AA$30,IF(I178&gt;=$AB$32,$AB$30,IF(I178&gt;=$AC$32,$AC$30,IF(I178&gt;=$AD$32,$AD$30,IF(I178&gt;=$AE$32,$AE$30,$AF$30))))))))),"")</f>
        <v/>
      </c>
      <c r="S178" s="9" t="str" cm="1">
        <f t="array" ref="S178">IF(AND(D178&lt;&gt;"",D178&lt;&gt;"GR"),IF(COUNTIF($H$2:$H$1000,"&gt;=50")&gt;=10,IF(D178&lt;&gt;"GR",IF(AND(D178&gt;=55,H178&gt;=50),_xlfn.IFS(AND(H178&gt;=$AF$11,H178&gt;$AE$10,H178&gt;$AD$10,H178&gt;$AC$10,H178&gt;$AB$10,H178&gt;$AA$10,H178&gt;$Z$10),"AA",AND(H178&gt;=$AE$11,H178&gt;$AD$10,H178&gt;$AC$10,H178&gt;$AB$10,H178&gt;$AA$10,H178&gt;$Z$10),"BA",AND(H178&gt;=$AD$11,H178&gt;$AC$10,H178&gt;$AB$10,H178&gt;$AA$10,H178&gt;$Z$10),"BB",AND(H178&gt;=$AC$11,H178&gt;$AB$10,H178&gt;$AA$10,H178&gt;$Z$10),"CB",AND(H178&gt;=$AB$11,H178&gt;$AA$10,H178&gt;$Z$10),"CC",AND(H178&gt;=$AA$11,H178&gt;$Z$10),"DC",H178&gt;=50,"DD"),IF(H178&gt;=$Y$9,"FD","FF")),R178),IF(J178&gt;=$X$32,$X$30,IF(J178&gt;=$Y$32,$Y$30,IF(J178&gt;=$Z$32,$Z$30,IF(J178&gt;=$AA$32,$AA$30,IF(J178&gt;=$AB$32,$AB$30,IF(J178&gt;=$AC$32,$AC$30,IF(J178&gt;=$AD$32,$AD$30,IF(J178&gt;=$AE$32,$AE$30,$AF$30))))))))),R178)</f>
        <v/>
      </c>
      <c r="T178" s="9" t="str" cm="1">
        <f t="array" ref="T178">IF(A178&lt;&gt;"",IF(_xlfn.BITOR(D178&lt;&gt;"GR",D178&lt;&gt;""),IF(AND(J178&gt;=50,D178&gt;=55),_xlfn.RANK.EQ(J178,$J$2:$J$1000,0),_xlfn.IFS(S178="FD",999,S178="FF",1000)),IF(AND(J178&gt;=50,F178&gt;=55),_xlfn.RANK.EQ(J178,$J$2:$J$326,0),_xlfn.IFS(S178="FD",999,S178="FF",1000))),"")</f>
        <v/>
      </c>
    </row>
    <row r="179" spans="1:20" x14ac:dyDescent="0.2">
      <c r="A179" s="31"/>
      <c r="B179" s="31"/>
      <c r="C179" s="31"/>
      <c r="D179" s="3"/>
      <c r="E179" s="16">
        <f t="shared" si="41"/>
        <v>0</v>
      </c>
      <c r="F179" s="16">
        <f t="shared" si="42"/>
        <v>0</v>
      </c>
      <c r="G179" s="9">
        <f t="shared" si="30"/>
        <v>0</v>
      </c>
      <c r="H179" s="9">
        <f t="shared" si="31"/>
        <v>0</v>
      </c>
      <c r="I179" s="9">
        <f t="shared" si="32"/>
        <v>0</v>
      </c>
      <c r="J179" s="9">
        <f t="shared" si="33"/>
        <v>0</v>
      </c>
      <c r="K179" s="9" t="str">
        <f t="shared" si="34"/>
        <v/>
      </c>
      <c r="L179" s="9" t="str">
        <f t="shared" si="35"/>
        <v/>
      </c>
      <c r="M179" s="9" t="str">
        <f t="shared" si="36"/>
        <v/>
      </c>
      <c r="N179" s="9" t="str">
        <f t="shared" si="37"/>
        <v/>
      </c>
      <c r="O179" s="9" t="str">
        <f t="shared" si="38"/>
        <v/>
      </c>
      <c r="P179" s="9" t="str">
        <f t="shared" si="39"/>
        <v/>
      </c>
      <c r="Q179" s="9" t="str">
        <f t="shared" si="40"/>
        <v/>
      </c>
      <c r="R179" s="9" t="str">
        <f>IF(A179&lt;&gt;"",IF(COUNTIF($G$2:$G$1000,"&gt;=50")&gt;=10,IF(AND(F179&gt;=55,G179&gt;=50),IF(_xlfn.RANK.EQ(K179,$K$2:$K$1000,0)&lt;=ROUND(COUNTIFS($G$2:$G$1000,"&gt;=50",$F$2:$F$1000,"&gt;=55")/100*$AF$9,0),$AF$8,IF(_xlfn.RANK.EQ(L179,$L$2:$L$1000,0)&lt;=ROUND(COUNTIFS($G$2:$G$1000,"&gt;=50",$F$2:$F$1000,"&gt;=55")/100*$AE$9,0),$AE$8,IF(_xlfn.RANK.EQ(M179,$M$2:$M$1000,0)&lt;=ROUND(COUNTIFS($G$2:$G$1000,"&gt;=50",$F$2:$F$1000,"&gt;=55")/100*$AD$9,0),$AD$8,IF(_xlfn.RANK.EQ(N179,$N$2:$N$1000,0)&lt;=ROUND(COUNTIFS($G$2:$G$1000,"&gt;=50",$F$2:$F$1000,"&gt;=55")/100*$AC$9,0),$AC$8,IF(_xlfn.RANK.EQ(O179,$O$2:$O$1000,0)&lt;=ROUND(COUNTIFS($G$2:$G$1000,"&gt;=50",$F$2:$F$1000,"&gt;=55")/100*$AB$9,0),$AB$8,IF(_xlfn.RANK.EQ(P179,$P$2:$P$1000,0)&lt;=ROUND(COUNTIFS($G$2:$G$1000,"&gt;=50",$F$2:$F$1000,"&gt;=55")/100*$AA$9,0),$AA$8,$Z$8)))))),IF(I179&gt;=$Y$9,$Y$8,$X$8)),IF(I179&gt;=$X$32,$X$30,IF(I179&gt;=$Y$32,$Y$30,IF(I179&gt;=$Z$32,$Z$30,IF(I179&gt;=$AA$32,$AA$30,IF(I179&gt;=$AB$32,$AB$30,IF(I179&gt;=$AC$32,$AC$30,IF(I179&gt;=$AD$32,$AD$30,IF(I179&gt;=$AE$32,$AE$30,$AF$30))))))))),"")</f>
        <v/>
      </c>
      <c r="S179" s="9" t="str" cm="1">
        <f t="array" ref="S179">IF(AND(D179&lt;&gt;"",D179&lt;&gt;"GR"),IF(COUNTIF($H$2:$H$1000,"&gt;=50")&gt;=10,IF(D179&lt;&gt;"GR",IF(AND(D179&gt;=55,H179&gt;=50),_xlfn.IFS(AND(H179&gt;=$AF$11,H179&gt;$AE$10,H179&gt;$AD$10,H179&gt;$AC$10,H179&gt;$AB$10,H179&gt;$AA$10,H179&gt;$Z$10),"AA",AND(H179&gt;=$AE$11,H179&gt;$AD$10,H179&gt;$AC$10,H179&gt;$AB$10,H179&gt;$AA$10,H179&gt;$Z$10),"BA",AND(H179&gt;=$AD$11,H179&gt;$AC$10,H179&gt;$AB$10,H179&gt;$AA$10,H179&gt;$Z$10),"BB",AND(H179&gt;=$AC$11,H179&gt;$AB$10,H179&gt;$AA$10,H179&gt;$Z$10),"CB",AND(H179&gt;=$AB$11,H179&gt;$AA$10,H179&gt;$Z$10),"CC",AND(H179&gt;=$AA$11,H179&gt;$Z$10),"DC",H179&gt;=50,"DD"),IF(H179&gt;=$Y$9,"FD","FF")),R179),IF(J179&gt;=$X$32,$X$30,IF(J179&gt;=$Y$32,$Y$30,IF(J179&gt;=$Z$32,$Z$30,IF(J179&gt;=$AA$32,$AA$30,IF(J179&gt;=$AB$32,$AB$30,IF(J179&gt;=$AC$32,$AC$30,IF(J179&gt;=$AD$32,$AD$30,IF(J179&gt;=$AE$32,$AE$30,$AF$30))))))))),R179)</f>
        <v/>
      </c>
      <c r="T179" s="9" t="str" cm="1">
        <f t="array" ref="T179">IF(A179&lt;&gt;"",IF(_xlfn.BITOR(D179&lt;&gt;"GR",D179&lt;&gt;""),IF(AND(J179&gt;=50,D179&gt;=55),_xlfn.RANK.EQ(J179,$J$2:$J$1000,0),_xlfn.IFS(S179="FD",999,S179="FF",1000)),IF(AND(J179&gt;=50,F179&gt;=55),_xlfn.RANK.EQ(J179,$J$2:$J$326,0),_xlfn.IFS(S179="FD",999,S179="FF",1000))),"")</f>
        <v/>
      </c>
    </row>
    <row r="180" spans="1:20" x14ac:dyDescent="0.2">
      <c r="A180" s="31"/>
      <c r="B180" s="31"/>
      <c r="C180" s="31"/>
      <c r="D180" s="3"/>
      <c r="E180" s="16">
        <f t="shared" si="41"/>
        <v>0</v>
      </c>
      <c r="F180" s="16">
        <f t="shared" si="42"/>
        <v>0</v>
      </c>
      <c r="G180" s="9">
        <f t="shared" si="30"/>
        <v>0</v>
      </c>
      <c r="H180" s="9">
        <f t="shared" si="31"/>
        <v>0</v>
      </c>
      <c r="I180" s="9">
        <f t="shared" si="32"/>
        <v>0</v>
      </c>
      <c r="J180" s="9">
        <f t="shared" si="33"/>
        <v>0</v>
      </c>
      <c r="K180" s="9" t="str">
        <f t="shared" si="34"/>
        <v/>
      </c>
      <c r="L180" s="9" t="str">
        <f t="shared" si="35"/>
        <v/>
      </c>
      <c r="M180" s="9" t="str">
        <f t="shared" si="36"/>
        <v/>
      </c>
      <c r="N180" s="9" t="str">
        <f t="shared" si="37"/>
        <v/>
      </c>
      <c r="O180" s="9" t="str">
        <f t="shared" si="38"/>
        <v/>
      </c>
      <c r="P180" s="9" t="str">
        <f t="shared" si="39"/>
        <v/>
      </c>
      <c r="Q180" s="9" t="str">
        <f t="shared" si="40"/>
        <v/>
      </c>
      <c r="R180" s="9" t="str">
        <f>IF(A180&lt;&gt;"",IF(COUNTIF($G$2:$G$1000,"&gt;=50")&gt;=10,IF(AND(F180&gt;=55,G180&gt;=50),IF(_xlfn.RANK.EQ(K180,$K$2:$K$1000,0)&lt;=ROUND(COUNTIFS($G$2:$G$1000,"&gt;=50",$F$2:$F$1000,"&gt;=55")/100*$AF$9,0),$AF$8,IF(_xlfn.RANK.EQ(L180,$L$2:$L$1000,0)&lt;=ROUND(COUNTIFS($G$2:$G$1000,"&gt;=50",$F$2:$F$1000,"&gt;=55")/100*$AE$9,0),$AE$8,IF(_xlfn.RANK.EQ(M180,$M$2:$M$1000,0)&lt;=ROUND(COUNTIFS($G$2:$G$1000,"&gt;=50",$F$2:$F$1000,"&gt;=55")/100*$AD$9,0),$AD$8,IF(_xlfn.RANK.EQ(N180,$N$2:$N$1000,0)&lt;=ROUND(COUNTIFS($G$2:$G$1000,"&gt;=50",$F$2:$F$1000,"&gt;=55")/100*$AC$9,0),$AC$8,IF(_xlfn.RANK.EQ(O180,$O$2:$O$1000,0)&lt;=ROUND(COUNTIFS($G$2:$G$1000,"&gt;=50",$F$2:$F$1000,"&gt;=55")/100*$AB$9,0),$AB$8,IF(_xlfn.RANK.EQ(P180,$P$2:$P$1000,0)&lt;=ROUND(COUNTIFS($G$2:$G$1000,"&gt;=50",$F$2:$F$1000,"&gt;=55")/100*$AA$9,0),$AA$8,$Z$8)))))),IF(I180&gt;=$Y$9,$Y$8,$X$8)),IF(I180&gt;=$X$32,$X$30,IF(I180&gt;=$Y$32,$Y$30,IF(I180&gt;=$Z$32,$Z$30,IF(I180&gt;=$AA$32,$AA$30,IF(I180&gt;=$AB$32,$AB$30,IF(I180&gt;=$AC$32,$AC$30,IF(I180&gt;=$AD$32,$AD$30,IF(I180&gt;=$AE$32,$AE$30,$AF$30))))))))),"")</f>
        <v/>
      </c>
      <c r="S180" s="9" t="str" cm="1">
        <f t="array" ref="S180">IF(AND(D180&lt;&gt;"",D180&lt;&gt;"GR"),IF(COUNTIF($H$2:$H$1000,"&gt;=50")&gt;=10,IF(D180&lt;&gt;"GR",IF(AND(D180&gt;=55,H180&gt;=50),_xlfn.IFS(AND(H180&gt;=$AF$11,H180&gt;$AE$10,H180&gt;$AD$10,H180&gt;$AC$10,H180&gt;$AB$10,H180&gt;$AA$10,H180&gt;$Z$10),"AA",AND(H180&gt;=$AE$11,H180&gt;$AD$10,H180&gt;$AC$10,H180&gt;$AB$10,H180&gt;$AA$10,H180&gt;$Z$10),"BA",AND(H180&gt;=$AD$11,H180&gt;$AC$10,H180&gt;$AB$10,H180&gt;$AA$10,H180&gt;$Z$10),"BB",AND(H180&gt;=$AC$11,H180&gt;$AB$10,H180&gt;$AA$10,H180&gt;$Z$10),"CB",AND(H180&gt;=$AB$11,H180&gt;$AA$10,H180&gt;$Z$10),"CC",AND(H180&gt;=$AA$11,H180&gt;$Z$10),"DC",H180&gt;=50,"DD"),IF(H180&gt;=$Y$9,"FD","FF")),R180),IF(J180&gt;=$X$32,$X$30,IF(J180&gt;=$Y$32,$Y$30,IF(J180&gt;=$Z$32,$Z$30,IF(J180&gt;=$AA$32,$AA$30,IF(J180&gt;=$AB$32,$AB$30,IF(J180&gt;=$AC$32,$AC$30,IF(J180&gt;=$AD$32,$AD$30,IF(J180&gt;=$AE$32,$AE$30,$AF$30))))))))),R180)</f>
        <v/>
      </c>
      <c r="T180" s="9" t="str" cm="1">
        <f t="array" ref="T180">IF(A180&lt;&gt;"",IF(_xlfn.BITOR(D180&lt;&gt;"GR",D180&lt;&gt;""),IF(AND(J180&gt;=50,D180&gt;=55),_xlfn.RANK.EQ(J180,$J$2:$J$1000,0),_xlfn.IFS(S180="FD",999,S180="FF",1000)),IF(AND(J180&gt;=50,F180&gt;=55),_xlfn.RANK.EQ(J180,$J$2:$J$326,0),_xlfn.IFS(S180="FD",999,S180="FF",1000))),"")</f>
        <v/>
      </c>
    </row>
    <row r="181" spans="1:20" x14ac:dyDescent="0.2">
      <c r="A181" s="31"/>
      <c r="B181" s="31"/>
      <c r="C181" s="31"/>
      <c r="D181" s="3"/>
      <c r="E181" s="16">
        <f t="shared" si="41"/>
        <v>0</v>
      </c>
      <c r="F181" s="16">
        <f t="shared" si="42"/>
        <v>0</v>
      </c>
      <c r="G181" s="9">
        <f t="shared" si="30"/>
        <v>0</v>
      </c>
      <c r="H181" s="9">
        <f t="shared" si="31"/>
        <v>0</v>
      </c>
      <c r="I181" s="9">
        <f t="shared" si="32"/>
        <v>0</v>
      </c>
      <c r="J181" s="9">
        <f t="shared" si="33"/>
        <v>0</v>
      </c>
      <c r="K181" s="9" t="str">
        <f t="shared" si="34"/>
        <v/>
      </c>
      <c r="L181" s="9" t="str">
        <f t="shared" si="35"/>
        <v/>
      </c>
      <c r="M181" s="9" t="str">
        <f t="shared" si="36"/>
        <v/>
      </c>
      <c r="N181" s="9" t="str">
        <f t="shared" si="37"/>
        <v/>
      </c>
      <c r="O181" s="9" t="str">
        <f t="shared" si="38"/>
        <v/>
      </c>
      <c r="P181" s="9" t="str">
        <f t="shared" si="39"/>
        <v/>
      </c>
      <c r="Q181" s="9" t="str">
        <f t="shared" si="40"/>
        <v/>
      </c>
      <c r="R181" s="9" t="str">
        <f>IF(A181&lt;&gt;"",IF(COUNTIF($G$2:$G$1000,"&gt;=50")&gt;=10,IF(AND(F181&gt;=55,G181&gt;=50),IF(_xlfn.RANK.EQ(K181,$K$2:$K$1000,0)&lt;=ROUND(COUNTIFS($G$2:$G$1000,"&gt;=50",$F$2:$F$1000,"&gt;=55")/100*$AF$9,0),$AF$8,IF(_xlfn.RANK.EQ(L181,$L$2:$L$1000,0)&lt;=ROUND(COUNTIFS($G$2:$G$1000,"&gt;=50",$F$2:$F$1000,"&gt;=55")/100*$AE$9,0),$AE$8,IF(_xlfn.RANK.EQ(M181,$M$2:$M$1000,0)&lt;=ROUND(COUNTIFS($G$2:$G$1000,"&gt;=50",$F$2:$F$1000,"&gt;=55")/100*$AD$9,0),$AD$8,IF(_xlfn.RANK.EQ(N181,$N$2:$N$1000,0)&lt;=ROUND(COUNTIFS($G$2:$G$1000,"&gt;=50",$F$2:$F$1000,"&gt;=55")/100*$AC$9,0),$AC$8,IF(_xlfn.RANK.EQ(O181,$O$2:$O$1000,0)&lt;=ROUND(COUNTIFS($G$2:$G$1000,"&gt;=50",$F$2:$F$1000,"&gt;=55")/100*$AB$9,0),$AB$8,IF(_xlfn.RANK.EQ(P181,$P$2:$P$1000,0)&lt;=ROUND(COUNTIFS($G$2:$G$1000,"&gt;=50",$F$2:$F$1000,"&gt;=55")/100*$AA$9,0),$AA$8,$Z$8)))))),IF(I181&gt;=$Y$9,$Y$8,$X$8)),IF(I181&gt;=$X$32,$X$30,IF(I181&gt;=$Y$32,$Y$30,IF(I181&gt;=$Z$32,$Z$30,IF(I181&gt;=$AA$32,$AA$30,IF(I181&gt;=$AB$32,$AB$30,IF(I181&gt;=$AC$32,$AC$30,IF(I181&gt;=$AD$32,$AD$30,IF(I181&gt;=$AE$32,$AE$30,$AF$30))))))))),"")</f>
        <v/>
      </c>
      <c r="S181" s="9" t="str" cm="1">
        <f t="array" ref="S181">IF(AND(D181&lt;&gt;"",D181&lt;&gt;"GR"),IF(COUNTIF($H$2:$H$1000,"&gt;=50")&gt;=10,IF(D181&lt;&gt;"GR",IF(AND(D181&gt;=55,H181&gt;=50),_xlfn.IFS(AND(H181&gt;=$AF$11,H181&gt;$AE$10,H181&gt;$AD$10,H181&gt;$AC$10,H181&gt;$AB$10,H181&gt;$AA$10,H181&gt;$Z$10),"AA",AND(H181&gt;=$AE$11,H181&gt;$AD$10,H181&gt;$AC$10,H181&gt;$AB$10,H181&gt;$AA$10,H181&gt;$Z$10),"BA",AND(H181&gt;=$AD$11,H181&gt;$AC$10,H181&gt;$AB$10,H181&gt;$AA$10,H181&gt;$Z$10),"BB",AND(H181&gt;=$AC$11,H181&gt;$AB$10,H181&gt;$AA$10,H181&gt;$Z$10),"CB",AND(H181&gt;=$AB$11,H181&gt;$AA$10,H181&gt;$Z$10),"CC",AND(H181&gt;=$AA$11,H181&gt;$Z$10),"DC",H181&gt;=50,"DD"),IF(H181&gt;=$Y$9,"FD","FF")),R181),IF(J181&gt;=$X$32,$X$30,IF(J181&gt;=$Y$32,$Y$30,IF(J181&gt;=$Z$32,$Z$30,IF(J181&gt;=$AA$32,$AA$30,IF(J181&gt;=$AB$32,$AB$30,IF(J181&gt;=$AC$32,$AC$30,IF(J181&gt;=$AD$32,$AD$30,IF(J181&gt;=$AE$32,$AE$30,$AF$30))))))))),R181)</f>
        <v/>
      </c>
      <c r="T181" s="9" t="str" cm="1">
        <f t="array" ref="T181">IF(A181&lt;&gt;"",IF(_xlfn.BITOR(D181&lt;&gt;"GR",D181&lt;&gt;""),IF(AND(J181&gt;=50,D181&gt;=55),_xlfn.RANK.EQ(J181,$J$2:$J$1000,0),_xlfn.IFS(S181="FD",999,S181="FF",1000)),IF(AND(J181&gt;=50,F181&gt;=55),_xlfn.RANK.EQ(J181,$J$2:$J$326,0),_xlfn.IFS(S181="FD",999,S181="FF",1000))),"")</f>
        <v/>
      </c>
    </row>
    <row r="182" spans="1:20" x14ac:dyDescent="0.2">
      <c r="A182" s="31"/>
      <c r="B182" s="31"/>
      <c r="C182" s="31"/>
      <c r="D182" s="3"/>
      <c r="E182" s="16">
        <f t="shared" si="41"/>
        <v>0</v>
      </c>
      <c r="F182" s="16">
        <f t="shared" si="42"/>
        <v>0</v>
      </c>
      <c r="G182" s="9">
        <f t="shared" si="30"/>
        <v>0</v>
      </c>
      <c r="H182" s="9">
        <f t="shared" si="31"/>
        <v>0</v>
      </c>
      <c r="I182" s="9">
        <f t="shared" si="32"/>
        <v>0</v>
      </c>
      <c r="J182" s="9">
        <f t="shared" si="33"/>
        <v>0</v>
      </c>
      <c r="K182" s="9" t="str">
        <f t="shared" si="34"/>
        <v/>
      </c>
      <c r="L182" s="9" t="str">
        <f t="shared" si="35"/>
        <v/>
      </c>
      <c r="M182" s="9" t="str">
        <f t="shared" si="36"/>
        <v/>
      </c>
      <c r="N182" s="9" t="str">
        <f t="shared" si="37"/>
        <v/>
      </c>
      <c r="O182" s="9" t="str">
        <f t="shared" si="38"/>
        <v/>
      </c>
      <c r="P182" s="9" t="str">
        <f t="shared" si="39"/>
        <v/>
      </c>
      <c r="Q182" s="9" t="str">
        <f t="shared" si="40"/>
        <v/>
      </c>
      <c r="R182" s="9" t="str">
        <f>IF(A182&lt;&gt;"",IF(COUNTIF($G$2:$G$1000,"&gt;=50")&gt;=10,IF(AND(F182&gt;=55,G182&gt;=50),IF(_xlfn.RANK.EQ(K182,$K$2:$K$1000,0)&lt;=ROUND(COUNTIFS($G$2:$G$1000,"&gt;=50",$F$2:$F$1000,"&gt;=55")/100*$AF$9,0),$AF$8,IF(_xlfn.RANK.EQ(L182,$L$2:$L$1000,0)&lt;=ROUND(COUNTIFS($G$2:$G$1000,"&gt;=50",$F$2:$F$1000,"&gt;=55")/100*$AE$9,0),$AE$8,IF(_xlfn.RANK.EQ(M182,$M$2:$M$1000,0)&lt;=ROUND(COUNTIFS($G$2:$G$1000,"&gt;=50",$F$2:$F$1000,"&gt;=55")/100*$AD$9,0),$AD$8,IF(_xlfn.RANK.EQ(N182,$N$2:$N$1000,0)&lt;=ROUND(COUNTIFS($G$2:$G$1000,"&gt;=50",$F$2:$F$1000,"&gt;=55")/100*$AC$9,0),$AC$8,IF(_xlfn.RANK.EQ(O182,$O$2:$O$1000,0)&lt;=ROUND(COUNTIFS($G$2:$G$1000,"&gt;=50",$F$2:$F$1000,"&gt;=55")/100*$AB$9,0),$AB$8,IF(_xlfn.RANK.EQ(P182,$P$2:$P$1000,0)&lt;=ROUND(COUNTIFS($G$2:$G$1000,"&gt;=50",$F$2:$F$1000,"&gt;=55")/100*$AA$9,0),$AA$8,$Z$8)))))),IF(I182&gt;=$Y$9,$Y$8,$X$8)),IF(I182&gt;=$X$32,$X$30,IF(I182&gt;=$Y$32,$Y$30,IF(I182&gt;=$Z$32,$Z$30,IF(I182&gt;=$AA$32,$AA$30,IF(I182&gt;=$AB$32,$AB$30,IF(I182&gt;=$AC$32,$AC$30,IF(I182&gt;=$AD$32,$AD$30,IF(I182&gt;=$AE$32,$AE$30,$AF$30))))))))),"")</f>
        <v/>
      </c>
      <c r="S182" s="9" t="str" cm="1">
        <f t="array" ref="S182">IF(AND(D182&lt;&gt;"",D182&lt;&gt;"GR"),IF(COUNTIF($H$2:$H$1000,"&gt;=50")&gt;=10,IF(D182&lt;&gt;"GR",IF(AND(D182&gt;=55,H182&gt;=50),_xlfn.IFS(AND(H182&gt;=$AF$11,H182&gt;$AE$10,H182&gt;$AD$10,H182&gt;$AC$10,H182&gt;$AB$10,H182&gt;$AA$10,H182&gt;$Z$10),"AA",AND(H182&gt;=$AE$11,H182&gt;$AD$10,H182&gt;$AC$10,H182&gt;$AB$10,H182&gt;$AA$10,H182&gt;$Z$10),"BA",AND(H182&gt;=$AD$11,H182&gt;$AC$10,H182&gt;$AB$10,H182&gt;$AA$10,H182&gt;$Z$10),"BB",AND(H182&gt;=$AC$11,H182&gt;$AB$10,H182&gt;$AA$10,H182&gt;$Z$10),"CB",AND(H182&gt;=$AB$11,H182&gt;$AA$10,H182&gt;$Z$10),"CC",AND(H182&gt;=$AA$11,H182&gt;$Z$10),"DC",H182&gt;=50,"DD"),IF(H182&gt;=$Y$9,"FD","FF")),R182),IF(J182&gt;=$X$32,$X$30,IF(J182&gt;=$Y$32,$Y$30,IF(J182&gt;=$Z$32,$Z$30,IF(J182&gt;=$AA$32,$AA$30,IF(J182&gt;=$AB$32,$AB$30,IF(J182&gt;=$AC$32,$AC$30,IF(J182&gt;=$AD$32,$AD$30,IF(J182&gt;=$AE$32,$AE$30,$AF$30))))))))),R182)</f>
        <v/>
      </c>
      <c r="T182" s="9" t="str" cm="1">
        <f t="array" ref="T182">IF(A182&lt;&gt;"",IF(_xlfn.BITOR(D182&lt;&gt;"GR",D182&lt;&gt;""),IF(AND(J182&gt;=50,D182&gt;=55),_xlfn.RANK.EQ(J182,$J$2:$J$1000,0),_xlfn.IFS(S182="FD",999,S182="FF",1000)),IF(AND(J182&gt;=50,F182&gt;=55),_xlfn.RANK.EQ(J182,$J$2:$J$326,0),_xlfn.IFS(S182="FD",999,S182="FF",1000))),"")</f>
        <v/>
      </c>
    </row>
    <row r="183" spans="1:20" x14ac:dyDescent="0.2">
      <c r="A183" s="31"/>
      <c r="B183" s="31"/>
      <c r="C183" s="31"/>
      <c r="D183" s="3"/>
      <c r="E183" s="16">
        <f t="shared" si="41"/>
        <v>0</v>
      </c>
      <c r="F183" s="16">
        <f t="shared" si="42"/>
        <v>0</v>
      </c>
      <c r="G183" s="9">
        <f t="shared" si="30"/>
        <v>0</v>
      </c>
      <c r="H183" s="9">
        <f t="shared" si="31"/>
        <v>0</v>
      </c>
      <c r="I183" s="9">
        <f t="shared" si="32"/>
        <v>0</v>
      </c>
      <c r="J183" s="9">
        <f t="shared" si="33"/>
        <v>0</v>
      </c>
      <c r="K183" s="9" t="str">
        <f t="shared" si="34"/>
        <v/>
      </c>
      <c r="L183" s="9" t="str">
        <f t="shared" si="35"/>
        <v/>
      </c>
      <c r="M183" s="9" t="str">
        <f t="shared" si="36"/>
        <v/>
      </c>
      <c r="N183" s="9" t="str">
        <f t="shared" si="37"/>
        <v/>
      </c>
      <c r="O183" s="9" t="str">
        <f t="shared" si="38"/>
        <v/>
      </c>
      <c r="P183" s="9" t="str">
        <f t="shared" si="39"/>
        <v/>
      </c>
      <c r="Q183" s="9" t="str">
        <f t="shared" si="40"/>
        <v/>
      </c>
      <c r="R183" s="9" t="str">
        <f>IF(A183&lt;&gt;"",IF(COUNTIF($G$2:$G$1000,"&gt;=50")&gt;=10,IF(AND(F183&gt;=55,G183&gt;=50),IF(_xlfn.RANK.EQ(K183,$K$2:$K$1000,0)&lt;=ROUND(COUNTIFS($G$2:$G$1000,"&gt;=50",$F$2:$F$1000,"&gt;=55")/100*$AF$9,0),$AF$8,IF(_xlfn.RANK.EQ(L183,$L$2:$L$1000,0)&lt;=ROUND(COUNTIFS($G$2:$G$1000,"&gt;=50",$F$2:$F$1000,"&gt;=55")/100*$AE$9,0),$AE$8,IF(_xlfn.RANK.EQ(M183,$M$2:$M$1000,0)&lt;=ROUND(COUNTIFS($G$2:$G$1000,"&gt;=50",$F$2:$F$1000,"&gt;=55")/100*$AD$9,0),$AD$8,IF(_xlfn.RANK.EQ(N183,$N$2:$N$1000,0)&lt;=ROUND(COUNTIFS($G$2:$G$1000,"&gt;=50",$F$2:$F$1000,"&gt;=55")/100*$AC$9,0),$AC$8,IF(_xlfn.RANK.EQ(O183,$O$2:$O$1000,0)&lt;=ROUND(COUNTIFS($G$2:$G$1000,"&gt;=50",$F$2:$F$1000,"&gt;=55")/100*$AB$9,0),$AB$8,IF(_xlfn.RANK.EQ(P183,$P$2:$P$1000,0)&lt;=ROUND(COUNTIFS($G$2:$G$1000,"&gt;=50",$F$2:$F$1000,"&gt;=55")/100*$AA$9,0),$AA$8,$Z$8)))))),IF(I183&gt;=$Y$9,$Y$8,$X$8)),IF(I183&gt;=$X$32,$X$30,IF(I183&gt;=$Y$32,$Y$30,IF(I183&gt;=$Z$32,$Z$30,IF(I183&gt;=$AA$32,$AA$30,IF(I183&gt;=$AB$32,$AB$30,IF(I183&gt;=$AC$32,$AC$30,IF(I183&gt;=$AD$32,$AD$30,IF(I183&gt;=$AE$32,$AE$30,$AF$30))))))))),"")</f>
        <v/>
      </c>
      <c r="S183" s="9" t="str" cm="1">
        <f t="array" ref="S183">IF(AND(D183&lt;&gt;"",D183&lt;&gt;"GR"),IF(COUNTIF($H$2:$H$1000,"&gt;=50")&gt;=10,IF(D183&lt;&gt;"GR",IF(AND(D183&gt;=55,H183&gt;=50),_xlfn.IFS(AND(H183&gt;=$AF$11,H183&gt;$AE$10,H183&gt;$AD$10,H183&gt;$AC$10,H183&gt;$AB$10,H183&gt;$AA$10,H183&gt;$Z$10),"AA",AND(H183&gt;=$AE$11,H183&gt;$AD$10,H183&gt;$AC$10,H183&gt;$AB$10,H183&gt;$AA$10,H183&gt;$Z$10),"BA",AND(H183&gt;=$AD$11,H183&gt;$AC$10,H183&gt;$AB$10,H183&gt;$AA$10,H183&gt;$Z$10),"BB",AND(H183&gt;=$AC$11,H183&gt;$AB$10,H183&gt;$AA$10,H183&gt;$Z$10),"CB",AND(H183&gt;=$AB$11,H183&gt;$AA$10,H183&gt;$Z$10),"CC",AND(H183&gt;=$AA$11,H183&gt;$Z$10),"DC",H183&gt;=50,"DD"),IF(H183&gt;=$Y$9,"FD","FF")),R183),IF(J183&gt;=$X$32,$X$30,IF(J183&gt;=$Y$32,$Y$30,IF(J183&gt;=$Z$32,$Z$30,IF(J183&gt;=$AA$32,$AA$30,IF(J183&gt;=$AB$32,$AB$30,IF(J183&gt;=$AC$32,$AC$30,IF(J183&gt;=$AD$32,$AD$30,IF(J183&gt;=$AE$32,$AE$30,$AF$30))))))))),R183)</f>
        <v/>
      </c>
      <c r="T183" s="9" t="str" cm="1">
        <f t="array" ref="T183">IF(A183&lt;&gt;"",IF(_xlfn.BITOR(D183&lt;&gt;"GR",D183&lt;&gt;""),IF(AND(J183&gt;=50,D183&gt;=55),_xlfn.RANK.EQ(J183,$J$2:$J$1000,0),_xlfn.IFS(S183="FD",999,S183="FF",1000)),IF(AND(J183&gt;=50,F183&gt;=55),_xlfn.RANK.EQ(J183,$J$2:$J$326,0),_xlfn.IFS(S183="FD",999,S183="FF",1000))),"")</f>
        <v/>
      </c>
    </row>
    <row r="184" spans="1:20" x14ac:dyDescent="0.2">
      <c r="A184" s="31"/>
      <c r="B184" s="31"/>
      <c r="C184" s="31"/>
      <c r="D184" s="3"/>
      <c r="E184" s="16">
        <f t="shared" si="41"/>
        <v>0</v>
      </c>
      <c r="F184" s="16">
        <f t="shared" si="42"/>
        <v>0</v>
      </c>
      <c r="G184" s="9">
        <f t="shared" si="30"/>
        <v>0</v>
      </c>
      <c r="H184" s="9">
        <f t="shared" si="31"/>
        <v>0</v>
      </c>
      <c r="I184" s="9">
        <f t="shared" si="32"/>
        <v>0</v>
      </c>
      <c r="J184" s="9">
        <f t="shared" si="33"/>
        <v>0</v>
      </c>
      <c r="K184" s="9" t="str">
        <f t="shared" si="34"/>
        <v/>
      </c>
      <c r="L184" s="9" t="str">
        <f t="shared" si="35"/>
        <v/>
      </c>
      <c r="M184" s="9" t="str">
        <f t="shared" si="36"/>
        <v/>
      </c>
      <c r="N184" s="9" t="str">
        <f t="shared" si="37"/>
        <v/>
      </c>
      <c r="O184" s="9" t="str">
        <f t="shared" si="38"/>
        <v/>
      </c>
      <c r="P184" s="9" t="str">
        <f t="shared" si="39"/>
        <v/>
      </c>
      <c r="Q184" s="9" t="str">
        <f t="shared" si="40"/>
        <v/>
      </c>
      <c r="R184" s="9" t="str">
        <f>IF(A184&lt;&gt;"",IF(COUNTIF($G$2:$G$1000,"&gt;=50")&gt;=10,IF(AND(F184&gt;=55,G184&gt;=50),IF(_xlfn.RANK.EQ(K184,$K$2:$K$1000,0)&lt;=ROUND(COUNTIFS($G$2:$G$1000,"&gt;=50",$F$2:$F$1000,"&gt;=55")/100*$AF$9,0),$AF$8,IF(_xlfn.RANK.EQ(L184,$L$2:$L$1000,0)&lt;=ROUND(COUNTIFS($G$2:$G$1000,"&gt;=50",$F$2:$F$1000,"&gt;=55")/100*$AE$9,0),$AE$8,IF(_xlfn.RANK.EQ(M184,$M$2:$M$1000,0)&lt;=ROUND(COUNTIFS($G$2:$G$1000,"&gt;=50",$F$2:$F$1000,"&gt;=55")/100*$AD$9,0),$AD$8,IF(_xlfn.RANK.EQ(N184,$N$2:$N$1000,0)&lt;=ROUND(COUNTIFS($G$2:$G$1000,"&gt;=50",$F$2:$F$1000,"&gt;=55")/100*$AC$9,0),$AC$8,IF(_xlfn.RANK.EQ(O184,$O$2:$O$1000,0)&lt;=ROUND(COUNTIFS($G$2:$G$1000,"&gt;=50",$F$2:$F$1000,"&gt;=55")/100*$AB$9,0),$AB$8,IF(_xlfn.RANK.EQ(P184,$P$2:$P$1000,0)&lt;=ROUND(COUNTIFS($G$2:$G$1000,"&gt;=50",$F$2:$F$1000,"&gt;=55")/100*$AA$9,0),$AA$8,$Z$8)))))),IF(I184&gt;=$Y$9,$Y$8,$X$8)),IF(I184&gt;=$X$32,$X$30,IF(I184&gt;=$Y$32,$Y$30,IF(I184&gt;=$Z$32,$Z$30,IF(I184&gt;=$AA$32,$AA$30,IF(I184&gt;=$AB$32,$AB$30,IF(I184&gt;=$AC$32,$AC$30,IF(I184&gt;=$AD$32,$AD$30,IF(I184&gt;=$AE$32,$AE$30,$AF$30))))))))),"")</f>
        <v/>
      </c>
      <c r="S184" s="9" t="str" cm="1">
        <f t="array" ref="S184">IF(AND(D184&lt;&gt;"",D184&lt;&gt;"GR"),IF(COUNTIF($H$2:$H$1000,"&gt;=50")&gt;=10,IF(D184&lt;&gt;"GR",IF(AND(D184&gt;=55,H184&gt;=50),_xlfn.IFS(AND(H184&gt;=$AF$11,H184&gt;$AE$10,H184&gt;$AD$10,H184&gt;$AC$10,H184&gt;$AB$10,H184&gt;$AA$10,H184&gt;$Z$10),"AA",AND(H184&gt;=$AE$11,H184&gt;$AD$10,H184&gt;$AC$10,H184&gt;$AB$10,H184&gt;$AA$10,H184&gt;$Z$10),"BA",AND(H184&gt;=$AD$11,H184&gt;$AC$10,H184&gt;$AB$10,H184&gt;$AA$10,H184&gt;$Z$10),"BB",AND(H184&gt;=$AC$11,H184&gt;$AB$10,H184&gt;$AA$10,H184&gt;$Z$10),"CB",AND(H184&gt;=$AB$11,H184&gt;$AA$10,H184&gt;$Z$10),"CC",AND(H184&gt;=$AA$11,H184&gt;$Z$10),"DC",H184&gt;=50,"DD"),IF(H184&gt;=$Y$9,"FD","FF")),R184),IF(J184&gt;=$X$32,$X$30,IF(J184&gt;=$Y$32,$Y$30,IF(J184&gt;=$Z$32,$Z$30,IF(J184&gt;=$AA$32,$AA$30,IF(J184&gt;=$AB$32,$AB$30,IF(J184&gt;=$AC$32,$AC$30,IF(J184&gt;=$AD$32,$AD$30,IF(J184&gt;=$AE$32,$AE$30,$AF$30))))))))),R184)</f>
        <v/>
      </c>
      <c r="T184" s="9" t="str" cm="1">
        <f t="array" ref="T184">IF(A184&lt;&gt;"",IF(_xlfn.BITOR(D184&lt;&gt;"GR",D184&lt;&gt;""),IF(AND(J184&gt;=50,D184&gt;=55),_xlfn.RANK.EQ(J184,$J$2:$J$1000,0),_xlfn.IFS(S184="FD",999,S184="FF",1000)),IF(AND(J184&gt;=50,F184&gt;=55),_xlfn.RANK.EQ(J184,$J$2:$J$326,0),_xlfn.IFS(S184="FD",999,S184="FF",1000))),"")</f>
        <v/>
      </c>
    </row>
    <row r="185" spans="1:20" x14ac:dyDescent="0.2">
      <c r="A185" s="31"/>
      <c r="B185" s="31"/>
      <c r="C185" s="31"/>
      <c r="D185" s="3"/>
      <c r="E185" s="16">
        <f t="shared" si="41"/>
        <v>0</v>
      </c>
      <c r="F185" s="16">
        <f t="shared" si="42"/>
        <v>0</v>
      </c>
      <c r="G185" s="9">
        <f t="shared" si="30"/>
        <v>0</v>
      </c>
      <c r="H185" s="9">
        <f t="shared" si="31"/>
        <v>0</v>
      </c>
      <c r="I185" s="9">
        <f t="shared" si="32"/>
        <v>0</v>
      </c>
      <c r="J185" s="9">
        <f t="shared" si="33"/>
        <v>0</v>
      </c>
      <c r="K185" s="9" t="str">
        <f t="shared" si="34"/>
        <v/>
      </c>
      <c r="L185" s="9" t="str">
        <f t="shared" si="35"/>
        <v/>
      </c>
      <c r="M185" s="9" t="str">
        <f t="shared" si="36"/>
        <v/>
      </c>
      <c r="N185" s="9" t="str">
        <f t="shared" si="37"/>
        <v/>
      </c>
      <c r="O185" s="9" t="str">
        <f t="shared" si="38"/>
        <v/>
      </c>
      <c r="P185" s="9" t="str">
        <f t="shared" si="39"/>
        <v/>
      </c>
      <c r="Q185" s="9" t="str">
        <f t="shared" si="40"/>
        <v/>
      </c>
      <c r="R185" s="9" t="str">
        <f>IF(A185&lt;&gt;"",IF(COUNTIF($G$2:$G$1000,"&gt;=50")&gt;=10,IF(AND(F185&gt;=55,G185&gt;=50),IF(_xlfn.RANK.EQ(K185,$K$2:$K$1000,0)&lt;=ROUND(COUNTIFS($G$2:$G$1000,"&gt;=50",$F$2:$F$1000,"&gt;=55")/100*$AF$9,0),$AF$8,IF(_xlfn.RANK.EQ(L185,$L$2:$L$1000,0)&lt;=ROUND(COUNTIFS($G$2:$G$1000,"&gt;=50",$F$2:$F$1000,"&gt;=55")/100*$AE$9,0),$AE$8,IF(_xlfn.RANK.EQ(M185,$M$2:$M$1000,0)&lt;=ROUND(COUNTIFS($G$2:$G$1000,"&gt;=50",$F$2:$F$1000,"&gt;=55")/100*$AD$9,0),$AD$8,IF(_xlfn.RANK.EQ(N185,$N$2:$N$1000,0)&lt;=ROUND(COUNTIFS($G$2:$G$1000,"&gt;=50",$F$2:$F$1000,"&gt;=55")/100*$AC$9,0),$AC$8,IF(_xlfn.RANK.EQ(O185,$O$2:$O$1000,0)&lt;=ROUND(COUNTIFS($G$2:$G$1000,"&gt;=50",$F$2:$F$1000,"&gt;=55")/100*$AB$9,0),$AB$8,IF(_xlfn.RANK.EQ(P185,$P$2:$P$1000,0)&lt;=ROUND(COUNTIFS($G$2:$G$1000,"&gt;=50",$F$2:$F$1000,"&gt;=55")/100*$AA$9,0),$AA$8,$Z$8)))))),IF(I185&gt;=$Y$9,$Y$8,$X$8)),IF(I185&gt;=$X$32,$X$30,IF(I185&gt;=$Y$32,$Y$30,IF(I185&gt;=$Z$32,$Z$30,IF(I185&gt;=$AA$32,$AA$30,IF(I185&gt;=$AB$32,$AB$30,IF(I185&gt;=$AC$32,$AC$30,IF(I185&gt;=$AD$32,$AD$30,IF(I185&gt;=$AE$32,$AE$30,$AF$30))))))))),"")</f>
        <v/>
      </c>
      <c r="S185" s="9" t="str" cm="1">
        <f t="array" ref="S185">IF(AND(D185&lt;&gt;"",D185&lt;&gt;"GR"),IF(COUNTIF($H$2:$H$1000,"&gt;=50")&gt;=10,IF(D185&lt;&gt;"GR",IF(AND(D185&gt;=55,H185&gt;=50),_xlfn.IFS(AND(H185&gt;=$AF$11,H185&gt;$AE$10,H185&gt;$AD$10,H185&gt;$AC$10,H185&gt;$AB$10,H185&gt;$AA$10,H185&gt;$Z$10),"AA",AND(H185&gt;=$AE$11,H185&gt;$AD$10,H185&gt;$AC$10,H185&gt;$AB$10,H185&gt;$AA$10,H185&gt;$Z$10),"BA",AND(H185&gt;=$AD$11,H185&gt;$AC$10,H185&gt;$AB$10,H185&gt;$AA$10,H185&gt;$Z$10),"BB",AND(H185&gt;=$AC$11,H185&gt;$AB$10,H185&gt;$AA$10,H185&gt;$Z$10),"CB",AND(H185&gt;=$AB$11,H185&gt;$AA$10,H185&gt;$Z$10),"CC",AND(H185&gt;=$AA$11,H185&gt;$Z$10),"DC",H185&gt;=50,"DD"),IF(H185&gt;=$Y$9,"FD","FF")),R185),IF(J185&gt;=$X$32,$X$30,IF(J185&gt;=$Y$32,$Y$30,IF(J185&gt;=$Z$32,$Z$30,IF(J185&gt;=$AA$32,$AA$30,IF(J185&gt;=$AB$32,$AB$30,IF(J185&gt;=$AC$32,$AC$30,IF(J185&gt;=$AD$32,$AD$30,IF(J185&gt;=$AE$32,$AE$30,$AF$30))))))))),R185)</f>
        <v/>
      </c>
      <c r="T185" s="9" t="str" cm="1">
        <f t="array" ref="T185">IF(A185&lt;&gt;"",IF(_xlfn.BITOR(D185&lt;&gt;"GR",D185&lt;&gt;""),IF(AND(J185&gt;=50,D185&gt;=55),_xlfn.RANK.EQ(J185,$J$2:$J$1000,0),_xlfn.IFS(S185="FD",999,S185="FF",1000)),IF(AND(J185&gt;=50,F185&gt;=55),_xlfn.RANK.EQ(J185,$J$2:$J$326,0),_xlfn.IFS(S185="FD",999,S185="FF",1000))),"")</f>
        <v/>
      </c>
    </row>
    <row r="186" spans="1:20" x14ac:dyDescent="0.2">
      <c r="A186" s="31"/>
      <c r="B186" s="31"/>
      <c r="C186" s="31"/>
      <c r="D186" s="3"/>
      <c r="E186" s="16">
        <f t="shared" si="41"/>
        <v>0</v>
      </c>
      <c r="F186" s="16">
        <f t="shared" si="42"/>
        <v>0</v>
      </c>
      <c r="G186" s="9">
        <f t="shared" si="30"/>
        <v>0</v>
      </c>
      <c r="H186" s="9">
        <f t="shared" si="31"/>
        <v>0</v>
      </c>
      <c r="I186" s="9">
        <f t="shared" si="32"/>
        <v>0</v>
      </c>
      <c r="J186" s="9">
        <f t="shared" si="33"/>
        <v>0</v>
      </c>
      <c r="K186" s="9" t="str">
        <f t="shared" si="34"/>
        <v/>
      </c>
      <c r="L186" s="9" t="str">
        <f t="shared" si="35"/>
        <v/>
      </c>
      <c r="M186" s="9" t="str">
        <f t="shared" si="36"/>
        <v/>
      </c>
      <c r="N186" s="9" t="str">
        <f t="shared" si="37"/>
        <v/>
      </c>
      <c r="O186" s="9" t="str">
        <f t="shared" si="38"/>
        <v/>
      </c>
      <c r="P186" s="9" t="str">
        <f t="shared" si="39"/>
        <v/>
      </c>
      <c r="Q186" s="9" t="str">
        <f t="shared" si="40"/>
        <v/>
      </c>
      <c r="R186" s="9" t="str">
        <f>IF(A186&lt;&gt;"",IF(COUNTIF($G$2:$G$1000,"&gt;=50")&gt;=10,IF(AND(F186&gt;=55,G186&gt;=50),IF(_xlfn.RANK.EQ(K186,$K$2:$K$1000,0)&lt;=ROUND(COUNTIFS($G$2:$G$1000,"&gt;=50",$F$2:$F$1000,"&gt;=55")/100*$AF$9,0),$AF$8,IF(_xlfn.RANK.EQ(L186,$L$2:$L$1000,0)&lt;=ROUND(COUNTIFS($G$2:$G$1000,"&gt;=50",$F$2:$F$1000,"&gt;=55")/100*$AE$9,0),$AE$8,IF(_xlfn.RANK.EQ(M186,$M$2:$M$1000,0)&lt;=ROUND(COUNTIFS($G$2:$G$1000,"&gt;=50",$F$2:$F$1000,"&gt;=55")/100*$AD$9,0),$AD$8,IF(_xlfn.RANK.EQ(N186,$N$2:$N$1000,0)&lt;=ROUND(COUNTIFS($G$2:$G$1000,"&gt;=50",$F$2:$F$1000,"&gt;=55")/100*$AC$9,0),$AC$8,IF(_xlfn.RANK.EQ(O186,$O$2:$O$1000,0)&lt;=ROUND(COUNTIFS($G$2:$G$1000,"&gt;=50",$F$2:$F$1000,"&gt;=55")/100*$AB$9,0),$AB$8,IF(_xlfn.RANK.EQ(P186,$P$2:$P$1000,0)&lt;=ROUND(COUNTIFS($G$2:$G$1000,"&gt;=50",$F$2:$F$1000,"&gt;=55")/100*$AA$9,0),$AA$8,$Z$8)))))),IF(I186&gt;=$Y$9,$Y$8,$X$8)),IF(I186&gt;=$X$32,$X$30,IF(I186&gt;=$Y$32,$Y$30,IF(I186&gt;=$Z$32,$Z$30,IF(I186&gt;=$AA$32,$AA$30,IF(I186&gt;=$AB$32,$AB$30,IF(I186&gt;=$AC$32,$AC$30,IF(I186&gt;=$AD$32,$AD$30,IF(I186&gt;=$AE$32,$AE$30,$AF$30))))))))),"")</f>
        <v/>
      </c>
      <c r="S186" s="9" t="str" cm="1">
        <f t="array" ref="S186">IF(AND(D186&lt;&gt;"",D186&lt;&gt;"GR"),IF(COUNTIF($H$2:$H$1000,"&gt;=50")&gt;=10,IF(D186&lt;&gt;"GR",IF(AND(D186&gt;=55,H186&gt;=50),_xlfn.IFS(AND(H186&gt;=$AF$11,H186&gt;$AE$10,H186&gt;$AD$10,H186&gt;$AC$10,H186&gt;$AB$10,H186&gt;$AA$10,H186&gt;$Z$10),"AA",AND(H186&gt;=$AE$11,H186&gt;$AD$10,H186&gt;$AC$10,H186&gt;$AB$10,H186&gt;$AA$10,H186&gt;$Z$10),"BA",AND(H186&gt;=$AD$11,H186&gt;$AC$10,H186&gt;$AB$10,H186&gt;$AA$10,H186&gt;$Z$10),"BB",AND(H186&gt;=$AC$11,H186&gt;$AB$10,H186&gt;$AA$10,H186&gt;$Z$10),"CB",AND(H186&gt;=$AB$11,H186&gt;$AA$10,H186&gt;$Z$10),"CC",AND(H186&gt;=$AA$11,H186&gt;$Z$10),"DC",H186&gt;=50,"DD"),IF(H186&gt;=$Y$9,"FD","FF")),R186),IF(J186&gt;=$X$32,$X$30,IF(J186&gt;=$Y$32,$Y$30,IF(J186&gt;=$Z$32,$Z$30,IF(J186&gt;=$AA$32,$AA$30,IF(J186&gt;=$AB$32,$AB$30,IF(J186&gt;=$AC$32,$AC$30,IF(J186&gt;=$AD$32,$AD$30,IF(J186&gt;=$AE$32,$AE$30,$AF$30))))))))),R186)</f>
        <v/>
      </c>
      <c r="T186" s="9" t="str" cm="1">
        <f t="array" ref="T186">IF(A186&lt;&gt;"",IF(_xlfn.BITOR(D186&lt;&gt;"GR",D186&lt;&gt;""),IF(AND(J186&gt;=50,D186&gt;=55),_xlfn.RANK.EQ(J186,$J$2:$J$1000,0),_xlfn.IFS(S186="FD",999,S186="FF",1000)),IF(AND(J186&gt;=50,F186&gt;=55),_xlfn.RANK.EQ(J186,$J$2:$J$326,0),_xlfn.IFS(S186="FD",999,S186="FF",1000))),"")</f>
        <v/>
      </c>
    </row>
    <row r="187" spans="1:20" x14ac:dyDescent="0.2">
      <c r="A187" s="31"/>
      <c r="B187" s="31"/>
      <c r="C187" s="31"/>
      <c r="D187" s="3"/>
      <c r="E187" s="16">
        <f t="shared" si="41"/>
        <v>0</v>
      </c>
      <c r="F187" s="16">
        <f t="shared" si="42"/>
        <v>0</v>
      </c>
      <c r="G187" s="9">
        <f t="shared" si="30"/>
        <v>0</v>
      </c>
      <c r="H187" s="9">
        <f t="shared" si="31"/>
        <v>0</v>
      </c>
      <c r="I187" s="9">
        <f t="shared" si="32"/>
        <v>0</v>
      </c>
      <c r="J187" s="9">
        <f t="shared" si="33"/>
        <v>0</v>
      </c>
      <c r="K187" s="9" t="str">
        <f t="shared" si="34"/>
        <v/>
      </c>
      <c r="L187" s="9" t="str">
        <f t="shared" si="35"/>
        <v/>
      </c>
      <c r="M187" s="9" t="str">
        <f t="shared" si="36"/>
        <v/>
      </c>
      <c r="N187" s="9" t="str">
        <f t="shared" si="37"/>
        <v/>
      </c>
      <c r="O187" s="9" t="str">
        <f t="shared" si="38"/>
        <v/>
      </c>
      <c r="P187" s="9" t="str">
        <f t="shared" si="39"/>
        <v/>
      </c>
      <c r="Q187" s="9" t="str">
        <f t="shared" si="40"/>
        <v/>
      </c>
      <c r="R187" s="9" t="str">
        <f>IF(A187&lt;&gt;"",IF(COUNTIF($G$2:$G$1000,"&gt;=50")&gt;=10,IF(AND(F187&gt;=55,G187&gt;=50),IF(_xlfn.RANK.EQ(K187,$K$2:$K$1000,0)&lt;=ROUND(COUNTIFS($G$2:$G$1000,"&gt;=50",$F$2:$F$1000,"&gt;=55")/100*$AF$9,0),$AF$8,IF(_xlfn.RANK.EQ(L187,$L$2:$L$1000,0)&lt;=ROUND(COUNTIFS($G$2:$G$1000,"&gt;=50",$F$2:$F$1000,"&gt;=55")/100*$AE$9,0),$AE$8,IF(_xlfn.RANK.EQ(M187,$M$2:$M$1000,0)&lt;=ROUND(COUNTIFS($G$2:$G$1000,"&gt;=50",$F$2:$F$1000,"&gt;=55")/100*$AD$9,0),$AD$8,IF(_xlfn.RANK.EQ(N187,$N$2:$N$1000,0)&lt;=ROUND(COUNTIFS($G$2:$G$1000,"&gt;=50",$F$2:$F$1000,"&gt;=55")/100*$AC$9,0),$AC$8,IF(_xlfn.RANK.EQ(O187,$O$2:$O$1000,0)&lt;=ROUND(COUNTIFS($G$2:$G$1000,"&gt;=50",$F$2:$F$1000,"&gt;=55")/100*$AB$9,0),$AB$8,IF(_xlfn.RANK.EQ(P187,$P$2:$P$1000,0)&lt;=ROUND(COUNTIFS($G$2:$G$1000,"&gt;=50",$F$2:$F$1000,"&gt;=55")/100*$AA$9,0),$AA$8,$Z$8)))))),IF(I187&gt;=$Y$9,$Y$8,$X$8)),IF(I187&gt;=$X$32,$X$30,IF(I187&gt;=$Y$32,$Y$30,IF(I187&gt;=$Z$32,$Z$30,IF(I187&gt;=$AA$32,$AA$30,IF(I187&gt;=$AB$32,$AB$30,IF(I187&gt;=$AC$32,$AC$30,IF(I187&gt;=$AD$32,$AD$30,IF(I187&gt;=$AE$32,$AE$30,$AF$30))))))))),"")</f>
        <v/>
      </c>
      <c r="S187" s="9" t="str" cm="1">
        <f t="array" ref="S187">IF(AND(D187&lt;&gt;"",D187&lt;&gt;"GR"),IF(COUNTIF($H$2:$H$1000,"&gt;=50")&gt;=10,IF(D187&lt;&gt;"GR",IF(AND(D187&gt;=55,H187&gt;=50),_xlfn.IFS(AND(H187&gt;=$AF$11,H187&gt;$AE$10,H187&gt;$AD$10,H187&gt;$AC$10,H187&gt;$AB$10,H187&gt;$AA$10,H187&gt;$Z$10),"AA",AND(H187&gt;=$AE$11,H187&gt;$AD$10,H187&gt;$AC$10,H187&gt;$AB$10,H187&gt;$AA$10,H187&gt;$Z$10),"BA",AND(H187&gt;=$AD$11,H187&gt;$AC$10,H187&gt;$AB$10,H187&gt;$AA$10,H187&gt;$Z$10),"BB",AND(H187&gt;=$AC$11,H187&gt;$AB$10,H187&gt;$AA$10,H187&gt;$Z$10),"CB",AND(H187&gt;=$AB$11,H187&gt;$AA$10,H187&gt;$Z$10),"CC",AND(H187&gt;=$AA$11,H187&gt;$Z$10),"DC",H187&gt;=50,"DD"),IF(H187&gt;=$Y$9,"FD","FF")),R187),IF(J187&gt;=$X$32,$X$30,IF(J187&gt;=$Y$32,$Y$30,IF(J187&gt;=$Z$32,$Z$30,IF(J187&gt;=$AA$32,$AA$30,IF(J187&gt;=$AB$32,$AB$30,IF(J187&gt;=$AC$32,$AC$30,IF(J187&gt;=$AD$32,$AD$30,IF(J187&gt;=$AE$32,$AE$30,$AF$30))))))))),R187)</f>
        <v/>
      </c>
      <c r="T187" s="9" t="str" cm="1">
        <f t="array" ref="T187">IF(A187&lt;&gt;"",IF(_xlfn.BITOR(D187&lt;&gt;"GR",D187&lt;&gt;""),IF(AND(J187&gt;=50,D187&gt;=55),_xlfn.RANK.EQ(J187,$J$2:$J$1000,0),_xlfn.IFS(S187="FD",999,S187="FF",1000)),IF(AND(J187&gt;=50,F187&gt;=55),_xlfn.RANK.EQ(J187,$J$2:$J$326,0),_xlfn.IFS(S187="FD",999,S187="FF",1000))),"")</f>
        <v/>
      </c>
    </row>
    <row r="188" spans="1:20" x14ac:dyDescent="0.2">
      <c r="A188" s="31"/>
      <c r="B188" s="31"/>
      <c r="C188" s="31"/>
      <c r="D188" s="3"/>
      <c r="E188" s="16">
        <f t="shared" si="41"/>
        <v>0</v>
      </c>
      <c r="F188" s="16">
        <f t="shared" si="42"/>
        <v>0</v>
      </c>
      <c r="G188" s="9">
        <f t="shared" si="30"/>
        <v>0</v>
      </c>
      <c r="H188" s="9">
        <f t="shared" si="31"/>
        <v>0</v>
      </c>
      <c r="I188" s="9">
        <f t="shared" si="32"/>
        <v>0</v>
      </c>
      <c r="J188" s="9">
        <f t="shared" si="33"/>
        <v>0</v>
      </c>
      <c r="K188" s="9" t="str">
        <f t="shared" si="34"/>
        <v/>
      </c>
      <c r="L188" s="9" t="str">
        <f t="shared" si="35"/>
        <v/>
      </c>
      <c r="M188" s="9" t="str">
        <f t="shared" si="36"/>
        <v/>
      </c>
      <c r="N188" s="9" t="str">
        <f t="shared" si="37"/>
        <v/>
      </c>
      <c r="O188" s="9" t="str">
        <f t="shared" si="38"/>
        <v/>
      </c>
      <c r="P188" s="9" t="str">
        <f t="shared" si="39"/>
        <v/>
      </c>
      <c r="Q188" s="9" t="str">
        <f t="shared" si="40"/>
        <v/>
      </c>
      <c r="R188" s="9" t="str">
        <f>IF(A188&lt;&gt;"",IF(COUNTIF($G$2:$G$1000,"&gt;=50")&gt;=10,IF(AND(F188&gt;=55,G188&gt;=50),IF(_xlfn.RANK.EQ(K188,$K$2:$K$1000,0)&lt;=ROUND(COUNTIFS($G$2:$G$1000,"&gt;=50",$F$2:$F$1000,"&gt;=55")/100*$AF$9,0),$AF$8,IF(_xlfn.RANK.EQ(L188,$L$2:$L$1000,0)&lt;=ROUND(COUNTIFS($G$2:$G$1000,"&gt;=50",$F$2:$F$1000,"&gt;=55")/100*$AE$9,0),$AE$8,IF(_xlfn.RANK.EQ(M188,$M$2:$M$1000,0)&lt;=ROUND(COUNTIFS($G$2:$G$1000,"&gt;=50",$F$2:$F$1000,"&gt;=55")/100*$AD$9,0),$AD$8,IF(_xlfn.RANK.EQ(N188,$N$2:$N$1000,0)&lt;=ROUND(COUNTIFS($G$2:$G$1000,"&gt;=50",$F$2:$F$1000,"&gt;=55")/100*$AC$9,0),$AC$8,IF(_xlfn.RANK.EQ(O188,$O$2:$O$1000,0)&lt;=ROUND(COUNTIFS($G$2:$G$1000,"&gt;=50",$F$2:$F$1000,"&gt;=55")/100*$AB$9,0),$AB$8,IF(_xlfn.RANK.EQ(P188,$P$2:$P$1000,0)&lt;=ROUND(COUNTIFS($G$2:$G$1000,"&gt;=50",$F$2:$F$1000,"&gt;=55")/100*$AA$9,0),$AA$8,$Z$8)))))),IF(I188&gt;=$Y$9,$Y$8,$X$8)),IF(I188&gt;=$X$32,$X$30,IF(I188&gt;=$Y$32,$Y$30,IF(I188&gt;=$Z$32,$Z$30,IF(I188&gt;=$AA$32,$AA$30,IF(I188&gt;=$AB$32,$AB$30,IF(I188&gt;=$AC$32,$AC$30,IF(I188&gt;=$AD$32,$AD$30,IF(I188&gt;=$AE$32,$AE$30,$AF$30))))))))),"")</f>
        <v/>
      </c>
      <c r="S188" s="9" t="str" cm="1">
        <f t="array" ref="S188">IF(AND(D188&lt;&gt;"",D188&lt;&gt;"GR"),IF(COUNTIF($H$2:$H$1000,"&gt;=50")&gt;=10,IF(D188&lt;&gt;"GR",IF(AND(D188&gt;=55,H188&gt;=50),_xlfn.IFS(AND(H188&gt;=$AF$11,H188&gt;$AE$10,H188&gt;$AD$10,H188&gt;$AC$10,H188&gt;$AB$10,H188&gt;$AA$10,H188&gt;$Z$10),"AA",AND(H188&gt;=$AE$11,H188&gt;$AD$10,H188&gt;$AC$10,H188&gt;$AB$10,H188&gt;$AA$10,H188&gt;$Z$10),"BA",AND(H188&gt;=$AD$11,H188&gt;$AC$10,H188&gt;$AB$10,H188&gt;$AA$10,H188&gt;$Z$10),"BB",AND(H188&gt;=$AC$11,H188&gt;$AB$10,H188&gt;$AA$10,H188&gt;$Z$10),"CB",AND(H188&gt;=$AB$11,H188&gt;$AA$10,H188&gt;$Z$10),"CC",AND(H188&gt;=$AA$11,H188&gt;$Z$10),"DC",H188&gt;=50,"DD"),IF(H188&gt;=$Y$9,"FD","FF")),R188),IF(J188&gt;=$X$32,$X$30,IF(J188&gt;=$Y$32,$Y$30,IF(J188&gt;=$Z$32,$Z$30,IF(J188&gt;=$AA$32,$AA$30,IF(J188&gt;=$AB$32,$AB$30,IF(J188&gt;=$AC$32,$AC$30,IF(J188&gt;=$AD$32,$AD$30,IF(J188&gt;=$AE$32,$AE$30,$AF$30))))))))),R188)</f>
        <v/>
      </c>
      <c r="T188" s="9" t="str" cm="1">
        <f t="array" ref="T188">IF(A188&lt;&gt;"",IF(_xlfn.BITOR(D188&lt;&gt;"GR",D188&lt;&gt;""),IF(AND(J188&gt;=50,D188&gt;=55),_xlfn.RANK.EQ(J188,$J$2:$J$1000,0),_xlfn.IFS(S188="FD",999,S188="FF",1000)),IF(AND(J188&gt;=50,F188&gt;=55),_xlfn.RANK.EQ(J188,$J$2:$J$326,0),_xlfn.IFS(S188="FD",999,S188="FF",1000))),"")</f>
        <v/>
      </c>
    </row>
    <row r="189" spans="1:20" x14ac:dyDescent="0.2">
      <c r="A189" s="31"/>
      <c r="B189" s="31"/>
      <c r="C189" s="31"/>
      <c r="D189" s="3"/>
      <c r="E189" s="16">
        <f t="shared" si="41"/>
        <v>0</v>
      </c>
      <c r="F189" s="16">
        <f t="shared" si="42"/>
        <v>0</v>
      </c>
      <c r="G189" s="9">
        <f t="shared" si="30"/>
        <v>0</v>
      </c>
      <c r="H189" s="9">
        <f t="shared" si="31"/>
        <v>0</v>
      </c>
      <c r="I189" s="9">
        <f t="shared" si="32"/>
        <v>0</v>
      </c>
      <c r="J189" s="9">
        <f t="shared" si="33"/>
        <v>0</v>
      </c>
      <c r="K189" s="9" t="str">
        <f t="shared" si="34"/>
        <v/>
      </c>
      <c r="L189" s="9" t="str">
        <f t="shared" si="35"/>
        <v/>
      </c>
      <c r="M189" s="9" t="str">
        <f t="shared" si="36"/>
        <v/>
      </c>
      <c r="N189" s="9" t="str">
        <f t="shared" si="37"/>
        <v/>
      </c>
      <c r="O189" s="9" t="str">
        <f t="shared" si="38"/>
        <v/>
      </c>
      <c r="P189" s="9" t="str">
        <f t="shared" si="39"/>
        <v/>
      </c>
      <c r="Q189" s="9" t="str">
        <f t="shared" si="40"/>
        <v/>
      </c>
      <c r="R189" s="9" t="str">
        <f>IF(A189&lt;&gt;"",IF(COUNTIF($G$2:$G$1000,"&gt;=50")&gt;=10,IF(AND(F189&gt;=55,G189&gt;=50),IF(_xlfn.RANK.EQ(K189,$K$2:$K$1000,0)&lt;=ROUND(COUNTIFS($G$2:$G$1000,"&gt;=50",$F$2:$F$1000,"&gt;=55")/100*$AF$9,0),$AF$8,IF(_xlfn.RANK.EQ(L189,$L$2:$L$1000,0)&lt;=ROUND(COUNTIFS($G$2:$G$1000,"&gt;=50",$F$2:$F$1000,"&gt;=55")/100*$AE$9,0),$AE$8,IF(_xlfn.RANK.EQ(M189,$M$2:$M$1000,0)&lt;=ROUND(COUNTIFS($G$2:$G$1000,"&gt;=50",$F$2:$F$1000,"&gt;=55")/100*$AD$9,0),$AD$8,IF(_xlfn.RANK.EQ(N189,$N$2:$N$1000,0)&lt;=ROUND(COUNTIFS($G$2:$G$1000,"&gt;=50",$F$2:$F$1000,"&gt;=55")/100*$AC$9,0),$AC$8,IF(_xlfn.RANK.EQ(O189,$O$2:$O$1000,0)&lt;=ROUND(COUNTIFS($G$2:$G$1000,"&gt;=50",$F$2:$F$1000,"&gt;=55")/100*$AB$9,0),$AB$8,IF(_xlfn.RANK.EQ(P189,$P$2:$P$1000,0)&lt;=ROUND(COUNTIFS($G$2:$G$1000,"&gt;=50",$F$2:$F$1000,"&gt;=55")/100*$AA$9,0),$AA$8,$Z$8)))))),IF(I189&gt;=$Y$9,$Y$8,$X$8)),IF(I189&gt;=$X$32,$X$30,IF(I189&gt;=$Y$32,$Y$30,IF(I189&gt;=$Z$32,$Z$30,IF(I189&gt;=$AA$32,$AA$30,IF(I189&gt;=$AB$32,$AB$30,IF(I189&gt;=$AC$32,$AC$30,IF(I189&gt;=$AD$32,$AD$30,IF(I189&gt;=$AE$32,$AE$30,$AF$30))))))))),"")</f>
        <v/>
      </c>
      <c r="S189" s="9" t="str" cm="1">
        <f t="array" ref="S189">IF(AND(D189&lt;&gt;"",D189&lt;&gt;"GR"),IF(COUNTIF($H$2:$H$1000,"&gt;=50")&gt;=10,IF(D189&lt;&gt;"GR",IF(AND(D189&gt;=55,H189&gt;=50),_xlfn.IFS(AND(H189&gt;=$AF$11,H189&gt;$AE$10,H189&gt;$AD$10,H189&gt;$AC$10,H189&gt;$AB$10,H189&gt;$AA$10,H189&gt;$Z$10),"AA",AND(H189&gt;=$AE$11,H189&gt;$AD$10,H189&gt;$AC$10,H189&gt;$AB$10,H189&gt;$AA$10,H189&gt;$Z$10),"BA",AND(H189&gt;=$AD$11,H189&gt;$AC$10,H189&gt;$AB$10,H189&gt;$AA$10,H189&gt;$Z$10),"BB",AND(H189&gt;=$AC$11,H189&gt;$AB$10,H189&gt;$AA$10,H189&gt;$Z$10),"CB",AND(H189&gt;=$AB$11,H189&gt;$AA$10,H189&gt;$Z$10),"CC",AND(H189&gt;=$AA$11,H189&gt;$Z$10),"DC",H189&gt;=50,"DD"),IF(H189&gt;=$Y$9,"FD","FF")),R189),IF(J189&gt;=$X$32,$X$30,IF(J189&gt;=$Y$32,$Y$30,IF(J189&gt;=$Z$32,$Z$30,IF(J189&gt;=$AA$32,$AA$30,IF(J189&gt;=$AB$32,$AB$30,IF(J189&gt;=$AC$32,$AC$30,IF(J189&gt;=$AD$32,$AD$30,IF(J189&gt;=$AE$32,$AE$30,$AF$30))))))))),R189)</f>
        <v/>
      </c>
      <c r="T189" s="9" t="str" cm="1">
        <f t="array" ref="T189">IF(A189&lt;&gt;"",IF(_xlfn.BITOR(D189&lt;&gt;"GR",D189&lt;&gt;""),IF(AND(J189&gt;=50,D189&gt;=55),_xlfn.RANK.EQ(J189,$J$2:$J$1000,0),_xlfn.IFS(S189="FD",999,S189="FF",1000)),IF(AND(J189&gt;=50,F189&gt;=55),_xlfn.RANK.EQ(J189,$J$2:$J$326,0),_xlfn.IFS(S189="FD",999,S189="FF",1000))),"")</f>
        <v/>
      </c>
    </row>
    <row r="190" spans="1:20" x14ac:dyDescent="0.2">
      <c r="A190" s="31"/>
      <c r="B190" s="31"/>
      <c r="C190" s="31"/>
      <c r="D190" s="3"/>
      <c r="E190" s="16">
        <f t="shared" si="41"/>
        <v>0</v>
      </c>
      <c r="F190" s="16">
        <f t="shared" si="42"/>
        <v>0</v>
      </c>
      <c r="G190" s="9">
        <f t="shared" si="30"/>
        <v>0</v>
      </c>
      <c r="H190" s="9">
        <f t="shared" si="31"/>
        <v>0</v>
      </c>
      <c r="I190" s="9">
        <f t="shared" si="32"/>
        <v>0</v>
      </c>
      <c r="J190" s="9">
        <f t="shared" si="33"/>
        <v>0</v>
      </c>
      <c r="K190" s="9" t="str">
        <f t="shared" si="34"/>
        <v/>
      </c>
      <c r="L190" s="9" t="str">
        <f t="shared" si="35"/>
        <v/>
      </c>
      <c r="M190" s="9" t="str">
        <f t="shared" si="36"/>
        <v/>
      </c>
      <c r="N190" s="9" t="str">
        <f t="shared" si="37"/>
        <v/>
      </c>
      <c r="O190" s="9" t="str">
        <f t="shared" si="38"/>
        <v/>
      </c>
      <c r="P190" s="9" t="str">
        <f t="shared" si="39"/>
        <v/>
      </c>
      <c r="Q190" s="9" t="str">
        <f t="shared" si="40"/>
        <v/>
      </c>
      <c r="R190" s="9" t="str">
        <f>IF(A190&lt;&gt;"",IF(COUNTIF($G$2:$G$1000,"&gt;=50")&gt;=10,IF(AND(F190&gt;=55,G190&gt;=50),IF(_xlfn.RANK.EQ(K190,$K$2:$K$1000,0)&lt;=ROUND(COUNTIFS($G$2:$G$1000,"&gt;=50",$F$2:$F$1000,"&gt;=55")/100*$AF$9,0),$AF$8,IF(_xlfn.RANK.EQ(L190,$L$2:$L$1000,0)&lt;=ROUND(COUNTIFS($G$2:$G$1000,"&gt;=50",$F$2:$F$1000,"&gt;=55")/100*$AE$9,0),$AE$8,IF(_xlfn.RANK.EQ(M190,$M$2:$M$1000,0)&lt;=ROUND(COUNTIFS($G$2:$G$1000,"&gt;=50",$F$2:$F$1000,"&gt;=55")/100*$AD$9,0),$AD$8,IF(_xlfn.RANK.EQ(N190,$N$2:$N$1000,0)&lt;=ROUND(COUNTIFS($G$2:$G$1000,"&gt;=50",$F$2:$F$1000,"&gt;=55")/100*$AC$9,0),$AC$8,IF(_xlfn.RANK.EQ(O190,$O$2:$O$1000,0)&lt;=ROUND(COUNTIFS($G$2:$G$1000,"&gt;=50",$F$2:$F$1000,"&gt;=55")/100*$AB$9,0),$AB$8,IF(_xlfn.RANK.EQ(P190,$P$2:$P$1000,0)&lt;=ROUND(COUNTIFS($G$2:$G$1000,"&gt;=50",$F$2:$F$1000,"&gt;=55")/100*$AA$9,0),$AA$8,$Z$8)))))),IF(I190&gt;=$Y$9,$Y$8,$X$8)),IF(I190&gt;=$X$32,$X$30,IF(I190&gt;=$Y$32,$Y$30,IF(I190&gt;=$Z$32,$Z$30,IF(I190&gt;=$AA$32,$AA$30,IF(I190&gt;=$AB$32,$AB$30,IF(I190&gt;=$AC$32,$AC$30,IF(I190&gt;=$AD$32,$AD$30,IF(I190&gt;=$AE$32,$AE$30,$AF$30))))))))),"")</f>
        <v/>
      </c>
      <c r="S190" s="9" t="str" cm="1">
        <f t="array" ref="S190">IF(AND(D190&lt;&gt;"",D190&lt;&gt;"GR"),IF(COUNTIF($H$2:$H$1000,"&gt;=50")&gt;=10,IF(D190&lt;&gt;"GR",IF(AND(D190&gt;=55,H190&gt;=50),_xlfn.IFS(AND(H190&gt;=$AF$11,H190&gt;$AE$10,H190&gt;$AD$10,H190&gt;$AC$10,H190&gt;$AB$10,H190&gt;$AA$10,H190&gt;$Z$10),"AA",AND(H190&gt;=$AE$11,H190&gt;$AD$10,H190&gt;$AC$10,H190&gt;$AB$10,H190&gt;$AA$10,H190&gt;$Z$10),"BA",AND(H190&gt;=$AD$11,H190&gt;$AC$10,H190&gt;$AB$10,H190&gt;$AA$10,H190&gt;$Z$10),"BB",AND(H190&gt;=$AC$11,H190&gt;$AB$10,H190&gt;$AA$10,H190&gt;$Z$10),"CB",AND(H190&gt;=$AB$11,H190&gt;$AA$10,H190&gt;$Z$10),"CC",AND(H190&gt;=$AA$11,H190&gt;$Z$10),"DC",H190&gt;=50,"DD"),IF(H190&gt;=$Y$9,"FD","FF")),R190),IF(J190&gt;=$X$32,$X$30,IF(J190&gt;=$Y$32,$Y$30,IF(J190&gt;=$Z$32,$Z$30,IF(J190&gt;=$AA$32,$AA$30,IF(J190&gt;=$AB$32,$AB$30,IF(J190&gt;=$AC$32,$AC$30,IF(J190&gt;=$AD$32,$AD$30,IF(J190&gt;=$AE$32,$AE$30,$AF$30))))))))),R190)</f>
        <v/>
      </c>
      <c r="T190" s="9" t="str" cm="1">
        <f t="array" ref="T190">IF(A190&lt;&gt;"",IF(_xlfn.BITOR(D190&lt;&gt;"GR",D190&lt;&gt;""),IF(AND(J190&gt;=50,D190&gt;=55),_xlfn.RANK.EQ(J190,$J$2:$J$1000,0),_xlfn.IFS(S190="FD",999,S190="FF",1000)),IF(AND(J190&gt;=50,F190&gt;=55),_xlfn.RANK.EQ(J190,$J$2:$J$326,0),_xlfn.IFS(S190="FD",999,S190="FF",1000))),"")</f>
        <v/>
      </c>
    </row>
    <row r="191" spans="1:20" x14ac:dyDescent="0.2">
      <c r="A191" s="31"/>
      <c r="B191" s="31"/>
      <c r="C191" s="31"/>
      <c r="D191" s="3"/>
      <c r="E191" s="16">
        <f t="shared" si="41"/>
        <v>0</v>
      </c>
      <c r="F191" s="16">
        <f t="shared" si="42"/>
        <v>0</v>
      </c>
      <c r="G191" s="9">
        <f t="shared" si="30"/>
        <v>0</v>
      </c>
      <c r="H191" s="9">
        <f t="shared" si="31"/>
        <v>0</v>
      </c>
      <c r="I191" s="9">
        <f t="shared" si="32"/>
        <v>0</v>
      </c>
      <c r="J191" s="9">
        <f t="shared" si="33"/>
        <v>0</v>
      </c>
      <c r="K191" s="9" t="str">
        <f t="shared" si="34"/>
        <v/>
      </c>
      <c r="L191" s="9" t="str">
        <f t="shared" si="35"/>
        <v/>
      </c>
      <c r="M191" s="9" t="str">
        <f t="shared" si="36"/>
        <v/>
      </c>
      <c r="N191" s="9" t="str">
        <f t="shared" si="37"/>
        <v/>
      </c>
      <c r="O191" s="9" t="str">
        <f t="shared" si="38"/>
        <v/>
      </c>
      <c r="P191" s="9" t="str">
        <f t="shared" si="39"/>
        <v/>
      </c>
      <c r="Q191" s="9" t="str">
        <f t="shared" si="40"/>
        <v/>
      </c>
      <c r="R191" s="9" t="str">
        <f>IF(A191&lt;&gt;"",IF(COUNTIF($G$2:$G$1000,"&gt;=50")&gt;=10,IF(AND(F191&gt;=55,G191&gt;=50),IF(_xlfn.RANK.EQ(K191,$K$2:$K$1000,0)&lt;=ROUND(COUNTIFS($G$2:$G$1000,"&gt;=50",$F$2:$F$1000,"&gt;=55")/100*$AF$9,0),$AF$8,IF(_xlfn.RANK.EQ(L191,$L$2:$L$1000,0)&lt;=ROUND(COUNTIFS($G$2:$G$1000,"&gt;=50",$F$2:$F$1000,"&gt;=55")/100*$AE$9,0),$AE$8,IF(_xlfn.RANK.EQ(M191,$M$2:$M$1000,0)&lt;=ROUND(COUNTIFS($G$2:$G$1000,"&gt;=50",$F$2:$F$1000,"&gt;=55")/100*$AD$9,0),$AD$8,IF(_xlfn.RANK.EQ(N191,$N$2:$N$1000,0)&lt;=ROUND(COUNTIFS($G$2:$G$1000,"&gt;=50",$F$2:$F$1000,"&gt;=55")/100*$AC$9,0),$AC$8,IF(_xlfn.RANK.EQ(O191,$O$2:$O$1000,0)&lt;=ROUND(COUNTIFS($G$2:$G$1000,"&gt;=50",$F$2:$F$1000,"&gt;=55")/100*$AB$9,0),$AB$8,IF(_xlfn.RANK.EQ(P191,$P$2:$P$1000,0)&lt;=ROUND(COUNTIFS($G$2:$G$1000,"&gt;=50",$F$2:$F$1000,"&gt;=55")/100*$AA$9,0),$AA$8,$Z$8)))))),IF(I191&gt;=$Y$9,$Y$8,$X$8)),IF(I191&gt;=$X$32,$X$30,IF(I191&gt;=$Y$32,$Y$30,IF(I191&gt;=$Z$32,$Z$30,IF(I191&gt;=$AA$32,$AA$30,IF(I191&gt;=$AB$32,$AB$30,IF(I191&gt;=$AC$32,$AC$30,IF(I191&gt;=$AD$32,$AD$30,IF(I191&gt;=$AE$32,$AE$30,$AF$30))))))))),"")</f>
        <v/>
      </c>
      <c r="S191" s="9" t="str" cm="1">
        <f t="array" ref="S191">IF(AND(D191&lt;&gt;"",D191&lt;&gt;"GR"),IF(COUNTIF($H$2:$H$1000,"&gt;=50")&gt;=10,IF(D191&lt;&gt;"GR",IF(AND(D191&gt;=55,H191&gt;=50),_xlfn.IFS(AND(H191&gt;=$AF$11,H191&gt;$AE$10,H191&gt;$AD$10,H191&gt;$AC$10,H191&gt;$AB$10,H191&gt;$AA$10,H191&gt;$Z$10),"AA",AND(H191&gt;=$AE$11,H191&gt;$AD$10,H191&gt;$AC$10,H191&gt;$AB$10,H191&gt;$AA$10,H191&gt;$Z$10),"BA",AND(H191&gt;=$AD$11,H191&gt;$AC$10,H191&gt;$AB$10,H191&gt;$AA$10,H191&gt;$Z$10),"BB",AND(H191&gt;=$AC$11,H191&gt;$AB$10,H191&gt;$AA$10,H191&gt;$Z$10),"CB",AND(H191&gt;=$AB$11,H191&gt;$AA$10,H191&gt;$Z$10),"CC",AND(H191&gt;=$AA$11,H191&gt;$Z$10),"DC",H191&gt;=50,"DD"),IF(H191&gt;=$Y$9,"FD","FF")),R191),IF(J191&gt;=$X$32,$X$30,IF(J191&gt;=$Y$32,$Y$30,IF(J191&gt;=$Z$32,$Z$30,IF(J191&gt;=$AA$32,$AA$30,IF(J191&gt;=$AB$32,$AB$30,IF(J191&gt;=$AC$32,$AC$30,IF(J191&gt;=$AD$32,$AD$30,IF(J191&gt;=$AE$32,$AE$30,$AF$30))))))))),R191)</f>
        <v/>
      </c>
      <c r="T191" s="9" t="str" cm="1">
        <f t="array" ref="T191">IF(A191&lt;&gt;"",IF(_xlfn.BITOR(D191&lt;&gt;"GR",D191&lt;&gt;""),IF(AND(J191&gt;=50,D191&gt;=55),_xlfn.RANK.EQ(J191,$J$2:$J$1000,0),_xlfn.IFS(S191="FD",999,S191="FF",1000)),IF(AND(J191&gt;=50,F191&gt;=55),_xlfn.RANK.EQ(J191,$J$2:$J$326,0),_xlfn.IFS(S191="FD",999,S191="FF",1000))),"")</f>
        <v/>
      </c>
    </row>
    <row r="192" spans="1:20" x14ac:dyDescent="0.2">
      <c r="A192" s="31"/>
      <c r="B192" s="31"/>
      <c r="C192" s="31"/>
      <c r="D192" s="3"/>
      <c r="E192" s="16">
        <f t="shared" si="41"/>
        <v>0</v>
      </c>
      <c r="F192" s="16">
        <f t="shared" si="42"/>
        <v>0</v>
      </c>
      <c r="G192" s="9">
        <f t="shared" si="30"/>
        <v>0</v>
      </c>
      <c r="H192" s="9">
        <f t="shared" si="31"/>
        <v>0</v>
      </c>
      <c r="I192" s="9">
        <f t="shared" si="32"/>
        <v>0</v>
      </c>
      <c r="J192" s="9">
        <f t="shared" si="33"/>
        <v>0</v>
      </c>
      <c r="K192" s="9" t="str">
        <f t="shared" si="34"/>
        <v/>
      </c>
      <c r="L192" s="9" t="str">
        <f t="shared" si="35"/>
        <v/>
      </c>
      <c r="M192" s="9" t="str">
        <f t="shared" si="36"/>
        <v/>
      </c>
      <c r="N192" s="9" t="str">
        <f t="shared" si="37"/>
        <v/>
      </c>
      <c r="O192" s="9" t="str">
        <f t="shared" si="38"/>
        <v/>
      </c>
      <c r="P192" s="9" t="str">
        <f t="shared" si="39"/>
        <v/>
      </c>
      <c r="Q192" s="9" t="str">
        <f t="shared" si="40"/>
        <v/>
      </c>
      <c r="R192" s="9" t="str">
        <f>IF(A192&lt;&gt;"",IF(COUNTIF($G$2:$G$1000,"&gt;=50")&gt;=10,IF(AND(F192&gt;=55,G192&gt;=50),IF(_xlfn.RANK.EQ(K192,$K$2:$K$1000,0)&lt;=ROUND(COUNTIFS($G$2:$G$1000,"&gt;=50",$F$2:$F$1000,"&gt;=55")/100*$AF$9,0),$AF$8,IF(_xlfn.RANK.EQ(L192,$L$2:$L$1000,0)&lt;=ROUND(COUNTIFS($G$2:$G$1000,"&gt;=50",$F$2:$F$1000,"&gt;=55")/100*$AE$9,0),$AE$8,IF(_xlfn.RANK.EQ(M192,$M$2:$M$1000,0)&lt;=ROUND(COUNTIFS($G$2:$G$1000,"&gt;=50",$F$2:$F$1000,"&gt;=55")/100*$AD$9,0),$AD$8,IF(_xlfn.RANK.EQ(N192,$N$2:$N$1000,0)&lt;=ROUND(COUNTIFS($G$2:$G$1000,"&gt;=50",$F$2:$F$1000,"&gt;=55")/100*$AC$9,0),$AC$8,IF(_xlfn.RANK.EQ(O192,$O$2:$O$1000,0)&lt;=ROUND(COUNTIFS($G$2:$G$1000,"&gt;=50",$F$2:$F$1000,"&gt;=55")/100*$AB$9,0),$AB$8,IF(_xlfn.RANK.EQ(P192,$P$2:$P$1000,0)&lt;=ROUND(COUNTIFS($G$2:$G$1000,"&gt;=50",$F$2:$F$1000,"&gt;=55")/100*$AA$9,0),$AA$8,$Z$8)))))),IF(I192&gt;=$Y$9,$Y$8,$X$8)),IF(I192&gt;=$X$32,$X$30,IF(I192&gt;=$Y$32,$Y$30,IF(I192&gt;=$Z$32,$Z$30,IF(I192&gt;=$AA$32,$AA$30,IF(I192&gt;=$AB$32,$AB$30,IF(I192&gt;=$AC$32,$AC$30,IF(I192&gt;=$AD$32,$AD$30,IF(I192&gt;=$AE$32,$AE$30,$AF$30))))))))),"")</f>
        <v/>
      </c>
      <c r="S192" s="9" t="str" cm="1">
        <f t="array" ref="S192">IF(AND(D192&lt;&gt;"",D192&lt;&gt;"GR"),IF(COUNTIF($H$2:$H$1000,"&gt;=50")&gt;=10,IF(D192&lt;&gt;"GR",IF(AND(D192&gt;=55,H192&gt;=50),_xlfn.IFS(AND(H192&gt;=$AF$11,H192&gt;$AE$10,H192&gt;$AD$10,H192&gt;$AC$10,H192&gt;$AB$10,H192&gt;$AA$10,H192&gt;$Z$10),"AA",AND(H192&gt;=$AE$11,H192&gt;$AD$10,H192&gt;$AC$10,H192&gt;$AB$10,H192&gt;$AA$10,H192&gt;$Z$10),"BA",AND(H192&gt;=$AD$11,H192&gt;$AC$10,H192&gt;$AB$10,H192&gt;$AA$10,H192&gt;$Z$10),"BB",AND(H192&gt;=$AC$11,H192&gt;$AB$10,H192&gt;$AA$10,H192&gt;$Z$10),"CB",AND(H192&gt;=$AB$11,H192&gt;$AA$10,H192&gt;$Z$10),"CC",AND(H192&gt;=$AA$11,H192&gt;$Z$10),"DC",H192&gt;=50,"DD"),IF(H192&gt;=$Y$9,"FD","FF")),R192),IF(J192&gt;=$X$32,$X$30,IF(J192&gt;=$Y$32,$Y$30,IF(J192&gt;=$Z$32,$Z$30,IF(J192&gt;=$AA$32,$AA$30,IF(J192&gt;=$AB$32,$AB$30,IF(J192&gt;=$AC$32,$AC$30,IF(J192&gt;=$AD$32,$AD$30,IF(J192&gt;=$AE$32,$AE$30,$AF$30))))))))),R192)</f>
        <v/>
      </c>
      <c r="T192" s="9" t="str" cm="1">
        <f t="array" ref="T192">IF(A192&lt;&gt;"",IF(_xlfn.BITOR(D192&lt;&gt;"GR",D192&lt;&gt;""),IF(AND(J192&gt;=50,D192&gt;=55),_xlfn.RANK.EQ(J192,$J$2:$J$1000,0),_xlfn.IFS(S192="FD",999,S192="FF",1000)),IF(AND(J192&gt;=50,F192&gt;=55),_xlfn.RANK.EQ(J192,$J$2:$J$326,0),_xlfn.IFS(S192="FD",999,S192="FF",1000))),"")</f>
        <v/>
      </c>
    </row>
    <row r="193" spans="1:20" x14ac:dyDescent="0.2">
      <c r="A193" s="31"/>
      <c r="B193" s="31"/>
      <c r="C193" s="31"/>
      <c r="D193" s="3"/>
      <c r="E193" s="16">
        <f t="shared" si="41"/>
        <v>0</v>
      </c>
      <c r="F193" s="16">
        <f t="shared" si="42"/>
        <v>0</v>
      </c>
      <c r="G193" s="9">
        <f t="shared" si="30"/>
        <v>0</v>
      </c>
      <c r="H193" s="9">
        <f t="shared" si="31"/>
        <v>0</v>
      </c>
      <c r="I193" s="9">
        <f t="shared" si="32"/>
        <v>0</v>
      </c>
      <c r="J193" s="9">
        <f t="shared" si="33"/>
        <v>0</v>
      </c>
      <c r="K193" s="9" t="str">
        <f t="shared" si="34"/>
        <v/>
      </c>
      <c r="L193" s="9" t="str">
        <f t="shared" si="35"/>
        <v/>
      </c>
      <c r="M193" s="9" t="str">
        <f t="shared" si="36"/>
        <v/>
      </c>
      <c r="N193" s="9" t="str">
        <f t="shared" si="37"/>
        <v/>
      </c>
      <c r="O193" s="9" t="str">
        <f t="shared" si="38"/>
        <v/>
      </c>
      <c r="P193" s="9" t="str">
        <f t="shared" si="39"/>
        <v/>
      </c>
      <c r="Q193" s="9" t="str">
        <f t="shared" si="40"/>
        <v/>
      </c>
      <c r="R193" s="9" t="str">
        <f>IF(A193&lt;&gt;"",IF(COUNTIF($G$2:$G$1000,"&gt;=50")&gt;=10,IF(AND(F193&gt;=55,G193&gt;=50),IF(_xlfn.RANK.EQ(K193,$K$2:$K$1000,0)&lt;=ROUND(COUNTIFS($G$2:$G$1000,"&gt;=50",$F$2:$F$1000,"&gt;=55")/100*$AF$9,0),$AF$8,IF(_xlfn.RANK.EQ(L193,$L$2:$L$1000,0)&lt;=ROUND(COUNTIFS($G$2:$G$1000,"&gt;=50",$F$2:$F$1000,"&gt;=55")/100*$AE$9,0),$AE$8,IF(_xlfn.RANK.EQ(M193,$M$2:$M$1000,0)&lt;=ROUND(COUNTIFS($G$2:$G$1000,"&gt;=50",$F$2:$F$1000,"&gt;=55")/100*$AD$9,0),$AD$8,IF(_xlfn.RANK.EQ(N193,$N$2:$N$1000,0)&lt;=ROUND(COUNTIFS($G$2:$G$1000,"&gt;=50",$F$2:$F$1000,"&gt;=55")/100*$AC$9,0),$AC$8,IF(_xlfn.RANK.EQ(O193,$O$2:$O$1000,0)&lt;=ROUND(COUNTIFS($G$2:$G$1000,"&gt;=50",$F$2:$F$1000,"&gt;=55")/100*$AB$9,0),$AB$8,IF(_xlfn.RANK.EQ(P193,$P$2:$P$1000,0)&lt;=ROUND(COUNTIFS($G$2:$G$1000,"&gt;=50",$F$2:$F$1000,"&gt;=55")/100*$AA$9,0),$AA$8,$Z$8)))))),IF(I193&gt;=$Y$9,$Y$8,$X$8)),IF(I193&gt;=$X$32,$X$30,IF(I193&gt;=$Y$32,$Y$30,IF(I193&gt;=$Z$32,$Z$30,IF(I193&gt;=$AA$32,$AA$30,IF(I193&gt;=$AB$32,$AB$30,IF(I193&gt;=$AC$32,$AC$30,IF(I193&gt;=$AD$32,$AD$30,IF(I193&gt;=$AE$32,$AE$30,$AF$30))))))))),"")</f>
        <v/>
      </c>
      <c r="S193" s="9" t="str" cm="1">
        <f t="array" ref="S193">IF(AND(D193&lt;&gt;"",D193&lt;&gt;"GR"),IF(COUNTIF($H$2:$H$1000,"&gt;=50")&gt;=10,IF(D193&lt;&gt;"GR",IF(AND(D193&gt;=55,H193&gt;=50),_xlfn.IFS(AND(H193&gt;=$AF$11,H193&gt;$AE$10,H193&gt;$AD$10,H193&gt;$AC$10,H193&gt;$AB$10,H193&gt;$AA$10,H193&gt;$Z$10),"AA",AND(H193&gt;=$AE$11,H193&gt;$AD$10,H193&gt;$AC$10,H193&gt;$AB$10,H193&gt;$AA$10,H193&gt;$Z$10),"BA",AND(H193&gt;=$AD$11,H193&gt;$AC$10,H193&gt;$AB$10,H193&gt;$AA$10,H193&gt;$Z$10),"BB",AND(H193&gt;=$AC$11,H193&gt;$AB$10,H193&gt;$AA$10,H193&gt;$Z$10),"CB",AND(H193&gt;=$AB$11,H193&gt;$AA$10,H193&gt;$Z$10),"CC",AND(H193&gt;=$AA$11,H193&gt;$Z$10),"DC",H193&gt;=50,"DD"),IF(H193&gt;=$Y$9,"FD","FF")),R193),IF(J193&gt;=$X$32,$X$30,IF(J193&gt;=$Y$32,$Y$30,IF(J193&gt;=$Z$32,$Z$30,IF(J193&gt;=$AA$32,$AA$30,IF(J193&gt;=$AB$32,$AB$30,IF(J193&gt;=$AC$32,$AC$30,IF(J193&gt;=$AD$32,$AD$30,IF(J193&gt;=$AE$32,$AE$30,$AF$30))))))))),R193)</f>
        <v/>
      </c>
      <c r="T193" s="9" t="str" cm="1">
        <f t="array" ref="T193">IF(A193&lt;&gt;"",IF(_xlfn.BITOR(D193&lt;&gt;"GR",D193&lt;&gt;""),IF(AND(J193&gt;=50,D193&gt;=55),_xlfn.RANK.EQ(J193,$J$2:$J$1000,0),_xlfn.IFS(S193="FD",999,S193="FF",1000)),IF(AND(J193&gt;=50,F193&gt;=55),_xlfn.RANK.EQ(J193,$J$2:$J$326,0),_xlfn.IFS(S193="FD",999,S193="FF",1000))),"")</f>
        <v/>
      </c>
    </row>
    <row r="194" spans="1:20" x14ac:dyDescent="0.2">
      <c r="A194" s="31"/>
      <c r="B194" s="31"/>
      <c r="C194" s="31"/>
      <c r="D194" s="3"/>
      <c r="E194" s="16">
        <f t="shared" si="41"/>
        <v>0</v>
      </c>
      <c r="F194" s="16">
        <f t="shared" si="42"/>
        <v>0</v>
      </c>
      <c r="G194" s="9">
        <f t="shared" ref="G194:G257" si="43">(E194*0.4)+(F194*0.6)</f>
        <v>0</v>
      </c>
      <c r="H194" s="9">
        <f t="shared" si="31"/>
        <v>0</v>
      </c>
      <c r="I194" s="9">
        <f t="shared" si="32"/>
        <v>0</v>
      </c>
      <c r="J194" s="9">
        <f t="shared" si="33"/>
        <v>0</v>
      </c>
      <c r="K194" s="9" t="str">
        <f t="shared" si="34"/>
        <v/>
      </c>
      <c r="L194" s="9" t="str">
        <f t="shared" si="35"/>
        <v/>
      </c>
      <c r="M194" s="9" t="str">
        <f t="shared" si="36"/>
        <v/>
      </c>
      <c r="N194" s="9" t="str">
        <f t="shared" si="37"/>
        <v/>
      </c>
      <c r="O194" s="9" t="str">
        <f t="shared" si="38"/>
        <v/>
      </c>
      <c r="P194" s="9" t="str">
        <f t="shared" si="39"/>
        <v/>
      </c>
      <c r="Q194" s="9" t="str">
        <f t="shared" si="40"/>
        <v/>
      </c>
      <c r="R194" s="9" t="str">
        <f>IF(A194&lt;&gt;"",IF(COUNTIF($G$2:$G$1000,"&gt;=50")&gt;=10,IF(AND(F194&gt;=55,G194&gt;=50),IF(_xlfn.RANK.EQ(K194,$K$2:$K$1000,0)&lt;=ROUND(COUNTIFS($G$2:$G$1000,"&gt;=50",$F$2:$F$1000,"&gt;=55")/100*$AF$9,0),$AF$8,IF(_xlfn.RANK.EQ(L194,$L$2:$L$1000,0)&lt;=ROUND(COUNTIFS($G$2:$G$1000,"&gt;=50",$F$2:$F$1000,"&gt;=55")/100*$AE$9,0),$AE$8,IF(_xlfn.RANK.EQ(M194,$M$2:$M$1000,0)&lt;=ROUND(COUNTIFS($G$2:$G$1000,"&gt;=50",$F$2:$F$1000,"&gt;=55")/100*$AD$9,0),$AD$8,IF(_xlfn.RANK.EQ(N194,$N$2:$N$1000,0)&lt;=ROUND(COUNTIFS($G$2:$G$1000,"&gt;=50",$F$2:$F$1000,"&gt;=55")/100*$AC$9,0),$AC$8,IF(_xlfn.RANK.EQ(O194,$O$2:$O$1000,0)&lt;=ROUND(COUNTIFS($G$2:$G$1000,"&gt;=50",$F$2:$F$1000,"&gt;=55")/100*$AB$9,0),$AB$8,IF(_xlfn.RANK.EQ(P194,$P$2:$P$1000,0)&lt;=ROUND(COUNTIFS($G$2:$G$1000,"&gt;=50",$F$2:$F$1000,"&gt;=55")/100*$AA$9,0),$AA$8,$Z$8)))))),IF(I194&gt;=$Y$9,$Y$8,$X$8)),IF(I194&gt;=$X$32,$X$30,IF(I194&gt;=$Y$32,$Y$30,IF(I194&gt;=$Z$32,$Z$30,IF(I194&gt;=$AA$32,$AA$30,IF(I194&gt;=$AB$32,$AB$30,IF(I194&gt;=$AC$32,$AC$30,IF(I194&gt;=$AD$32,$AD$30,IF(I194&gt;=$AE$32,$AE$30,$AF$30))))))))),"")</f>
        <v/>
      </c>
      <c r="S194" s="9" t="str" cm="1">
        <f t="array" ref="S194">IF(AND(D194&lt;&gt;"",D194&lt;&gt;"GR"),IF(COUNTIF($H$2:$H$1000,"&gt;=50")&gt;=10,IF(D194&lt;&gt;"GR",IF(AND(D194&gt;=55,H194&gt;=50),_xlfn.IFS(AND(H194&gt;=$AF$11,H194&gt;$AE$10,H194&gt;$AD$10,H194&gt;$AC$10,H194&gt;$AB$10,H194&gt;$AA$10,H194&gt;$Z$10),"AA",AND(H194&gt;=$AE$11,H194&gt;$AD$10,H194&gt;$AC$10,H194&gt;$AB$10,H194&gt;$AA$10,H194&gt;$Z$10),"BA",AND(H194&gt;=$AD$11,H194&gt;$AC$10,H194&gt;$AB$10,H194&gt;$AA$10,H194&gt;$Z$10),"BB",AND(H194&gt;=$AC$11,H194&gt;$AB$10,H194&gt;$AA$10,H194&gt;$Z$10),"CB",AND(H194&gt;=$AB$11,H194&gt;$AA$10,H194&gt;$Z$10),"CC",AND(H194&gt;=$AA$11,H194&gt;$Z$10),"DC",H194&gt;=50,"DD"),IF(H194&gt;=$Y$9,"FD","FF")),R194),IF(J194&gt;=$X$32,$X$30,IF(J194&gt;=$Y$32,$Y$30,IF(J194&gt;=$Z$32,$Z$30,IF(J194&gt;=$AA$32,$AA$30,IF(J194&gt;=$AB$32,$AB$30,IF(J194&gt;=$AC$32,$AC$30,IF(J194&gt;=$AD$32,$AD$30,IF(J194&gt;=$AE$32,$AE$30,$AF$30))))))))),R194)</f>
        <v/>
      </c>
      <c r="T194" s="9" t="str" cm="1">
        <f t="array" ref="T194">IF(A194&lt;&gt;"",IF(_xlfn.BITOR(D194&lt;&gt;"GR",D194&lt;&gt;""),IF(AND(J194&gt;=50,D194&gt;=55),_xlfn.RANK.EQ(J194,$J$2:$J$1000,0),_xlfn.IFS(S194="FD",999,S194="FF",1000)),IF(AND(J194&gt;=50,F194&gt;=55),_xlfn.RANK.EQ(J194,$J$2:$J$326,0),_xlfn.IFS(S194="FD",999,S194="FF",1000))),"")</f>
        <v/>
      </c>
    </row>
    <row r="195" spans="1:20" x14ac:dyDescent="0.2">
      <c r="A195" s="31"/>
      <c r="B195" s="31"/>
      <c r="C195" s="31"/>
      <c r="D195" s="3"/>
      <c r="E195" s="16">
        <f t="shared" si="41"/>
        <v>0</v>
      </c>
      <c r="F195" s="16">
        <f t="shared" si="42"/>
        <v>0</v>
      </c>
      <c r="G195" s="9">
        <f t="shared" si="43"/>
        <v>0</v>
      </c>
      <c r="H195" s="9">
        <f t="shared" ref="H195:H258" si="44">IF(AND(D195&lt;&gt;"",D195&lt;&gt;"GR"),(E195*0.4)+(D195*0.6),G195)</f>
        <v>0</v>
      </c>
      <c r="I195" s="9">
        <f t="shared" ref="I195:I258" si="45">ROUND(G195,0)</f>
        <v>0</v>
      </c>
      <c r="J195" s="9">
        <f t="shared" ref="J195:J258" si="46">ROUND(H195,0)</f>
        <v>0</v>
      </c>
      <c r="K195" s="9" t="str">
        <f t="shared" ref="K195:K258" si="47">IF(AND(G195&gt;=50,F195&gt;=55),G195,"")</f>
        <v/>
      </c>
      <c r="L195" s="9" t="str">
        <f t="shared" ref="L195:L258" si="48">IF(K195&lt;&gt;"",IF(_xlfn.RANK.EQ(K195,$K$2:$K$326,0)&lt;=ROUND(COUNTIFS($G$2:$G$326,"&gt;=50",$F$2:$F$326,"&gt;=55")/100*$AF$9,0),"",G195),"")</f>
        <v/>
      </c>
      <c r="M195" s="9" t="str">
        <f t="shared" ref="M195:M258" si="49">IF(L195&lt;&gt;"",IF(_xlfn.RANK.EQ(L195,$L$2:$L$326,0)&lt;=ROUND(COUNTIFS($G$2:$G$326,"&gt;=50",$F$2:$F$326,"&gt;=55")/100*$AE$9,0),"",G195),"")</f>
        <v/>
      </c>
      <c r="N195" s="9" t="str">
        <f t="shared" ref="N195:N258" si="50">IF(M195&lt;&gt;"",IF(_xlfn.RANK.EQ(M195,$M$2:$M$326,0)&lt;=ROUND(COUNTIFS($G$2:$G$326,"&gt;=50",$F$2:$F$326,"&gt;=55")/100*$AD$9,0),"",G195),"")</f>
        <v/>
      </c>
      <c r="O195" s="9" t="str">
        <f t="shared" ref="O195:O258" si="51">IF(N195&lt;&gt;"",IF(_xlfn.RANK.EQ(N195,$N$2:$N$326,0)&lt;=ROUND(COUNTIFS($G$2:$G$326,"&gt;=50",$F$2:$F$326,"&gt;=55")/100*$AC$9,0),"",G195),"")</f>
        <v/>
      </c>
      <c r="P195" s="9" t="str">
        <f t="shared" ref="P195:P258" si="52">IF(O195&lt;&gt;"",IF(_xlfn.RANK.EQ(O195,$O$2:$O$326,0)&lt;=ROUND(COUNTIFS($G$2:$G$326,"&gt;=50",$F$2:$F$326,"&gt;=55")/100*$AB$9,0),"",G195),"")</f>
        <v/>
      </c>
      <c r="Q195" s="9" t="str">
        <f t="shared" ref="Q195:Q258" si="53">IF(P195&lt;&gt;"",IF(_xlfn.RANK.EQ(P195,$P$2:$P$326,0)&lt;=ROUND(COUNTIFS($G$2:$G$326,"&gt;=50",$F$2:$F$326,"&gt;=55")/100*$AA$9,0),"",G195),"")</f>
        <v/>
      </c>
      <c r="R195" s="9" t="str">
        <f>IF(A195&lt;&gt;"",IF(COUNTIF($G$2:$G$1000,"&gt;=50")&gt;=10,IF(AND(F195&gt;=55,G195&gt;=50),IF(_xlfn.RANK.EQ(K195,$K$2:$K$1000,0)&lt;=ROUND(COUNTIFS($G$2:$G$1000,"&gt;=50",$F$2:$F$1000,"&gt;=55")/100*$AF$9,0),$AF$8,IF(_xlfn.RANK.EQ(L195,$L$2:$L$1000,0)&lt;=ROUND(COUNTIFS($G$2:$G$1000,"&gt;=50",$F$2:$F$1000,"&gt;=55")/100*$AE$9,0),$AE$8,IF(_xlfn.RANK.EQ(M195,$M$2:$M$1000,0)&lt;=ROUND(COUNTIFS($G$2:$G$1000,"&gt;=50",$F$2:$F$1000,"&gt;=55")/100*$AD$9,0),$AD$8,IF(_xlfn.RANK.EQ(N195,$N$2:$N$1000,0)&lt;=ROUND(COUNTIFS($G$2:$G$1000,"&gt;=50",$F$2:$F$1000,"&gt;=55")/100*$AC$9,0),$AC$8,IF(_xlfn.RANK.EQ(O195,$O$2:$O$1000,0)&lt;=ROUND(COUNTIFS($G$2:$G$1000,"&gt;=50",$F$2:$F$1000,"&gt;=55")/100*$AB$9,0),$AB$8,IF(_xlfn.RANK.EQ(P195,$P$2:$P$1000,0)&lt;=ROUND(COUNTIFS($G$2:$G$1000,"&gt;=50",$F$2:$F$1000,"&gt;=55")/100*$AA$9,0),$AA$8,$Z$8)))))),IF(I195&gt;=$Y$9,$Y$8,$X$8)),IF(I195&gt;=$X$32,$X$30,IF(I195&gt;=$Y$32,$Y$30,IF(I195&gt;=$Z$32,$Z$30,IF(I195&gt;=$AA$32,$AA$30,IF(I195&gt;=$AB$32,$AB$30,IF(I195&gt;=$AC$32,$AC$30,IF(I195&gt;=$AD$32,$AD$30,IF(I195&gt;=$AE$32,$AE$30,$AF$30))))))))),"")</f>
        <v/>
      </c>
      <c r="S195" s="9" t="str" cm="1">
        <f t="array" ref="S195">IF(AND(D195&lt;&gt;"",D195&lt;&gt;"GR"),IF(COUNTIF($H$2:$H$1000,"&gt;=50")&gt;=10,IF(D195&lt;&gt;"GR",IF(AND(D195&gt;=55,H195&gt;=50),_xlfn.IFS(AND(H195&gt;=$AF$11,H195&gt;$AE$10,H195&gt;$AD$10,H195&gt;$AC$10,H195&gt;$AB$10,H195&gt;$AA$10,H195&gt;$Z$10),"AA",AND(H195&gt;=$AE$11,H195&gt;$AD$10,H195&gt;$AC$10,H195&gt;$AB$10,H195&gt;$AA$10,H195&gt;$Z$10),"BA",AND(H195&gt;=$AD$11,H195&gt;$AC$10,H195&gt;$AB$10,H195&gt;$AA$10,H195&gt;$Z$10),"BB",AND(H195&gt;=$AC$11,H195&gt;$AB$10,H195&gt;$AA$10,H195&gt;$Z$10),"CB",AND(H195&gt;=$AB$11,H195&gt;$AA$10,H195&gt;$Z$10),"CC",AND(H195&gt;=$AA$11,H195&gt;$Z$10),"DC",H195&gt;=50,"DD"),IF(H195&gt;=$Y$9,"FD","FF")),R195),IF(J195&gt;=$X$32,$X$30,IF(J195&gt;=$Y$32,$Y$30,IF(J195&gt;=$Z$32,$Z$30,IF(J195&gt;=$AA$32,$AA$30,IF(J195&gt;=$AB$32,$AB$30,IF(J195&gt;=$AC$32,$AC$30,IF(J195&gt;=$AD$32,$AD$30,IF(J195&gt;=$AE$32,$AE$30,$AF$30))))))))),R195)</f>
        <v/>
      </c>
      <c r="T195" s="9" t="str" cm="1">
        <f t="array" ref="T195">IF(A195&lt;&gt;"",IF(_xlfn.BITOR(D195&lt;&gt;"GR",D195&lt;&gt;""),IF(AND(J195&gt;=50,D195&gt;=55),_xlfn.RANK.EQ(J195,$J$2:$J$1000,0),_xlfn.IFS(S195="FD",999,S195="FF",1000)),IF(AND(J195&gt;=50,F195&gt;=55),_xlfn.RANK.EQ(J195,$J$2:$J$326,0),_xlfn.IFS(S195="FD",999,S195="FF",1000))),"")</f>
        <v/>
      </c>
    </row>
    <row r="196" spans="1:20" x14ac:dyDescent="0.2">
      <c r="A196" s="31"/>
      <c r="B196" s="31"/>
      <c r="C196" s="31"/>
      <c r="D196" s="3"/>
      <c r="E196" s="16">
        <f t="shared" si="41"/>
        <v>0</v>
      </c>
      <c r="F196" s="16">
        <f t="shared" si="42"/>
        <v>0</v>
      </c>
      <c r="G196" s="9">
        <f t="shared" si="43"/>
        <v>0</v>
      </c>
      <c r="H196" s="9">
        <f t="shared" si="44"/>
        <v>0</v>
      </c>
      <c r="I196" s="9">
        <f t="shared" si="45"/>
        <v>0</v>
      </c>
      <c r="J196" s="9">
        <f t="shared" si="46"/>
        <v>0</v>
      </c>
      <c r="K196" s="9" t="str">
        <f t="shared" si="47"/>
        <v/>
      </c>
      <c r="L196" s="9" t="str">
        <f t="shared" si="48"/>
        <v/>
      </c>
      <c r="M196" s="9" t="str">
        <f t="shared" si="49"/>
        <v/>
      </c>
      <c r="N196" s="9" t="str">
        <f t="shared" si="50"/>
        <v/>
      </c>
      <c r="O196" s="9" t="str">
        <f t="shared" si="51"/>
        <v/>
      </c>
      <c r="P196" s="9" t="str">
        <f t="shared" si="52"/>
        <v/>
      </c>
      <c r="Q196" s="9" t="str">
        <f t="shared" si="53"/>
        <v/>
      </c>
      <c r="R196" s="9" t="str">
        <f>IF(A196&lt;&gt;"",IF(COUNTIF($G$2:$G$1000,"&gt;=50")&gt;=10,IF(AND(F196&gt;=55,G196&gt;=50),IF(_xlfn.RANK.EQ(K196,$K$2:$K$1000,0)&lt;=ROUND(COUNTIFS($G$2:$G$1000,"&gt;=50",$F$2:$F$1000,"&gt;=55")/100*$AF$9,0),$AF$8,IF(_xlfn.RANK.EQ(L196,$L$2:$L$1000,0)&lt;=ROUND(COUNTIFS($G$2:$G$1000,"&gt;=50",$F$2:$F$1000,"&gt;=55")/100*$AE$9,0),$AE$8,IF(_xlfn.RANK.EQ(M196,$M$2:$M$1000,0)&lt;=ROUND(COUNTIFS($G$2:$G$1000,"&gt;=50",$F$2:$F$1000,"&gt;=55")/100*$AD$9,0),$AD$8,IF(_xlfn.RANK.EQ(N196,$N$2:$N$1000,0)&lt;=ROUND(COUNTIFS($G$2:$G$1000,"&gt;=50",$F$2:$F$1000,"&gt;=55")/100*$AC$9,0),$AC$8,IF(_xlfn.RANK.EQ(O196,$O$2:$O$1000,0)&lt;=ROUND(COUNTIFS($G$2:$G$1000,"&gt;=50",$F$2:$F$1000,"&gt;=55")/100*$AB$9,0),$AB$8,IF(_xlfn.RANK.EQ(P196,$P$2:$P$1000,0)&lt;=ROUND(COUNTIFS($G$2:$G$1000,"&gt;=50",$F$2:$F$1000,"&gt;=55")/100*$AA$9,0),$AA$8,$Z$8)))))),IF(I196&gt;=$Y$9,$Y$8,$X$8)),IF(I196&gt;=$X$32,$X$30,IF(I196&gt;=$Y$32,$Y$30,IF(I196&gt;=$Z$32,$Z$30,IF(I196&gt;=$AA$32,$AA$30,IF(I196&gt;=$AB$32,$AB$30,IF(I196&gt;=$AC$32,$AC$30,IF(I196&gt;=$AD$32,$AD$30,IF(I196&gt;=$AE$32,$AE$30,$AF$30))))))))),"")</f>
        <v/>
      </c>
      <c r="S196" s="9" t="str" cm="1">
        <f t="array" ref="S196">IF(AND(D196&lt;&gt;"",D196&lt;&gt;"GR"),IF(COUNTIF($H$2:$H$1000,"&gt;=50")&gt;=10,IF(D196&lt;&gt;"GR",IF(AND(D196&gt;=55,H196&gt;=50),_xlfn.IFS(AND(H196&gt;=$AF$11,H196&gt;$AE$10,H196&gt;$AD$10,H196&gt;$AC$10,H196&gt;$AB$10,H196&gt;$AA$10,H196&gt;$Z$10),"AA",AND(H196&gt;=$AE$11,H196&gt;$AD$10,H196&gt;$AC$10,H196&gt;$AB$10,H196&gt;$AA$10,H196&gt;$Z$10),"BA",AND(H196&gt;=$AD$11,H196&gt;$AC$10,H196&gt;$AB$10,H196&gt;$AA$10,H196&gt;$Z$10),"BB",AND(H196&gt;=$AC$11,H196&gt;$AB$10,H196&gt;$AA$10,H196&gt;$Z$10),"CB",AND(H196&gt;=$AB$11,H196&gt;$AA$10,H196&gt;$Z$10),"CC",AND(H196&gt;=$AA$11,H196&gt;$Z$10),"DC",H196&gt;=50,"DD"),IF(H196&gt;=$Y$9,"FD","FF")),R196),IF(J196&gt;=$X$32,$X$30,IF(J196&gt;=$Y$32,$Y$30,IF(J196&gt;=$Z$32,$Z$30,IF(J196&gt;=$AA$32,$AA$30,IF(J196&gt;=$AB$32,$AB$30,IF(J196&gt;=$AC$32,$AC$30,IF(J196&gt;=$AD$32,$AD$30,IF(J196&gt;=$AE$32,$AE$30,$AF$30))))))))),R196)</f>
        <v/>
      </c>
      <c r="T196" s="9" t="str" cm="1">
        <f t="array" ref="T196">IF(A196&lt;&gt;"",IF(_xlfn.BITOR(D196&lt;&gt;"GR",D196&lt;&gt;""),IF(AND(J196&gt;=50,D196&gt;=55),_xlfn.RANK.EQ(J196,$J$2:$J$1000,0),_xlfn.IFS(S196="FD",999,S196="FF",1000)),IF(AND(J196&gt;=50,F196&gt;=55),_xlfn.RANK.EQ(J196,$J$2:$J$326,0),_xlfn.IFS(S196="FD",999,S196="FF",1000))),"")</f>
        <v/>
      </c>
    </row>
    <row r="197" spans="1:20" x14ac:dyDescent="0.2">
      <c r="A197" s="31"/>
      <c r="B197" s="31"/>
      <c r="C197" s="31"/>
      <c r="D197" s="3"/>
      <c r="E197" s="16">
        <f t="shared" si="41"/>
        <v>0</v>
      </c>
      <c r="F197" s="16">
        <f t="shared" si="42"/>
        <v>0</v>
      </c>
      <c r="G197" s="9">
        <f t="shared" si="43"/>
        <v>0</v>
      </c>
      <c r="H197" s="9">
        <f t="shared" si="44"/>
        <v>0</v>
      </c>
      <c r="I197" s="9">
        <f t="shared" si="45"/>
        <v>0</v>
      </c>
      <c r="J197" s="9">
        <f t="shared" si="46"/>
        <v>0</v>
      </c>
      <c r="K197" s="9" t="str">
        <f t="shared" si="47"/>
        <v/>
      </c>
      <c r="L197" s="9" t="str">
        <f t="shared" si="48"/>
        <v/>
      </c>
      <c r="M197" s="9" t="str">
        <f t="shared" si="49"/>
        <v/>
      </c>
      <c r="N197" s="9" t="str">
        <f t="shared" si="50"/>
        <v/>
      </c>
      <c r="O197" s="9" t="str">
        <f t="shared" si="51"/>
        <v/>
      </c>
      <c r="P197" s="9" t="str">
        <f t="shared" si="52"/>
        <v/>
      </c>
      <c r="Q197" s="9" t="str">
        <f t="shared" si="53"/>
        <v/>
      </c>
      <c r="R197" s="9" t="str">
        <f>IF(A197&lt;&gt;"",IF(COUNTIF($G$2:$G$1000,"&gt;=50")&gt;=10,IF(AND(F197&gt;=55,G197&gt;=50),IF(_xlfn.RANK.EQ(K197,$K$2:$K$1000,0)&lt;=ROUND(COUNTIFS($G$2:$G$1000,"&gt;=50",$F$2:$F$1000,"&gt;=55")/100*$AF$9,0),$AF$8,IF(_xlfn.RANK.EQ(L197,$L$2:$L$1000,0)&lt;=ROUND(COUNTIFS($G$2:$G$1000,"&gt;=50",$F$2:$F$1000,"&gt;=55")/100*$AE$9,0),$AE$8,IF(_xlfn.RANK.EQ(M197,$M$2:$M$1000,0)&lt;=ROUND(COUNTIFS($G$2:$G$1000,"&gt;=50",$F$2:$F$1000,"&gt;=55")/100*$AD$9,0),$AD$8,IF(_xlfn.RANK.EQ(N197,$N$2:$N$1000,0)&lt;=ROUND(COUNTIFS($G$2:$G$1000,"&gt;=50",$F$2:$F$1000,"&gt;=55")/100*$AC$9,0),$AC$8,IF(_xlfn.RANK.EQ(O197,$O$2:$O$1000,0)&lt;=ROUND(COUNTIFS($G$2:$G$1000,"&gt;=50",$F$2:$F$1000,"&gt;=55")/100*$AB$9,0),$AB$8,IF(_xlfn.RANK.EQ(P197,$P$2:$P$1000,0)&lt;=ROUND(COUNTIFS($G$2:$G$1000,"&gt;=50",$F$2:$F$1000,"&gt;=55")/100*$AA$9,0),$AA$8,$Z$8)))))),IF(I197&gt;=$Y$9,$Y$8,$X$8)),IF(I197&gt;=$X$32,$X$30,IF(I197&gt;=$Y$32,$Y$30,IF(I197&gt;=$Z$32,$Z$30,IF(I197&gt;=$AA$32,$AA$30,IF(I197&gt;=$AB$32,$AB$30,IF(I197&gt;=$AC$32,$AC$30,IF(I197&gt;=$AD$32,$AD$30,IF(I197&gt;=$AE$32,$AE$30,$AF$30))))))))),"")</f>
        <v/>
      </c>
      <c r="S197" s="9" t="str" cm="1">
        <f t="array" ref="S197">IF(AND(D197&lt;&gt;"",D197&lt;&gt;"GR"),IF(COUNTIF($H$2:$H$1000,"&gt;=50")&gt;=10,IF(D197&lt;&gt;"GR",IF(AND(D197&gt;=55,H197&gt;=50),_xlfn.IFS(AND(H197&gt;=$AF$11,H197&gt;$AE$10,H197&gt;$AD$10,H197&gt;$AC$10,H197&gt;$AB$10,H197&gt;$AA$10,H197&gt;$Z$10),"AA",AND(H197&gt;=$AE$11,H197&gt;$AD$10,H197&gt;$AC$10,H197&gt;$AB$10,H197&gt;$AA$10,H197&gt;$Z$10),"BA",AND(H197&gt;=$AD$11,H197&gt;$AC$10,H197&gt;$AB$10,H197&gt;$AA$10,H197&gt;$Z$10),"BB",AND(H197&gt;=$AC$11,H197&gt;$AB$10,H197&gt;$AA$10,H197&gt;$Z$10),"CB",AND(H197&gt;=$AB$11,H197&gt;$AA$10,H197&gt;$Z$10),"CC",AND(H197&gt;=$AA$11,H197&gt;$Z$10),"DC",H197&gt;=50,"DD"),IF(H197&gt;=$Y$9,"FD","FF")),R197),IF(J197&gt;=$X$32,$X$30,IF(J197&gt;=$Y$32,$Y$30,IF(J197&gt;=$Z$32,$Z$30,IF(J197&gt;=$AA$32,$AA$30,IF(J197&gt;=$AB$32,$AB$30,IF(J197&gt;=$AC$32,$AC$30,IF(J197&gt;=$AD$32,$AD$30,IF(J197&gt;=$AE$32,$AE$30,$AF$30))))))))),R197)</f>
        <v/>
      </c>
      <c r="T197" s="9" t="str" cm="1">
        <f t="array" ref="T197">IF(A197&lt;&gt;"",IF(_xlfn.BITOR(D197&lt;&gt;"GR",D197&lt;&gt;""),IF(AND(J197&gt;=50,D197&gt;=55),_xlfn.RANK.EQ(J197,$J$2:$J$1000,0),_xlfn.IFS(S197="FD",999,S197="FF",1000)),IF(AND(J197&gt;=50,F197&gt;=55),_xlfn.RANK.EQ(J197,$J$2:$J$326,0),_xlfn.IFS(S197="FD",999,S197="FF",1000))),"")</f>
        <v/>
      </c>
    </row>
    <row r="198" spans="1:20" x14ac:dyDescent="0.2">
      <c r="A198" s="31"/>
      <c r="B198" s="31"/>
      <c r="C198" s="31"/>
      <c r="D198" s="3"/>
      <c r="E198" s="16">
        <f t="shared" si="41"/>
        <v>0</v>
      </c>
      <c r="F198" s="16">
        <f t="shared" si="42"/>
        <v>0</v>
      </c>
      <c r="G198" s="9">
        <f t="shared" si="43"/>
        <v>0</v>
      </c>
      <c r="H198" s="9">
        <f t="shared" si="44"/>
        <v>0</v>
      </c>
      <c r="I198" s="9">
        <f t="shared" si="45"/>
        <v>0</v>
      </c>
      <c r="J198" s="9">
        <f t="shared" si="46"/>
        <v>0</v>
      </c>
      <c r="K198" s="9" t="str">
        <f t="shared" si="47"/>
        <v/>
      </c>
      <c r="L198" s="9" t="str">
        <f t="shared" si="48"/>
        <v/>
      </c>
      <c r="M198" s="9" t="str">
        <f t="shared" si="49"/>
        <v/>
      </c>
      <c r="N198" s="9" t="str">
        <f t="shared" si="50"/>
        <v/>
      </c>
      <c r="O198" s="9" t="str">
        <f t="shared" si="51"/>
        <v/>
      </c>
      <c r="P198" s="9" t="str">
        <f t="shared" si="52"/>
        <v/>
      </c>
      <c r="Q198" s="9" t="str">
        <f t="shared" si="53"/>
        <v/>
      </c>
      <c r="R198" s="9" t="str">
        <f>IF(A198&lt;&gt;"",IF(COUNTIF($G$2:$G$1000,"&gt;=50")&gt;=10,IF(AND(F198&gt;=55,G198&gt;=50),IF(_xlfn.RANK.EQ(K198,$K$2:$K$1000,0)&lt;=ROUND(COUNTIFS($G$2:$G$1000,"&gt;=50",$F$2:$F$1000,"&gt;=55")/100*$AF$9,0),$AF$8,IF(_xlfn.RANK.EQ(L198,$L$2:$L$1000,0)&lt;=ROUND(COUNTIFS($G$2:$G$1000,"&gt;=50",$F$2:$F$1000,"&gt;=55")/100*$AE$9,0),$AE$8,IF(_xlfn.RANK.EQ(M198,$M$2:$M$1000,0)&lt;=ROUND(COUNTIFS($G$2:$G$1000,"&gt;=50",$F$2:$F$1000,"&gt;=55")/100*$AD$9,0),$AD$8,IF(_xlfn.RANK.EQ(N198,$N$2:$N$1000,0)&lt;=ROUND(COUNTIFS($G$2:$G$1000,"&gt;=50",$F$2:$F$1000,"&gt;=55")/100*$AC$9,0),$AC$8,IF(_xlfn.RANK.EQ(O198,$O$2:$O$1000,0)&lt;=ROUND(COUNTIFS($G$2:$G$1000,"&gt;=50",$F$2:$F$1000,"&gt;=55")/100*$AB$9,0),$AB$8,IF(_xlfn.RANK.EQ(P198,$P$2:$P$1000,0)&lt;=ROUND(COUNTIFS($G$2:$G$1000,"&gt;=50",$F$2:$F$1000,"&gt;=55")/100*$AA$9,0),$AA$8,$Z$8)))))),IF(I198&gt;=$Y$9,$Y$8,$X$8)),IF(I198&gt;=$X$32,$X$30,IF(I198&gt;=$Y$32,$Y$30,IF(I198&gt;=$Z$32,$Z$30,IF(I198&gt;=$AA$32,$AA$30,IF(I198&gt;=$AB$32,$AB$30,IF(I198&gt;=$AC$32,$AC$30,IF(I198&gt;=$AD$32,$AD$30,IF(I198&gt;=$AE$32,$AE$30,$AF$30))))))))),"")</f>
        <v/>
      </c>
      <c r="S198" s="9" t="str" cm="1">
        <f t="array" ref="S198">IF(AND(D198&lt;&gt;"",D198&lt;&gt;"GR"),IF(COUNTIF($H$2:$H$1000,"&gt;=50")&gt;=10,IF(D198&lt;&gt;"GR",IF(AND(D198&gt;=55,H198&gt;=50),_xlfn.IFS(AND(H198&gt;=$AF$11,H198&gt;$AE$10,H198&gt;$AD$10,H198&gt;$AC$10,H198&gt;$AB$10,H198&gt;$AA$10,H198&gt;$Z$10),"AA",AND(H198&gt;=$AE$11,H198&gt;$AD$10,H198&gt;$AC$10,H198&gt;$AB$10,H198&gt;$AA$10,H198&gt;$Z$10),"BA",AND(H198&gt;=$AD$11,H198&gt;$AC$10,H198&gt;$AB$10,H198&gt;$AA$10,H198&gt;$Z$10),"BB",AND(H198&gt;=$AC$11,H198&gt;$AB$10,H198&gt;$AA$10,H198&gt;$Z$10),"CB",AND(H198&gt;=$AB$11,H198&gt;$AA$10,H198&gt;$Z$10),"CC",AND(H198&gt;=$AA$11,H198&gt;$Z$10),"DC",H198&gt;=50,"DD"),IF(H198&gt;=$Y$9,"FD","FF")),R198),IF(J198&gt;=$X$32,$X$30,IF(J198&gt;=$Y$32,$Y$30,IF(J198&gt;=$Z$32,$Z$30,IF(J198&gt;=$AA$32,$AA$30,IF(J198&gt;=$AB$32,$AB$30,IF(J198&gt;=$AC$32,$AC$30,IF(J198&gt;=$AD$32,$AD$30,IF(J198&gt;=$AE$32,$AE$30,$AF$30))))))))),R198)</f>
        <v/>
      </c>
      <c r="T198" s="9" t="str" cm="1">
        <f t="array" ref="T198">IF(A198&lt;&gt;"",IF(_xlfn.BITOR(D198&lt;&gt;"GR",D198&lt;&gt;""),IF(AND(J198&gt;=50,D198&gt;=55),_xlfn.RANK.EQ(J198,$J$2:$J$1000,0),_xlfn.IFS(S198="FD",999,S198="FF",1000)),IF(AND(J198&gt;=50,F198&gt;=55),_xlfn.RANK.EQ(J198,$J$2:$J$326,0),_xlfn.IFS(S198="FD",999,S198="FF",1000))),"")</f>
        <v/>
      </c>
    </row>
    <row r="199" spans="1:20" x14ac:dyDescent="0.2">
      <c r="A199" s="31"/>
      <c r="B199" s="31"/>
      <c r="C199" s="31"/>
      <c r="D199" s="3"/>
      <c r="E199" s="16">
        <f t="shared" si="41"/>
        <v>0</v>
      </c>
      <c r="F199" s="16">
        <f t="shared" si="42"/>
        <v>0</v>
      </c>
      <c r="G199" s="9">
        <f t="shared" si="43"/>
        <v>0</v>
      </c>
      <c r="H199" s="9">
        <f t="shared" si="44"/>
        <v>0</v>
      </c>
      <c r="I199" s="9">
        <f t="shared" si="45"/>
        <v>0</v>
      </c>
      <c r="J199" s="9">
        <f t="shared" si="46"/>
        <v>0</v>
      </c>
      <c r="K199" s="9" t="str">
        <f t="shared" si="47"/>
        <v/>
      </c>
      <c r="L199" s="9" t="str">
        <f t="shared" si="48"/>
        <v/>
      </c>
      <c r="M199" s="9" t="str">
        <f t="shared" si="49"/>
        <v/>
      </c>
      <c r="N199" s="9" t="str">
        <f t="shared" si="50"/>
        <v/>
      </c>
      <c r="O199" s="9" t="str">
        <f t="shared" si="51"/>
        <v/>
      </c>
      <c r="P199" s="9" t="str">
        <f t="shared" si="52"/>
        <v/>
      </c>
      <c r="Q199" s="9" t="str">
        <f t="shared" si="53"/>
        <v/>
      </c>
      <c r="R199" s="9" t="str">
        <f>IF(A199&lt;&gt;"",IF(COUNTIF($G$2:$G$1000,"&gt;=50")&gt;=10,IF(AND(F199&gt;=55,G199&gt;=50),IF(_xlfn.RANK.EQ(K199,$K$2:$K$1000,0)&lt;=ROUND(COUNTIFS($G$2:$G$1000,"&gt;=50",$F$2:$F$1000,"&gt;=55")/100*$AF$9,0),$AF$8,IF(_xlfn.RANK.EQ(L199,$L$2:$L$1000,0)&lt;=ROUND(COUNTIFS($G$2:$G$1000,"&gt;=50",$F$2:$F$1000,"&gt;=55")/100*$AE$9,0),$AE$8,IF(_xlfn.RANK.EQ(M199,$M$2:$M$1000,0)&lt;=ROUND(COUNTIFS($G$2:$G$1000,"&gt;=50",$F$2:$F$1000,"&gt;=55")/100*$AD$9,0),$AD$8,IF(_xlfn.RANK.EQ(N199,$N$2:$N$1000,0)&lt;=ROUND(COUNTIFS($G$2:$G$1000,"&gt;=50",$F$2:$F$1000,"&gt;=55")/100*$AC$9,0),$AC$8,IF(_xlfn.RANK.EQ(O199,$O$2:$O$1000,0)&lt;=ROUND(COUNTIFS($G$2:$G$1000,"&gt;=50",$F$2:$F$1000,"&gt;=55")/100*$AB$9,0),$AB$8,IF(_xlfn.RANK.EQ(P199,$P$2:$P$1000,0)&lt;=ROUND(COUNTIFS($G$2:$G$1000,"&gt;=50",$F$2:$F$1000,"&gt;=55")/100*$AA$9,0),$AA$8,$Z$8)))))),IF(I199&gt;=$Y$9,$Y$8,$X$8)),IF(I199&gt;=$X$32,$X$30,IF(I199&gt;=$Y$32,$Y$30,IF(I199&gt;=$Z$32,$Z$30,IF(I199&gt;=$AA$32,$AA$30,IF(I199&gt;=$AB$32,$AB$30,IF(I199&gt;=$AC$32,$AC$30,IF(I199&gt;=$AD$32,$AD$30,IF(I199&gt;=$AE$32,$AE$30,$AF$30))))))))),"")</f>
        <v/>
      </c>
      <c r="S199" s="9" t="str" cm="1">
        <f t="array" ref="S199">IF(AND(D199&lt;&gt;"",D199&lt;&gt;"GR"),IF(COUNTIF($H$2:$H$1000,"&gt;=50")&gt;=10,IF(D199&lt;&gt;"GR",IF(AND(D199&gt;=55,H199&gt;=50),_xlfn.IFS(AND(H199&gt;=$AF$11,H199&gt;$AE$10,H199&gt;$AD$10,H199&gt;$AC$10,H199&gt;$AB$10,H199&gt;$AA$10,H199&gt;$Z$10),"AA",AND(H199&gt;=$AE$11,H199&gt;$AD$10,H199&gt;$AC$10,H199&gt;$AB$10,H199&gt;$AA$10,H199&gt;$Z$10),"BA",AND(H199&gt;=$AD$11,H199&gt;$AC$10,H199&gt;$AB$10,H199&gt;$AA$10,H199&gt;$Z$10),"BB",AND(H199&gt;=$AC$11,H199&gt;$AB$10,H199&gt;$AA$10,H199&gt;$Z$10),"CB",AND(H199&gt;=$AB$11,H199&gt;$AA$10,H199&gt;$Z$10),"CC",AND(H199&gt;=$AA$11,H199&gt;$Z$10),"DC",H199&gt;=50,"DD"),IF(H199&gt;=$Y$9,"FD","FF")),R199),IF(J199&gt;=$X$32,$X$30,IF(J199&gt;=$Y$32,$Y$30,IF(J199&gt;=$Z$32,$Z$30,IF(J199&gt;=$AA$32,$AA$30,IF(J199&gt;=$AB$32,$AB$30,IF(J199&gt;=$AC$32,$AC$30,IF(J199&gt;=$AD$32,$AD$30,IF(J199&gt;=$AE$32,$AE$30,$AF$30))))))))),R199)</f>
        <v/>
      </c>
      <c r="T199" s="9" t="str" cm="1">
        <f t="array" ref="T199">IF(A199&lt;&gt;"",IF(_xlfn.BITOR(D199&lt;&gt;"GR",D199&lt;&gt;""),IF(AND(J199&gt;=50,D199&gt;=55),_xlfn.RANK.EQ(J199,$J$2:$J$1000,0),_xlfn.IFS(S199="FD",999,S199="FF",1000)),IF(AND(J199&gt;=50,F199&gt;=55),_xlfn.RANK.EQ(J199,$J$2:$J$326,0),_xlfn.IFS(S199="FD",999,S199="FF",1000))),"")</f>
        <v/>
      </c>
    </row>
    <row r="200" spans="1:20" x14ac:dyDescent="0.2">
      <c r="A200" s="31"/>
      <c r="B200" s="31"/>
      <c r="C200" s="31"/>
      <c r="D200" s="3"/>
      <c r="E200" s="16">
        <f t="shared" si="41"/>
        <v>0</v>
      </c>
      <c r="F200" s="16">
        <f t="shared" si="42"/>
        <v>0</v>
      </c>
      <c r="G200" s="9">
        <f t="shared" si="43"/>
        <v>0</v>
      </c>
      <c r="H200" s="9">
        <f t="shared" si="44"/>
        <v>0</v>
      </c>
      <c r="I200" s="9">
        <f t="shared" si="45"/>
        <v>0</v>
      </c>
      <c r="J200" s="9">
        <f t="shared" si="46"/>
        <v>0</v>
      </c>
      <c r="K200" s="9" t="str">
        <f t="shared" si="47"/>
        <v/>
      </c>
      <c r="L200" s="9" t="str">
        <f t="shared" si="48"/>
        <v/>
      </c>
      <c r="M200" s="9" t="str">
        <f t="shared" si="49"/>
        <v/>
      </c>
      <c r="N200" s="9" t="str">
        <f t="shared" si="50"/>
        <v/>
      </c>
      <c r="O200" s="9" t="str">
        <f t="shared" si="51"/>
        <v/>
      </c>
      <c r="P200" s="9" t="str">
        <f t="shared" si="52"/>
        <v/>
      </c>
      <c r="Q200" s="9" t="str">
        <f t="shared" si="53"/>
        <v/>
      </c>
      <c r="R200" s="9" t="str">
        <f>IF(A200&lt;&gt;"",IF(COUNTIF($G$2:$G$1000,"&gt;=50")&gt;=10,IF(AND(F200&gt;=55,G200&gt;=50),IF(_xlfn.RANK.EQ(K200,$K$2:$K$1000,0)&lt;=ROUND(COUNTIFS($G$2:$G$1000,"&gt;=50",$F$2:$F$1000,"&gt;=55")/100*$AF$9,0),$AF$8,IF(_xlfn.RANK.EQ(L200,$L$2:$L$1000,0)&lt;=ROUND(COUNTIFS($G$2:$G$1000,"&gt;=50",$F$2:$F$1000,"&gt;=55")/100*$AE$9,0),$AE$8,IF(_xlfn.RANK.EQ(M200,$M$2:$M$1000,0)&lt;=ROUND(COUNTIFS($G$2:$G$1000,"&gt;=50",$F$2:$F$1000,"&gt;=55")/100*$AD$9,0),$AD$8,IF(_xlfn.RANK.EQ(N200,$N$2:$N$1000,0)&lt;=ROUND(COUNTIFS($G$2:$G$1000,"&gt;=50",$F$2:$F$1000,"&gt;=55")/100*$AC$9,0),$AC$8,IF(_xlfn.RANK.EQ(O200,$O$2:$O$1000,0)&lt;=ROUND(COUNTIFS($G$2:$G$1000,"&gt;=50",$F$2:$F$1000,"&gt;=55")/100*$AB$9,0),$AB$8,IF(_xlfn.RANK.EQ(P200,$P$2:$P$1000,0)&lt;=ROUND(COUNTIFS($G$2:$G$1000,"&gt;=50",$F$2:$F$1000,"&gt;=55")/100*$AA$9,0),$AA$8,$Z$8)))))),IF(I200&gt;=$Y$9,$Y$8,$X$8)),IF(I200&gt;=$X$32,$X$30,IF(I200&gt;=$Y$32,$Y$30,IF(I200&gt;=$Z$32,$Z$30,IF(I200&gt;=$AA$32,$AA$30,IF(I200&gt;=$AB$32,$AB$30,IF(I200&gt;=$AC$32,$AC$30,IF(I200&gt;=$AD$32,$AD$30,IF(I200&gt;=$AE$32,$AE$30,$AF$30))))))))),"")</f>
        <v/>
      </c>
      <c r="S200" s="9" t="str" cm="1">
        <f t="array" ref="S200">IF(AND(D200&lt;&gt;"",D200&lt;&gt;"GR"),IF(COUNTIF($H$2:$H$1000,"&gt;=50")&gt;=10,IF(D200&lt;&gt;"GR",IF(AND(D200&gt;=55,H200&gt;=50),_xlfn.IFS(AND(H200&gt;=$AF$11,H200&gt;$AE$10,H200&gt;$AD$10,H200&gt;$AC$10,H200&gt;$AB$10,H200&gt;$AA$10,H200&gt;$Z$10),"AA",AND(H200&gt;=$AE$11,H200&gt;$AD$10,H200&gt;$AC$10,H200&gt;$AB$10,H200&gt;$AA$10,H200&gt;$Z$10),"BA",AND(H200&gt;=$AD$11,H200&gt;$AC$10,H200&gt;$AB$10,H200&gt;$AA$10,H200&gt;$Z$10),"BB",AND(H200&gt;=$AC$11,H200&gt;$AB$10,H200&gt;$AA$10,H200&gt;$Z$10),"CB",AND(H200&gt;=$AB$11,H200&gt;$AA$10,H200&gt;$Z$10),"CC",AND(H200&gt;=$AA$11,H200&gt;$Z$10),"DC",H200&gt;=50,"DD"),IF(H200&gt;=$Y$9,"FD","FF")),R200),IF(J200&gt;=$X$32,$X$30,IF(J200&gt;=$Y$32,$Y$30,IF(J200&gt;=$Z$32,$Z$30,IF(J200&gt;=$AA$32,$AA$30,IF(J200&gt;=$AB$32,$AB$30,IF(J200&gt;=$AC$32,$AC$30,IF(J200&gt;=$AD$32,$AD$30,IF(J200&gt;=$AE$32,$AE$30,$AF$30))))))))),R200)</f>
        <v/>
      </c>
      <c r="T200" s="9" t="str" cm="1">
        <f t="array" ref="T200">IF(A200&lt;&gt;"",IF(_xlfn.BITOR(D200&lt;&gt;"GR",D200&lt;&gt;""),IF(AND(J200&gt;=50,D200&gt;=55),_xlfn.RANK.EQ(J200,$J$2:$J$1000,0),_xlfn.IFS(S200="FD",999,S200="FF",1000)),IF(AND(J200&gt;=50,F200&gt;=55),_xlfn.RANK.EQ(J200,$J$2:$J$326,0),_xlfn.IFS(S200="FD",999,S200="FF",1000))),"")</f>
        <v/>
      </c>
    </row>
    <row r="201" spans="1:20" x14ac:dyDescent="0.2">
      <c r="A201" s="31"/>
      <c r="B201" s="31"/>
      <c r="C201" s="31"/>
      <c r="D201" s="3"/>
      <c r="E201" s="16">
        <f t="shared" si="41"/>
        <v>0</v>
      </c>
      <c r="F201" s="16">
        <f t="shared" si="42"/>
        <v>0</v>
      </c>
      <c r="G201" s="9">
        <f t="shared" si="43"/>
        <v>0</v>
      </c>
      <c r="H201" s="9">
        <f t="shared" si="44"/>
        <v>0</v>
      </c>
      <c r="I201" s="9">
        <f t="shared" si="45"/>
        <v>0</v>
      </c>
      <c r="J201" s="9">
        <f t="shared" si="46"/>
        <v>0</v>
      </c>
      <c r="K201" s="9" t="str">
        <f t="shared" si="47"/>
        <v/>
      </c>
      <c r="L201" s="9" t="str">
        <f t="shared" si="48"/>
        <v/>
      </c>
      <c r="M201" s="9" t="str">
        <f t="shared" si="49"/>
        <v/>
      </c>
      <c r="N201" s="9" t="str">
        <f t="shared" si="50"/>
        <v/>
      </c>
      <c r="O201" s="9" t="str">
        <f t="shared" si="51"/>
        <v/>
      </c>
      <c r="P201" s="9" t="str">
        <f t="shared" si="52"/>
        <v/>
      </c>
      <c r="Q201" s="9" t="str">
        <f t="shared" si="53"/>
        <v/>
      </c>
      <c r="R201" s="9" t="str">
        <f>IF(A201&lt;&gt;"",IF(COUNTIF($G$2:$G$1000,"&gt;=50")&gt;=10,IF(AND(F201&gt;=55,G201&gt;=50),IF(_xlfn.RANK.EQ(K201,$K$2:$K$1000,0)&lt;=ROUND(COUNTIFS($G$2:$G$1000,"&gt;=50",$F$2:$F$1000,"&gt;=55")/100*$AF$9,0),$AF$8,IF(_xlfn.RANK.EQ(L201,$L$2:$L$1000,0)&lt;=ROUND(COUNTIFS($G$2:$G$1000,"&gt;=50",$F$2:$F$1000,"&gt;=55")/100*$AE$9,0),$AE$8,IF(_xlfn.RANK.EQ(M201,$M$2:$M$1000,0)&lt;=ROUND(COUNTIFS($G$2:$G$1000,"&gt;=50",$F$2:$F$1000,"&gt;=55")/100*$AD$9,0),$AD$8,IF(_xlfn.RANK.EQ(N201,$N$2:$N$1000,0)&lt;=ROUND(COUNTIFS($G$2:$G$1000,"&gt;=50",$F$2:$F$1000,"&gt;=55")/100*$AC$9,0),$AC$8,IF(_xlfn.RANK.EQ(O201,$O$2:$O$1000,0)&lt;=ROUND(COUNTIFS($G$2:$G$1000,"&gt;=50",$F$2:$F$1000,"&gt;=55")/100*$AB$9,0),$AB$8,IF(_xlfn.RANK.EQ(P201,$P$2:$P$1000,0)&lt;=ROUND(COUNTIFS($G$2:$G$1000,"&gt;=50",$F$2:$F$1000,"&gt;=55")/100*$AA$9,0),$AA$8,$Z$8)))))),IF(I201&gt;=$Y$9,$Y$8,$X$8)),IF(I201&gt;=$X$32,$X$30,IF(I201&gt;=$Y$32,$Y$30,IF(I201&gt;=$Z$32,$Z$30,IF(I201&gt;=$AA$32,$AA$30,IF(I201&gt;=$AB$32,$AB$30,IF(I201&gt;=$AC$32,$AC$30,IF(I201&gt;=$AD$32,$AD$30,IF(I201&gt;=$AE$32,$AE$30,$AF$30))))))))),"")</f>
        <v/>
      </c>
      <c r="S201" s="9" t="str" cm="1">
        <f t="array" ref="S201">IF(AND(D201&lt;&gt;"",D201&lt;&gt;"GR"),IF(COUNTIF($H$2:$H$1000,"&gt;=50")&gt;=10,IF(D201&lt;&gt;"GR",IF(AND(D201&gt;=55,H201&gt;=50),_xlfn.IFS(AND(H201&gt;=$AF$11,H201&gt;$AE$10,H201&gt;$AD$10,H201&gt;$AC$10,H201&gt;$AB$10,H201&gt;$AA$10,H201&gt;$Z$10),"AA",AND(H201&gt;=$AE$11,H201&gt;$AD$10,H201&gt;$AC$10,H201&gt;$AB$10,H201&gt;$AA$10,H201&gt;$Z$10),"BA",AND(H201&gt;=$AD$11,H201&gt;$AC$10,H201&gt;$AB$10,H201&gt;$AA$10,H201&gt;$Z$10),"BB",AND(H201&gt;=$AC$11,H201&gt;$AB$10,H201&gt;$AA$10,H201&gt;$Z$10),"CB",AND(H201&gt;=$AB$11,H201&gt;$AA$10,H201&gt;$Z$10),"CC",AND(H201&gt;=$AA$11,H201&gt;$Z$10),"DC",H201&gt;=50,"DD"),IF(H201&gt;=$Y$9,"FD","FF")),R201),IF(J201&gt;=$X$32,$X$30,IF(J201&gt;=$Y$32,$Y$30,IF(J201&gt;=$Z$32,$Z$30,IF(J201&gt;=$AA$32,$AA$30,IF(J201&gt;=$AB$32,$AB$30,IF(J201&gt;=$AC$32,$AC$30,IF(J201&gt;=$AD$32,$AD$30,IF(J201&gt;=$AE$32,$AE$30,$AF$30))))))))),R201)</f>
        <v/>
      </c>
      <c r="T201" s="9" t="str" cm="1">
        <f t="array" ref="T201">IF(A201&lt;&gt;"",IF(_xlfn.BITOR(D201&lt;&gt;"GR",D201&lt;&gt;""),IF(AND(J201&gt;=50,D201&gt;=55),_xlfn.RANK.EQ(J201,$J$2:$J$1000,0),_xlfn.IFS(S201="FD",999,S201="FF",1000)),IF(AND(J201&gt;=50,F201&gt;=55),_xlfn.RANK.EQ(J201,$J$2:$J$326,0),_xlfn.IFS(S201="FD",999,S201="FF",1000))),"")</f>
        <v/>
      </c>
    </row>
    <row r="202" spans="1:20" x14ac:dyDescent="0.2">
      <c r="A202" s="31"/>
      <c r="B202" s="31"/>
      <c r="C202" s="31"/>
      <c r="D202" s="3"/>
      <c r="E202" s="16">
        <f t="shared" si="41"/>
        <v>0</v>
      </c>
      <c r="F202" s="16">
        <f t="shared" si="42"/>
        <v>0</v>
      </c>
      <c r="G202" s="9">
        <f t="shared" si="43"/>
        <v>0</v>
      </c>
      <c r="H202" s="9">
        <f t="shared" si="44"/>
        <v>0</v>
      </c>
      <c r="I202" s="9">
        <f t="shared" si="45"/>
        <v>0</v>
      </c>
      <c r="J202" s="9">
        <f t="shared" si="46"/>
        <v>0</v>
      </c>
      <c r="K202" s="9" t="str">
        <f t="shared" si="47"/>
        <v/>
      </c>
      <c r="L202" s="9" t="str">
        <f t="shared" si="48"/>
        <v/>
      </c>
      <c r="M202" s="9" t="str">
        <f t="shared" si="49"/>
        <v/>
      </c>
      <c r="N202" s="9" t="str">
        <f t="shared" si="50"/>
        <v/>
      </c>
      <c r="O202" s="9" t="str">
        <f t="shared" si="51"/>
        <v/>
      </c>
      <c r="P202" s="9" t="str">
        <f t="shared" si="52"/>
        <v/>
      </c>
      <c r="Q202" s="9" t="str">
        <f t="shared" si="53"/>
        <v/>
      </c>
      <c r="R202" s="9" t="str">
        <f>IF(A202&lt;&gt;"",IF(COUNTIF($G$2:$G$1000,"&gt;=50")&gt;=10,IF(AND(F202&gt;=55,G202&gt;=50),IF(_xlfn.RANK.EQ(K202,$K$2:$K$1000,0)&lt;=ROUND(COUNTIFS($G$2:$G$1000,"&gt;=50",$F$2:$F$1000,"&gt;=55")/100*$AF$9,0),$AF$8,IF(_xlfn.RANK.EQ(L202,$L$2:$L$1000,0)&lt;=ROUND(COUNTIFS($G$2:$G$1000,"&gt;=50",$F$2:$F$1000,"&gt;=55")/100*$AE$9,0),$AE$8,IF(_xlfn.RANK.EQ(M202,$M$2:$M$1000,0)&lt;=ROUND(COUNTIFS($G$2:$G$1000,"&gt;=50",$F$2:$F$1000,"&gt;=55")/100*$AD$9,0),$AD$8,IF(_xlfn.RANK.EQ(N202,$N$2:$N$1000,0)&lt;=ROUND(COUNTIFS($G$2:$G$1000,"&gt;=50",$F$2:$F$1000,"&gt;=55")/100*$AC$9,0),$AC$8,IF(_xlfn.RANK.EQ(O202,$O$2:$O$1000,0)&lt;=ROUND(COUNTIFS($G$2:$G$1000,"&gt;=50",$F$2:$F$1000,"&gt;=55")/100*$AB$9,0),$AB$8,IF(_xlfn.RANK.EQ(P202,$P$2:$P$1000,0)&lt;=ROUND(COUNTIFS($G$2:$G$1000,"&gt;=50",$F$2:$F$1000,"&gt;=55")/100*$AA$9,0),$AA$8,$Z$8)))))),IF(I202&gt;=$Y$9,$Y$8,$X$8)),IF(I202&gt;=$X$32,$X$30,IF(I202&gt;=$Y$32,$Y$30,IF(I202&gt;=$Z$32,$Z$30,IF(I202&gt;=$AA$32,$AA$30,IF(I202&gt;=$AB$32,$AB$30,IF(I202&gt;=$AC$32,$AC$30,IF(I202&gt;=$AD$32,$AD$30,IF(I202&gt;=$AE$32,$AE$30,$AF$30))))))))),"")</f>
        <v/>
      </c>
      <c r="S202" s="9" t="str" cm="1">
        <f t="array" ref="S202">IF(AND(D202&lt;&gt;"",D202&lt;&gt;"GR"),IF(COUNTIF($H$2:$H$1000,"&gt;=50")&gt;=10,IF(D202&lt;&gt;"GR",IF(AND(D202&gt;=55,H202&gt;=50),_xlfn.IFS(AND(H202&gt;=$AF$11,H202&gt;$AE$10,H202&gt;$AD$10,H202&gt;$AC$10,H202&gt;$AB$10,H202&gt;$AA$10,H202&gt;$Z$10),"AA",AND(H202&gt;=$AE$11,H202&gt;$AD$10,H202&gt;$AC$10,H202&gt;$AB$10,H202&gt;$AA$10,H202&gt;$Z$10),"BA",AND(H202&gt;=$AD$11,H202&gt;$AC$10,H202&gt;$AB$10,H202&gt;$AA$10,H202&gt;$Z$10),"BB",AND(H202&gt;=$AC$11,H202&gt;$AB$10,H202&gt;$AA$10,H202&gt;$Z$10),"CB",AND(H202&gt;=$AB$11,H202&gt;$AA$10,H202&gt;$Z$10),"CC",AND(H202&gt;=$AA$11,H202&gt;$Z$10),"DC",H202&gt;=50,"DD"),IF(H202&gt;=$Y$9,"FD","FF")),R202),IF(J202&gt;=$X$32,$X$30,IF(J202&gt;=$Y$32,$Y$30,IF(J202&gt;=$Z$32,$Z$30,IF(J202&gt;=$AA$32,$AA$30,IF(J202&gt;=$AB$32,$AB$30,IF(J202&gt;=$AC$32,$AC$30,IF(J202&gt;=$AD$32,$AD$30,IF(J202&gt;=$AE$32,$AE$30,$AF$30))))))))),R202)</f>
        <v/>
      </c>
      <c r="T202" s="9" t="str" cm="1">
        <f t="array" ref="T202">IF(A202&lt;&gt;"",IF(_xlfn.BITOR(D202&lt;&gt;"GR",D202&lt;&gt;""),IF(AND(J202&gt;=50,D202&gt;=55),_xlfn.RANK.EQ(J202,$J$2:$J$1000,0),_xlfn.IFS(S202="FD",999,S202="FF",1000)),IF(AND(J202&gt;=50,F202&gt;=55),_xlfn.RANK.EQ(J202,$J$2:$J$326,0),_xlfn.IFS(S202="FD",999,S202="FF",1000))),"")</f>
        <v/>
      </c>
    </row>
    <row r="203" spans="1:20" x14ac:dyDescent="0.2">
      <c r="A203" s="31"/>
      <c r="B203" s="31"/>
      <c r="C203" s="31"/>
      <c r="D203" s="3"/>
      <c r="E203" s="16">
        <f t="shared" si="41"/>
        <v>0</v>
      </c>
      <c r="F203" s="16">
        <f t="shared" si="42"/>
        <v>0</v>
      </c>
      <c r="G203" s="9">
        <f t="shared" si="43"/>
        <v>0</v>
      </c>
      <c r="H203" s="9">
        <f t="shared" si="44"/>
        <v>0</v>
      </c>
      <c r="I203" s="9">
        <f t="shared" si="45"/>
        <v>0</v>
      </c>
      <c r="J203" s="9">
        <f t="shared" si="46"/>
        <v>0</v>
      </c>
      <c r="K203" s="9" t="str">
        <f t="shared" si="47"/>
        <v/>
      </c>
      <c r="L203" s="9" t="str">
        <f t="shared" si="48"/>
        <v/>
      </c>
      <c r="M203" s="9" t="str">
        <f t="shared" si="49"/>
        <v/>
      </c>
      <c r="N203" s="9" t="str">
        <f t="shared" si="50"/>
        <v/>
      </c>
      <c r="O203" s="9" t="str">
        <f t="shared" si="51"/>
        <v/>
      </c>
      <c r="P203" s="9" t="str">
        <f t="shared" si="52"/>
        <v/>
      </c>
      <c r="Q203" s="9" t="str">
        <f t="shared" si="53"/>
        <v/>
      </c>
      <c r="R203" s="9" t="str">
        <f>IF(A203&lt;&gt;"",IF(COUNTIF($G$2:$G$1000,"&gt;=50")&gt;=10,IF(AND(F203&gt;=55,G203&gt;=50),IF(_xlfn.RANK.EQ(K203,$K$2:$K$1000,0)&lt;=ROUND(COUNTIFS($G$2:$G$1000,"&gt;=50",$F$2:$F$1000,"&gt;=55")/100*$AF$9,0),$AF$8,IF(_xlfn.RANK.EQ(L203,$L$2:$L$1000,0)&lt;=ROUND(COUNTIFS($G$2:$G$1000,"&gt;=50",$F$2:$F$1000,"&gt;=55")/100*$AE$9,0),$AE$8,IF(_xlfn.RANK.EQ(M203,$M$2:$M$1000,0)&lt;=ROUND(COUNTIFS($G$2:$G$1000,"&gt;=50",$F$2:$F$1000,"&gt;=55")/100*$AD$9,0),$AD$8,IF(_xlfn.RANK.EQ(N203,$N$2:$N$1000,0)&lt;=ROUND(COUNTIFS($G$2:$G$1000,"&gt;=50",$F$2:$F$1000,"&gt;=55")/100*$AC$9,0),$AC$8,IF(_xlfn.RANK.EQ(O203,$O$2:$O$1000,0)&lt;=ROUND(COUNTIFS($G$2:$G$1000,"&gt;=50",$F$2:$F$1000,"&gt;=55")/100*$AB$9,0),$AB$8,IF(_xlfn.RANK.EQ(P203,$P$2:$P$1000,0)&lt;=ROUND(COUNTIFS($G$2:$G$1000,"&gt;=50",$F$2:$F$1000,"&gt;=55")/100*$AA$9,0),$AA$8,$Z$8)))))),IF(I203&gt;=$Y$9,$Y$8,$X$8)),IF(I203&gt;=$X$32,$X$30,IF(I203&gt;=$Y$32,$Y$30,IF(I203&gt;=$Z$32,$Z$30,IF(I203&gt;=$AA$32,$AA$30,IF(I203&gt;=$AB$32,$AB$30,IF(I203&gt;=$AC$32,$AC$30,IF(I203&gt;=$AD$32,$AD$30,IF(I203&gt;=$AE$32,$AE$30,$AF$30))))))))),"")</f>
        <v/>
      </c>
      <c r="S203" s="9" t="str" cm="1">
        <f t="array" ref="S203">IF(AND(D203&lt;&gt;"",D203&lt;&gt;"GR"),IF(COUNTIF($H$2:$H$1000,"&gt;=50")&gt;=10,IF(D203&lt;&gt;"GR",IF(AND(D203&gt;=55,H203&gt;=50),_xlfn.IFS(AND(H203&gt;=$AF$11,H203&gt;$AE$10,H203&gt;$AD$10,H203&gt;$AC$10,H203&gt;$AB$10,H203&gt;$AA$10,H203&gt;$Z$10),"AA",AND(H203&gt;=$AE$11,H203&gt;$AD$10,H203&gt;$AC$10,H203&gt;$AB$10,H203&gt;$AA$10,H203&gt;$Z$10),"BA",AND(H203&gt;=$AD$11,H203&gt;$AC$10,H203&gt;$AB$10,H203&gt;$AA$10,H203&gt;$Z$10),"BB",AND(H203&gt;=$AC$11,H203&gt;$AB$10,H203&gt;$AA$10,H203&gt;$Z$10),"CB",AND(H203&gt;=$AB$11,H203&gt;$AA$10,H203&gt;$Z$10),"CC",AND(H203&gt;=$AA$11,H203&gt;$Z$10),"DC",H203&gt;=50,"DD"),IF(H203&gt;=$Y$9,"FD","FF")),R203),IF(J203&gt;=$X$32,$X$30,IF(J203&gt;=$Y$32,$Y$30,IF(J203&gt;=$Z$32,$Z$30,IF(J203&gt;=$AA$32,$AA$30,IF(J203&gt;=$AB$32,$AB$30,IF(J203&gt;=$AC$32,$AC$30,IF(J203&gt;=$AD$32,$AD$30,IF(J203&gt;=$AE$32,$AE$30,$AF$30))))))))),R203)</f>
        <v/>
      </c>
      <c r="T203" s="9" t="str" cm="1">
        <f t="array" ref="T203">IF(A203&lt;&gt;"",IF(_xlfn.BITOR(D203&lt;&gt;"GR",D203&lt;&gt;""),IF(AND(J203&gt;=50,D203&gt;=55),_xlfn.RANK.EQ(J203,$J$2:$J$1000,0),_xlfn.IFS(S203="FD",999,S203="FF",1000)),IF(AND(J203&gt;=50,F203&gt;=55),_xlfn.RANK.EQ(J203,$J$2:$J$326,0),_xlfn.IFS(S203="FD",999,S203="FF",1000))),"")</f>
        <v/>
      </c>
    </row>
    <row r="204" spans="1:20" x14ac:dyDescent="0.2">
      <c r="A204" s="31"/>
      <c r="B204" s="31"/>
      <c r="C204" s="31"/>
      <c r="D204" s="3"/>
      <c r="E204" s="16">
        <f t="shared" si="41"/>
        <v>0</v>
      </c>
      <c r="F204" s="16">
        <f t="shared" si="42"/>
        <v>0</v>
      </c>
      <c r="G204" s="9">
        <f t="shared" si="43"/>
        <v>0</v>
      </c>
      <c r="H204" s="9">
        <f t="shared" si="44"/>
        <v>0</v>
      </c>
      <c r="I204" s="9">
        <f t="shared" si="45"/>
        <v>0</v>
      </c>
      <c r="J204" s="9">
        <f t="shared" si="46"/>
        <v>0</v>
      </c>
      <c r="K204" s="9" t="str">
        <f t="shared" si="47"/>
        <v/>
      </c>
      <c r="L204" s="9" t="str">
        <f t="shared" si="48"/>
        <v/>
      </c>
      <c r="M204" s="9" t="str">
        <f t="shared" si="49"/>
        <v/>
      </c>
      <c r="N204" s="9" t="str">
        <f t="shared" si="50"/>
        <v/>
      </c>
      <c r="O204" s="9" t="str">
        <f t="shared" si="51"/>
        <v/>
      </c>
      <c r="P204" s="9" t="str">
        <f t="shared" si="52"/>
        <v/>
      </c>
      <c r="Q204" s="9" t="str">
        <f t="shared" si="53"/>
        <v/>
      </c>
      <c r="R204" s="9" t="str">
        <f>IF(A204&lt;&gt;"",IF(COUNTIF($G$2:$G$1000,"&gt;=50")&gt;=10,IF(AND(F204&gt;=55,G204&gt;=50),IF(_xlfn.RANK.EQ(K204,$K$2:$K$1000,0)&lt;=ROUND(COUNTIFS($G$2:$G$1000,"&gt;=50",$F$2:$F$1000,"&gt;=55")/100*$AF$9,0),$AF$8,IF(_xlfn.RANK.EQ(L204,$L$2:$L$1000,0)&lt;=ROUND(COUNTIFS($G$2:$G$1000,"&gt;=50",$F$2:$F$1000,"&gt;=55")/100*$AE$9,0),$AE$8,IF(_xlfn.RANK.EQ(M204,$M$2:$M$1000,0)&lt;=ROUND(COUNTIFS($G$2:$G$1000,"&gt;=50",$F$2:$F$1000,"&gt;=55")/100*$AD$9,0),$AD$8,IF(_xlfn.RANK.EQ(N204,$N$2:$N$1000,0)&lt;=ROUND(COUNTIFS($G$2:$G$1000,"&gt;=50",$F$2:$F$1000,"&gt;=55")/100*$AC$9,0),$AC$8,IF(_xlfn.RANK.EQ(O204,$O$2:$O$1000,0)&lt;=ROUND(COUNTIFS($G$2:$G$1000,"&gt;=50",$F$2:$F$1000,"&gt;=55")/100*$AB$9,0),$AB$8,IF(_xlfn.RANK.EQ(P204,$P$2:$P$1000,0)&lt;=ROUND(COUNTIFS($G$2:$G$1000,"&gt;=50",$F$2:$F$1000,"&gt;=55")/100*$AA$9,0),$AA$8,$Z$8)))))),IF(I204&gt;=$Y$9,$Y$8,$X$8)),IF(I204&gt;=$X$32,$X$30,IF(I204&gt;=$Y$32,$Y$30,IF(I204&gt;=$Z$32,$Z$30,IF(I204&gt;=$AA$32,$AA$30,IF(I204&gt;=$AB$32,$AB$30,IF(I204&gt;=$AC$32,$AC$30,IF(I204&gt;=$AD$32,$AD$30,IF(I204&gt;=$AE$32,$AE$30,$AF$30))))))))),"")</f>
        <v/>
      </c>
      <c r="S204" s="9" t="str" cm="1">
        <f t="array" ref="S204">IF(AND(D204&lt;&gt;"",D204&lt;&gt;"GR"),IF(COUNTIF($H$2:$H$1000,"&gt;=50")&gt;=10,IF(D204&lt;&gt;"GR",IF(AND(D204&gt;=55,H204&gt;=50),_xlfn.IFS(AND(H204&gt;=$AF$11,H204&gt;$AE$10,H204&gt;$AD$10,H204&gt;$AC$10,H204&gt;$AB$10,H204&gt;$AA$10,H204&gt;$Z$10),"AA",AND(H204&gt;=$AE$11,H204&gt;$AD$10,H204&gt;$AC$10,H204&gt;$AB$10,H204&gt;$AA$10,H204&gt;$Z$10),"BA",AND(H204&gt;=$AD$11,H204&gt;$AC$10,H204&gt;$AB$10,H204&gt;$AA$10,H204&gt;$Z$10),"BB",AND(H204&gt;=$AC$11,H204&gt;$AB$10,H204&gt;$AA$10,H204&gt;$Z$10),"CB",AND(H204&gt;=$AB$11,H204&gt;$AA$10,H204&gt;$Z$10),"CC",AND(H204&gt;=$AA$11,H204&gt;$Z$10),"DC",H204&gt;=50,"DD"),IF(H204&gt;=$Y$9,"FD","FF")),R204),IF(J204&gt;=$X$32,$X$30,IF(J204&gt;=$Y$32,$Y$30,IF(J204&gt;=$Z$32,$Z$30,IF(J204&gt;=$AA$32,$AA$30,IF(J204&gt;=$AB$32,$AB$30,IF(J204&gt;=$AC$32,$AC$30,IF(J204&gt;=$AD$32,$AD$30,IF(J204&gt;=$AE$32,$AE$30,$AF$30))))))))),R204)</f>
        <v/>
      </c>
      <c r="T204" s="9" t="str" cm="1">
        <f t="array" ref="T204">IF(A204&lt;&gt;"",IF(_xlfn.BITOR(D204&lt;&gt;"GR",D204&lt;&gt;""),IF(AND(J204&gt;=50,D204&gt;=55),_xlfn.RANK.EQ(J204,$J$2:$J$1000,0),_xlfn.IFS(S204="FD",999,S204="FF",1000)),IF(AND(J204&gt;=50,F204&gt;=55),_xlfn.RANK.EQ(J204,$J$2:$J$326,0),_xlfn.IFS(S204="FD",999,S204="FF",1000))),"")</f>
        <v/>
      </c>
    </row>
    <row r="205" spans="1:20" x14ac:dyDescent="0.2">
      <c r="A205" s="31"/>
      <c r="B205" s="31"/>
      <c r="C205" s="31"/>
      <c r="D205" s="3"/>
      <c r="E205" s="16">
        <f t="shared" si="41"/>
        <v>0</v>
      </c>
      <c r="F205" s="16">
        <f t="shared" si="42"/>
        <v>0</v>
      </c>
      <c r="G205" s="9">
        <f t="shared" si="43"/>
        <v>0</v>
      </c>
      <c r="H205" s="9">
        <f t="shared" si="44"/>
        <v>0</v>
      </c>
      <c r="I205" s="9">
        <f t="shared" si="45"/>
        <v>0</v>
      </c>
      <c r="J205" s="9">
        <f t="shared" si="46"/>
        <v>0</v>
      </c>
      <c r="K205" s="9" t="str">
        <f t="shared" si="47"/>
        <v/>
      </c>
      <c r="L205" s="9" t="str">
        <f t="shared" si="48"/>
        <v/>
      </c>
      <c r="M205" s="9" t="str">
        <f t="shared" si="49"/>
        <v/>
      </c>
      <c r="N205" s="9" t="str">
        <f t="shared" si="50"/>
        <v/>
      </c>
      <c r="O205" s="9" t="str">
        <f t="shared" si="51"/>
        <v/>
      </c>
      <c r="P205" s="9" t="str">
        <f t="shared" si="52"/>
        <v/>
      </c>
      <c r="Q205" s="9" t="str">
        <f t="shared" si="53"/>
        <v/>
      </c>
      <c r="R205" s="9" t="str">
        <f>IF(A205&lt;&gt;"",IF(COUNTIF($G$2:$G$1000,"&gt;=50")&gt;=10,IF(AND(F205&gt;=55,G205&gt;=50),IF(_xlfn.RANK.EQ(K205,$K$2:$K$1000,0)&lt;=ROUND(COUNTIFS($G$2:$G$1000,"&gt;=50",$F$2:$F$1000,"&gt;=55")/100*$AF$9,0),$AF$8,IF(_xlfn.RANK.EQ(L205,$L$2:$L$1000,0)&lt;=ROUND(COUNTIFS($G$2:$G$1000,"&gt;=50",$F$2:$F$1000,"&gt;=55")/100*$AE$9,0),$AE$8,IF(_xlfn.RANK.EQ(M205,$M$2:$M$1000,0)&lt;=ROUND(COUNTIFS($G$2:$G$1000,"&gt;=50",$F$2:$F$1000,"&gt;=55")/100*$AD$9,0),$AD$8,IF(_xlfn.RANK.EQ(N205,$N$2:$N$1000,0)&lt;=ROUND(COUNTIFS($G$2:$G$1000,"&gt;=50",$F$2:$F$1000,"&gt;=55")/100*$AC$9,0),$AC$8,IF(_xlfn.RANK.EQ(O205,$O$2:$O$1000,0)&lt;=ROUND(COUNTIFS($G$2:$G$1000,"&gt;=50",$F$2:$F$1000,"&gt;=55")/100*$AB$9,0),$AB$8,IF(_xlfn.RANK.EQ(P205,$P$2:$P$1000,0)&lt;=ROUND(COUNTIFS($G$2:$G$1000,"&gt;=50",$F$2:$F$1000,"&gt;=55")/100*$AA$9,0),$AA$8,$Z$8)))))),IF(I205&gt;=$Y$9,$Y$8,$X$8)),IF(I205&gt;=$X$32,$X$30,IF(I205&gt;=$Y$32,$Y$30,IF(I205&gt;=$Z$32,$Z$30,IF(I205&gt;=$AA$32,$AA$30,IF(I205&gt;=$AB$32,$AB$30,IF(I205&gt;=$AC$32,$AC$30,IF(I205&gt;=$AD$32,$AD$30,IF(I205&gt;=$AE$32,$AE$30,$AF$30))))))))),"")</f>
        <v/>
      </c>
      <c r="S205" s="9" t="str" cm="1">
        <f t="array" ref="S205">IF(AND(D205&lt;&gt;"",D205&lt;&gt;"GR"),IF(COUNTIF($H$2:$H$1000,"&gt;=50")&gt;=10,IF(D205&lt;&gt;"GR",IF(AND(D205&gt;=55,H205&gt;=50),_xlfn.IFS(AND(H205&gt;=$AF$11,H205&gt;$AE$10,H205&gt;$AD$10,H205&gt;$AC$10,H205&gt;$AB$10,H205&gt;$AA$10,H205&gt;$Z$10),"AA",AND(H205&gt;=$AE$11,H205&gt;$AD$10,H205&gt;$AC$10,H205&gt;$AB$10,H205&gt;$AA$10,H205&gt;$Z$10),"BA",AND(H205&gt;=$AD$11,H205&gt;$AC$10,H205&gt;$AB$10,H205&gt;$AA$10,H205&gt;$Z$10),"BB",AND(H205&gt;=$AC$11,H205&gt;$AB$10,H205&gt;$AA$10,H205&gt;$Z$10),"CB",AND(H205&gt;=$AB$11,H205&gt;$AA$10,H205&gt;$Z$10),"CC",AND(H205&gt;=$AA$11,H205&gt;$Z$10),"DC",H205&gt;=50,"DD"),IF(H205&gt;=$Y$9,"FD","FF")),R205),IF(J205&gt;=$X$32,$X$30,IF(J205&gt;=$Y$32,$Y$30,IF(J205&gt;=$Z$32,$Z$30,IF(J205&gt;=$AA$32,$AA$30,IF(J205&gt;=$AB$32,$AB$30,IF(J205&gt;=$AC$32,$AC$30,IF(J205&gt;=$AD$32,$AD$30,IF(J205&gt;=$AE$32,$AE$30,$AF$30))))))))),R205)</f>
        <v/>
      </c>
      <c r="T205" s="9" t="str" cm="1">
        <f t="array" ref="T205">IF(A205&lt;&gt;"",IF(_xlfn.BITOR(D205&lt;&gt;"GR",D205&lt;&gt;""),IF(AND(J205&gt;=50,D205&gt;=55),_xlfn.RANK.EQ(J205,$J$2:$J$1000,0),_xlfn.IFS(S205="FD",999,S205="FF",1000)),IF(AND(J205&gt;=50,F205&gt;=55),_xlfn.RANK.EQ(J205,$J$2:$J$326,0),_xlfn.IFS(S205="FD",999,S205="FF",1000))),"")</f>
        <v/>
      </c>
    </row>
    <row r="206" spans="1:20" x14ac:dyDescent="0.2">
      <c r="A206" s="31"/>
      <c r="B206" s="31"/>
      <c r="C206" s="31"/>
      <c r="D206" s="3"/>
      <c r="E206" s="16">
        <f t="shared" si="41"/>
        <v>0</v>
      </c>
      <c r="F206" s="16">
        <f t="shared" si="42"/>
        <v>0</v>
      </c>
      <c r="G206" s="9">
        <f t="shared" si="43"/>
        <v>0</v>
      </c>
      <c r="H206" s="9">
        <f t="shared" si="44"/>
        <v>0</v>
      </c>
      <c r="I206" s="9">
        <f t="shared" si="45"/>
        <v>0</v>
      </c>
      <c r="J206" s="9">
        <f t="shared" si="46"/>
        <v>0</v>
      </c>
      <c r="K206" s="9" t="str">
        <f t="shared" si="47"/>
        <v/>
      </c>
      <c r="L206" s="9" t="str">
        <f t="shared" si="48"/>
        <v/>
      </c>
      <c r="M206" s="9" t="str">
        <f t="shared" si="49"/>
        <v/>
      </c>
      <c r="N206" s="9" t="str">
        <f t="shared" si="50"/>
        <v/>
      </c>
      <c r="O206" s="9" t="str">
        <f t="shared" si="51"/>
        <v/>
      </c>
      <c r="P206" s="9" t="str">
        <f t="shared" si="52"/>
        <v/>
      </c>
      <c r="Q206" s="9" t="str">
        <f t="shared" si="53"/>
        <v/>
      </c>
      <c r="R206" s="9" t="str">
        <f>IF(A206&lt;&gt;"",IF(COUNTIF($G$2:$G$1000,"&gt;=50")&gt;=10,IF(AND(F206&gt;=55,G206&gt;=50),IF(_xlfn.RANK.EQ(K206,$K$2:$K$1000,0)&lt;=ROUND(COUNTIFS($G$2:$G$1000,"&gt;=50",$F$2:$F$1000,"&gt;=55")/100*$AF$9,0),$AF$8,IF(_xlfn.RANK.EQ(L206,$L$2:$L$1000,0)&lt;=ROUND(COUNTIFS($G$2:$G$1000,"&gt;=50",$F$2:$F$1000,"&gt;=55")/100*$AE$9,0),$AE$8,IF(_xlfn.RANK.EQ(M206,$M$2:$M$1000,0)&lt;=ROUND(COUNTIFS($G$2:$G$1000,"&gt;=50",$F$2:$F$1000,"&gt;=55")/100*$AD$9,0),$AD$8,IF(_xlfn.RANK.EQ(N206,$N$2:$N$1000,0)&lt;=ROUND(COUNTIFS($G$2:$G$1000,"&gt;=50",$F$2:$F$1000,"&gt;=55")/100*$AC$9,0),$AC$8,IF(_xlfn.RANK.EQ(O206,$O$2:$O$1000,0)&lt;=ROUND(COUNTIFS($G$2:$G$1000,"&gt;=50",$F$2:$F$1000,"&gt;=55")/100*$AB$9,0),$AB$8,IF(_xlfn.RANK.EQ(P206,$P$2:$P$1000,0)&lt;=ROUND(COUNTIFS($G$2:$G$1000,"&gt;=50",$F$2:$F$1000,"&gt;=55")/100*$AA$9,0),$AA$8,$Z$8)))))),IF(I206&gt;=$Y$9,$Y$8,$X$8)),IF(I206&gt;=$X$32,$X$30,IF(I206&gt;=$Y$32,$Y$30,IF(I206&gt;=$Z$32,$Z$30,IF(I206&gt;=$AA$32,$AA$30,IF(I206&gt;=$AB$32,$AB$30,IF(I206&gt;=$AC$32,$AC$30,IF(I206&gt;=$AD$32,$AD$30,IF(I206&gt;=$AE$32,$AE$30,$AF$30))))))))),"")</f>
        <v/>
      </c>
      <c r="S206" s="9" t="str" cm="1">
        <f t="array" ref="S206">IF(AND(D206&lt;&gt;"",D206&lt;&gt;"GR"),IF(COUNTIF($H$2:$H$1000,"&gt;=50")&gt;=10,IF(D206&lt;&gt;"GR",IF(AND(D206&gt;=55,H206&gt;=50),_xlfn.IFS(AND(H206&gt;=$AF$11,H206&gt;$AE$10,H206&gt;$AD$10,H206&gt;$AC$10,H206&gt;$AB$10,H206&gt;$AA$10,H206&gt;$Z$10),"AA",AND(H206&gt;=$AE$11,H206&gt;$AD$10,H206&gt;$AC$10,H206&gt;$AB$10,H206&gt;$AA$10,H206&gt;$Z$10),"BA",AND(H206&gt;=$AD$11,H206&gt;$AC$10,H206&gt;$AB$10,H206&gt;$AA$10,H206&gt;$Z$10),"BB",AND(H206&gt;=$AC$11,H206&gt;$AB$10,H206&gt;$AA$10,H206&gt;$Z$10),"CB",AND(H206&gt;=$AB$11,H206&gt;$AA$10,H206&gt;$Z$10),"CC",AND(H206&gt;=$AA$11,H206&gt;$Z$10),"DC",H206&gt;=50,"DD"),IF(H206&gt;=$Y$9,"FD","FF")),R206),IF(J206&gt;=$X$32,$X$30,IF(J206&gt;=$Y$32,$Y$30,IF(J206&gt;=$Z$32,$Z$30,IF(J206&gt;=$AA$32,$AA$30,IF(J206&gt;=$AB$32,$AB$30,IF(J206&gt;=$AC$32,$AC$30,IF(J206&gt;=$AD$32,$AD$30,IF(J206&gt;=$AE$32,$AE$30,$AF$30))))))))),R206)</f>
        <v/>
      </c>
      <c r="T206" s="9" t="str" cm="1">
        <f t="array" ref="T206">IF(A206&lt;&gt;"",IF(_xlfn.BITOR(D206&lt;&gt;"GR",D206&lt;&gt;""),IF(AND(J206&gt;=50,D206&gt;=55),_xlfn.RANK.EQ(J206,$J$2:$J$1000,0),_xlfn.IFS(S206="FD",999,S206="FF",1000)),IF(AND(J206&gt;=50,F206&gt;=55),_xlfn.RANK.EQ(J206,$J$2:$J$326,0),_xlfn.IFS(S206="FD",999,S206="FF",1000))),"")</f>
        <v/>
      </c>
    </row>
    <row r="207" spans="1:20" x14ac:dyDescent="0.2">
      <c r="A207" s="31"/>
      <c r="B207" s="31"/>
      <c r="C207" s="31"/>
      <c r="D207" s="3"/>
      <c r="E207" s="16">
        <f t="shared" si="41"/>
        <v>0</v>
      </c>
      <c r="F207" s="16">
        <f t="shared" si="42"/>
        <v>0</v>
      </c>
      <c r="G207" s="9">
        <f t="shared" si="43"/>
        <v>0</v>
      </c>
      <c r="H207" s="9">
        <f t="shared" si="44"/>
        <v>0</v>
      </c>
      <c r="I207" s="9">
        <f t="shared" si="45"/>
        <v>0</v>
      </c>
      <c r="J207" s="9">
        <f t="shared" si="46"/>
        <v>0</v>
      </c>
      <c r="K207" s="9" t="str">
        <f t="shared" si="47"/>
        <v/>
      </c>
      <c r="L207" s="9" t="str">
        <f t="shared" si="48"/>
        <v/>
      </c>
      <c r="M207" s="9" t="str">
        <f t="shared" si="49"/>
        <v/>
      </c>
      <c r="N207" s="9" t="str">
        <f t="shared" si="50"/>
        <v/>
      </c>
      <c r="O207" s="9" t="str">
        <f t="shared" si="51"/>
        <v/>
      </c>
      <c r="P207" s="9" t="str">
        <f t="shared" si="52"/>
        <v/>
      </c>
      <c r="Q207" s="9" t="str">
        <f t="shared" si="53"/>
        <v/>
      </c>
      <c r="R207" s="9" t="str">
        <f>IF(A207&lt;&gt;"",IF(COUNTIF($G$2:$G$1000,"&gt;=50")&gt;=10,IF(AND(F207&gt;=55,G207&gt;=50),IF(_xlfn.RANK.EQ(K207,$K$2:$K$1000,0)&lt;=ROUND(COUNTIFS($G$2:$G$1000,"&gt;=50",$F$2:$F$1000,"&gt;=55")/100*$AF$9,0),$AF$8,IF(_xlfn.RANK.EQ(L207,$L$2:$L$1000,0)&lt;=ROUND(COUNTIFS($G$2:$G$1000,"&gt;=50",$F$2:$F$1000,"&gt;=55")/100*$AE$9,0),$AE$8,IF(_xlfn.RANK.EQ(M207,$M$2:$M$1000,0)&lt;=ROUND(COUNTIFS($G$2:$G$1000,"&gt;=50",$F$2:$F$1000,"&gt;=55")/100*$AD$9,0),$AD$8,IF(_xlfn.RANK.EQ(N207,$N$2:$N$1000,0)&lt;=ROUND(COUNTIFS($G$2:$G$1000,"&gt;=50",$F$2:$F$1000,"&gt;=55")/100*$AC$9,0),$AC$8,IF(_xlfn.RANK.EQ(O207,$O$2:$O$1000,0)&lt;=ROUND(COUNTIFS($G$2:$G$1000,"&gt;=50",$F$2:$F$1000,"&gt;=55")/100*$AB$9,0),$AB$8,IF(_xlfn.RANK.EQ(P207,$P$2:$P$1000,0)&lt;=ROUND(COUNTIFS($G$2:$G$1000,"&gt;=50",$F$2:$F$1000,"&gt;=55")/100*$AA$9,0),$AA$8,$Z$8)))))),IF(I207&gt;=$Y$9,$Y$8,$X$8)),IF(I207&gt;=$X$32,$X$30,IF(I207&gt;=$Y$32,$Y$30,IF(I207&gt;=$Z$32,$Z$30,IF(I207&gt;=$AA$32,$AA$30,IF(I207&gt;=$AB$32,$AB$30,IF(I207&gt;=$AC$32,$AC$30,IF(I207&gt;=$AD$32,$AD$30,IF(I207&gt;=$AE$32,$AE$30,$AF$30))))))))),"")</f>
        <v/>
      </c>
      <c r="S207" s="9" t="str" cm="1">
        <f t="array" ref="S207">IF(AND(D207&lt;&gt;"",D207&lt;&gt;"GR"),IF(COUNTIF($H$2:$H$1000,"&gt;=50")&gt;=10,IF(D207&lt;&gt;"GR",IF(AND(D207&gt;=55,H207&gt;=50),_xlfn.IFS(AND(H207&gt;=$AF$11,H207&gt;$AE$10,H207&gt;$AD$10,H207&gt;$AC$10,H207&gt;$AB$10,H207&gt;$AA$10,H207&gt;$Z$10),"AA",AND(H207&gt;=$AE$11,H207&gt;$AD$10,H207&gt;$AC$10,H207&gt;$AB$10,H207&gt;$AA$10,H207&gt;$Z$10),"BA",AND(H207&gt;=$AD$11,H207&gt;$AC$10,H207&gt;$AB$10,H207&gt;$AA$10,H207&gt;$Z$10),"BB",AND(H207&gt;=$AC$11,H207&gt;$AB$10,H207&gt;$AA$10,H207&gt;$Z$10),"CB",AND(H207&gt;=$AB$11,H207&gt;$AA$10,H207&gt;$Z$10),"CC",AND(H207&gt;=$AA$11,H207&gt;$Z$10),"DC",H207&gt;=50,"DD"),IF(H207&gt;=$Y$9,"FD","FF")),R207),IF(J207&gt;=$X$32,$X$30,IF(J207&gt;=$Y$32,$Y$30,IF(J207&gt;=$Z$32,$Z$30,IF(J207&gt;=$AA$32,$AA$30,IF(J207&gt;=$AB$32,$AB$30,IF(J207&gt;=$AC$32,$AC$30,IF(J207&gt;=$AD$32,$AD$30,IF(J207&gt;=$AE$32,$AE$30,$AF$30))))))))),R207)</f>
        <v/>
      </c>
      <c r="T207" s="9" t="str" cm="1">
        <f t="array" ref="T207">IF(A207&lt;&gt;"",IF(_xlfn.BITOR(D207&lt;&gt;"GR",D207&lt;&gt;""),IF(AND(J207&gt;=50,D207&gt;=55),_xlfn.RANK.EQ(J207,$J$2:$J$1000,0),_xlfn.IFS(S207="FD",999,S207="FF",1000)),IF(AND(J207&gt;=50,F207&gt;=55),_xlfn.RANK.EQ(J207,$J$2:$J$326,0),_xlfn.IFS(S207="FD",999,S207="FF",1000))),"")</f>
        <v/>
      </c>
    </row>
    <row r="208" spans="1:20" x14ac:dyDescent="0.2">
      <c r="A208" s="31"/>
      <c r="B208" s="31"/>
      <c r="C208" s="31"/>
      <c r="D208" s="3"/>
      <c r="E208" s="16">
        <f t="shared" si="41"/>
        <v>0</v>
      </c>
      <c r="F208" s="16">
        <f t="shared" si="42"/>
        <v>0</v>
      </c>
      <c r="G208" s="9">
        <f t="shared" si="43"/>
        <v>0</v>
      </c>
      <c r="H208" s="9">
        <f t="shared" si="44"/>
        <v>0</v>
      </c>
      <c r="I208" s="9">
        <f t="shared" si="45"/>
        <v>0</v>
      </c>
      <c r="J208" s="9">
        <f t="shared" si="46"/>
        <v>0</v>
      </c>
      <c r="K208" s="9" t="str">
        <f t="shared" si="47"/>
        <v/>
      </c>
      <c r="L208" s="9" t="str">
        <f t="shared" si="48"/>
        <v/>
      </c>
      <c r="M208" s="9" t="str">
        <f t="shared" si="49"/>
        <v/>
      </c>
      <c r="N208" s="9" t="str">
        <f t="shared" si="50"/>
        <v/>
      </c>
      <c r="O208" s="9" t="str">
        <f t="shared" si="51"/>
        <v/>
      </c>
      <c r="P208" s="9" t="str">
        <f t="shared" si="52"/>
        <v/>
      </c>
      <c r="Q208" s="9" t="str">
        <f t="shared" si="53"/>
        <v/>
      </c>
      <c r="R208" s="9" t="str">
        <f>IF(A208&lt;&gt;"",IF(COUNTIF($G$2:$G$1000,"&gt;=50")&gt;=10,IF(AND(F208&gt;=55,G208&gt;=50),IF(_xlfn.RANK.EQ(K208,$K$2:$K$1000,0)&lt;=ROUND(COUNTIFS($G$2:$G$1000,"&gt;=50",$F$2:$F$1000,"&gt;=55")/100*$AF$9,0),$AF$8,IF(_xlfn.RANK.EQ(L208,$L$2:$L$1000,0)&lt;=ROUND(COUNTIFS($G$2:$G$1000,"&gt;=50",$F$2:$F$1000,"&gt;=55")/100*$AE$9,0),$AE$8,IF(_xlfn.RANK.EQ(M208,$M$2:$M$1000,0)&lt;=ROUND(COUNTIFS($G$2:$G$1000,"&gt;=50",$F$2:$F$1000,"&gt;=55")/100*$AD$9,0),$AD$8,IF(_xlfn.RANK.EQ(N208,$N$2:$N$1000,0)&lt;=ROUND(COUNTIFS($G$2:$G$1000,"&gt;=50",$F$2:$F$1000,"&gt;=55")/100*$AC$9,0),$AC$8,IF(_xlfn.RANK.EQ(O208,$O$2:$O$1000,0)&lt;=ROUND(COUNTIFS($G$2:$G$1000,"&gt;=50",$F$2:$F$1000,"&gt;=55")/100*$AB$9,0),$AB$8,IF(_xlfn.RANK.EQ(P208,$P$2:$P$1000,0)&lt;=ROUND(COUNTIFS($G$2:$G$1000,"&gt;=50",$F$2:$F$1000,"&gt;=55")/100*$AA$9,0),$AA$8,$Z$8)))))),IF(I208&gt;=$Y$9,$Y$8,$X$8)),IF(I208&gt;=$X$32,$X$30,IF(I208&gt;=$Y$32,$Y$30,IF(I208&gt;=$Z$32,$Z$30,IF(I208&gt;=$AA$32,$AA$30,IF(I208&gt;=$AB$32,$AB$30,IF(I208&gt;=$AC$32,$AC$30,IF(I208&gt;=$AD$32,$AD$30,IF(I208&gt;=$AE$32,$AE$30,$AF$30))))))))),"")</f>
        <v/>
      </c>
      <c r="S208" s="9" t="str" cm="1">
        <f t="array" ref="S208">IF(AND(D208&lt;&gt;"",D208&lt;&gt;"GR"),IF(COUNTIF($H$2:$H$1000,"&gt;=50")&gt;=10,IF(D208&lt;&gt;"GR",IF(AND(D208&gt;=55,H208&gt;=50),_xlfn.IFS(AND(H208&gt;=$AF$11,H208&gt;$AE$10,H208&gt;$AD$10,H208&gt;$AC$10,H208&gt;$AB$10,H208&gt;$AA$10,H208&gt;$Z$10),"AA",AND(H208&gt;=$AE$11,H208&gt;$AD$10,H208&gt;$AC$10,H208&gt;$AB$10,H208&gt;$AA$10,H208&gt;$Z$10),"BA",AND(H208&gt;=$AD$11,H208&gt;$AC$10,H208&gt;$AB$10,H208&gt;$AA$10,H208&gt;$Z$10),"BB",AND(H208&gt;=$AC$11,H208&gt;$AB$10,H208&gt;$AA$10,H208&gt;$Z$10),"CB",AND(H208&gt;=$AB$11,H208&gt;$AA$10,H208&gt;$Z$10),"CC",AND(H208&gt;=$AA$11,H208&gt;$Z$10),"DC",H208&gt;=50,"DD"),IF(H208&gt;=$Y$9,"FD","FF")),R208),IF(J208&gt;=$X$32,$X$30,IF(J208&gt;=$Y$32,$Y$30,IF(J208&gt;=$Z$32,$Z$30,IF(J208&gt;=$AA$32,$AA$30,IF(J208&gt;=$AB$32,$AB$30,IF(J208&gt;=$AC$32,$AC$30,IF(J208&gt;=$AD$32,$AD$30,IF(J208&gt;=$AE$32,$AE$30,$AF$30))))))))),R208)</f>
        <v/>
      </c>
      <c r="T208" s="9" t="str" cm="1">
        <f t="array" ref="T208">IF(A208&lt;&gt;"",IF(_xlfn.BITOR(D208&lt;&gt;"GR",D208&lt;&gt;""),IF(AND(J208&gt;=50,D208&gt;=55),_xlfn.RANK.EQ(J208,$J$2:$J$1000,0),_xlfn.IFS(S208="FD",999,S208="FF",1000)),IF(AND(J208&gt;=50,F208&gt;=55),_xlfn.RANK.EQ(J208,$J$2:$J$326,0),_xlfn.IFS(S208="FD",999,S208="FF",1000))),"")</f>
        <v/>
      </c>
    </row>
    <row r="209" spans="1:20" x14ac:dyDescent="0.2">
      <c r="A209" s="31"/>
      <c r="B209" s="31"/>
      <c r="C209" s="31"/>
      <c r="D209" s="3"/>
      <c r="E209" s="16">
        <f t="shared" si="41"/>
        <v>0</v>
      </c>
      <c r="F209" s="16">
        <f t="shared" si="42"/>
        <v>0</v>
      </c>
      <c r="G209" s="9">
        <f t="shared" si="43"/>
        <v>0</v>
      </c>
      <c r="H209" s="9">
        <f t="shared" si="44"/>
        <v>0</v>
      </c>
      <c r="I209" s="9">
        <f t="shared" si="45"/>
        <v>0</v>
      </c>
      <c r="J209" s="9">
        <f t="shared" si="46"/>
        <v>0</v>
      </c>
      <c r="K209" s="9" t="str">
        <f t="shared" si="47"/>
        <v/>
      </c>
      <c r="L209" s="9" t="str">
        <f t="shared" si="48"/>
        <v/>
      </c>
      <c r="M209" s="9" t="str">
        <f t="shared" si="49"/>
        <v/>
      </c>
      <c r="N209" s="9" t="str">
        <f t="shared" si="50"/>
        <v/>
      </c>
      <c r="O209" s="9" t="str">
        <f t="shared" si="51"/>
        <v/>
      </c>
      <c r="P209" s="9" t="str">
        <f t="shared" si="52"/>
        <v/>
      </c>
      <c r="Q209" s="9" t="str">
        <f t="shared" si="53"/>
        <v/>
      </c>
      <c r="R209" s="9" t="str">
        <f>IF(A209&lt;&gt;"",IF(COUNTIF($G$2:$G$1000,"&gt;=50")&gt;=10,IF(AND(F209&gt;=55,G209&gt;=50),IF(_xlfn.RANK.EQ(K209,$K$2:$K$1000,0)&lt;=ROUND(COUNTIFS($G$2:$G$1000,"&gt;=50",$F$2:$F$1000,"&gt;=55")/100*$AF$9,0),$AF$8,IF(_xlfn.RANK.EQ(L209,$L$2:$L$1000,0)&lt;=ROUND(COUNTIFS($G$2:$G$1000,"&gt;=50",$F$2:$F$1000,"&gt;=55")/100*$AE$9,0),$AE$8,IF(_xlfn.RANK.EQ(M209,$M$2:$M$1000,0)&lt;=ROUND(COUNTIFS($G$2:$G$1000,"&gt;=50",$F$2:$F$1000,"&gt;=55")/100*$AD$9,0),$AD$8,IF(_xlfn.RANK.EQ(N209,$N$2:$N$1000,0)&lt;=ROUND(COUNTIFS($G$2:$G$1000,"&gt;=50",$F$2:$F$1000,"&gt;=55")/100*$AC$9,0),$AC$8,IF(_xlfn.RANK.EQ(O209,$O$2:$O$1000,0)&lt;=ROUND(COUNTIFS($G$2:$G$1000,"&gt;=50",$F$2:$F$1000,"&gt;=55")/100*$AB$9,0),$AB$8,IF(_xlfn.RANK.EQ(P209,$P$2:$P$1000,0)&lt;=ROUND(COUNTIFS($G$2:$G$1000,"&gt;=50",$F$2:$F$1000,"&gt;=55")/100*$AA$9,0),$AA$8,$Z$8)))))),IF(I209&gt;=$Y$9,$Y$8,$X$8)),IF(I209&gt;=$X$32,$X$30,IF(I209&gt;=$Y$32,$Y$30,IF(I209&gt;=$Z$32,$Z$30,IF(I209&gt;=$AA$32,$AA$30,IF(I209&gt;=$AB$32,$AB$30,IF(I209&gt;=$AC$32,$AC$30,IF(I209&gt;=$AD$32,$AD$30,IF(I209&gt;=$AE$32,$AE$30,$AF$30))))))))),"")</f>
        <v/>
      </c>
      <c r="S209" s="9" t="str" cm="1">
        <f t="array" ref="S209">IF(AND(D209&lt;&gt;"",D209&lt;&gt;"GR"),IF(COUNTIF($H$2:$H$1000,"&gt;=50")&gt;=10,IF(D209&lt;&gt;"GR",IF(AND(D209&gt;=55,H209&gt;=50),_xlfn.IFS(AND(H209&gt;=$AF$11,H209&gt;$AE$10,H209&gt;$AD$10,H209&gt;$AC$10,H209&gt;$AB$10,H209&gt;$AA$10,H209&gt;$Z$10),"AA",AND(H209&gt;=$AE$11,H209&gt;$AD$10,H209&gt;$AC$10,H209&gt;$AB$10,H209&gt;$AA$10,H209&gt;$Z$10),"BA",AND(H209&gt;=$AD$11,H209&gt;$AC$10,H209&gt;$AB$10,H209&gt;$AA$10,H209&gt;$Z$10),"BB",AND(H209&gt;=$AC$11,H209&gt;$AB$10,H209&gt;$AA$10,H209&gt;$Z$10),"CB",AND(H209&gt;=$AB$11,H209&gt;$AA$10,H209&gt;$Z$10),"CC",AND(H209&gt;=$AA$11,H209&gt;$Z$10),"DC",H209&gt;=50,"DD"),IF(H209&gt;=$Y$9,"FD","FF")),R209),IF(J209&gt;=$X$32,$X$30,IF(J209&gt;=$Y$32,$Y$30,IF(J209&gt;=$Z$32,$Z$30,IF(J209&gt;=$AA$32,$AA$30,IF(J209&gt;=$AB$32,$AB$30,IF(J209&gt;=$AC$32,$AC$30,IF(J209&gt;=$AD$32,$AD$30,IF(J209&gt;=$AE$32,$AE$30,$AF$30))))))))),R209)</f>
        <v/>
      </c>
      <c r="T209" s="9" t="str" cm="1">
        <f t="array" ref="T209">IF(A209&lt;&gt;"",IF(_xlfn.BITOR(D209&lt;&gt;"GR",D209&lt;&gt;""),IF(AND(J209&gt;=50,D209&gt;=55),_xlfn.RANK.EQ(J209,$J$2:$J$1000,0),_xlfn.IFS(S209="FD",999,S209="FF",1000)),IF(AND(J209&gt;=50,F209&gt;=55),_xlfn.RANK.EQ(J209,$J$2:$J$326,0),_xlfn.IFS(S209="FD",999,S209="FF",1000))),"")</f>
        <v/>
      </c>
    </row>
    <row r="210" spans="1:20" x14ac:dyDescent="0.2">
      <c r="A210" s="31"/>
      <c r="B210" s="31"/>
      <c r="C210" s="31"/>
      <c r="D210" s="3"/>
      <c r="E210" s="16">
        <f t="shared" si="41"/>
        <v>0</v>
      </c>
      <c r="F210" s="16">
        <f t="shared" si="42"/>
        <v>0</v>
      </c>
      <c r="G210" s="9">
        <f t="shared" si="43"/>
        <v>0</v>
      </c>
      <c r="H210" s="9">
        <f t="shared" si="44"/>
        <v>0</v>
      </c>
      <c r="I210" s="9">
        <f t="shared" si="45"/>
        <v>0</v>
      </c>
      <c r="J210" s="9">
        <f t="shared" si="46"/>
        <v>0</v>
      </c>
      <c r="K210" s="9" t="str">
        <f t="shared" si="47"/>
        <v/>
      </c>
      <c r="L210" s="9" t="str">
        <f t="shared" si="48"/>
        <v/>
      </c>
      <c r="M210" s="9" t="str">
        <f t="shared" si="49"/>
        <v/>
      </c>
      <c r="N210" s="9" t="str">
        <f t="shared" si="50"/>
        <v/>
      </c>
      <c r="O210" s="9" t="str">
        <f t="shared" si="51"/>
        <v/>
      </c>
      <c r="P210" s="9" t="str">
        <f t="shared" si="52"/>
        <v/>
      </c>
      <c r="Q210" s="9" t="str">
        <f t="shared" si="53"/>
        <v/>
      </c>
      <c r="R210" s="9" t="str">
        <f>IF(A210&lt;&gt;"",IF(COUNTIF($G$2:$G$1000,"&gt;=50")&gt;=10,IF(AND(F210&gt;=55,G210&gt;=50),IF(_xlfn.RANK.EQ(K210,$K$2:$K$1000,0)&lt;=ROUND(COUNTIFS($G$2:$G$1000,"&gt;=50",$F$2:$F$1000,"&gt;=55")/100*$AF$9,0),$AF$8,IF(_xlfn.RANK.EQ(L210,$L$2:$L$1000,0)&lt;=ROUND(COUNTIFS($G$2:$G$1000,"&gt;=50",$F$2:$F$1000,"&gt;=55")/100*$AE$9,0),$AE$8,IF(_xlfn.RANK.EQ(M210,$M$2:$M$1000,0)&lt;=ROUND(COUNTIFS($G$2:$G$1000,"&gt;=50",$F$2:$F$1000,"&gt;=55")/100*$AD$9,0),$AD$8,IF(_xlfn.RANK.EQ(N210,$N$2:$N$1000,0)&lt;=ROUND(COUNTIFS($G$2:$G$1000,"&gt;=50",$F$2:$F$1000,"&gt;=55")/100*$AC$9,0),$AC$8,IF(_xlfn.RANK.EQ(O210,$O$2:$O$1000,0)&lt;=ROUND(COUNTIFS($G$2:$G$1000,"&gt;=50",$F$2:$F$1000,"&gt;=55")/100*$AB$9,0),$AB$8,IF(_xlfn.RANK.EQ(P210,$P$2:$P$1000,0)&lt;=ROUND(COUNTIFS($G$2:$G$1000,"&gt;=50",$F$2:$F$1000,"&gt;=55")/100*$AA$9,0),$AA$8,$Z$8)))))),IF(I210&gt;=$Y$9,$Y$8,$X$8)),IF(I210&gt;=$X$32,$X$30,IF(I210&gt;=$Y$32,$Y$30,IF(I210&gt;=$Z$32,$Z$30,IF(I210&gt;=$AA$32,$AA$30,IF(I210&gt;=$AB$32,$AB$30,IF(I210&gt;=$AC$32,$AC$30,IF(I210&gt;=$AD$32,$AD$30,IF(I210&gt;=$AE$32,$AE$30,$AF$30))))))))),"")</f>
        <v/>
      </c>
      <c r="S210" s="9" t="str" cm="1">
        <f t="array" ref="S210">IF(AND(D210&lt;&gt;"",D210&lt;&gt;"GR"),IF(COUNTIF($H$2:$H$1000,"&gt;=50")&gt;=10,IF(D210&lt;&gt;"GR",IF(AND(D210&gt;=55,H210&gt;=50),_xlfn.IFS(AND(H210&gt;=$AF$11,H210&gt;$AE$10,H210&gt;$AD$10,H210&gt;$AC$10,H210&gt;$AB$10,H210&gt;$AA$10,H210&gt;$Z$10),"AA",AND(H210&gt;=$AE$11,H210&gt;$AD$10,H210&gt;$AC$10,H210&gt;$AB$10,H210&gt;$AA$10,H210&gt;$Z$10),"BA",AND(H210&gt;=$AD$11,H210&gt;$AC$10,H210&gt;$AB$10,H210&gt;$AA$10,H210&gt;$Z$10),"BB",AND(H210&gt;=$AC$11,H210&gt;$AB$10,H210&gt;$AA$10,H210&gt;$Z$10),"CB",AND(H210&gt;=$AB$11,H210&gt;$AA$10,H210&gt;$Z$10),"CC",AND(H210&gt;=$AA$11,H210&gt;$Z$10),"DC",H210&gt;=50,"DD"),IF(H210&gt;=$Y$9,"FD","FF")),R210),IF(J210&gt;=$X$32,$X$30,IF(J210&gt;=$Y$32,$Y$30,IF(J210&gt;=$Z$32,$Z$30,IF(J210&gt;=$AA$32,$AA$30,IF(J210&gt;=$AB$32,$AB$30,IF(J210&gt;=$AC$32,$AC$30,IF(J210&gt;=$AD$32,$AD$30,IF(J210&gt;=$AE$32,$AE$30,$AF$30))))))))),R210)</f>
        <v/>
      </c>
      <c r="T210" s="9" t="str" cm="1">
        <f t="array" ref="T210">IF(A210&lt;&gt;"",IF(_xlfn.BITOR(D210&lt;&gt;"GR",D210&lt;&gt;""),IF(AND(J210&gt;=50,D210&gt;=55),_xlfn.RANK.EQ(J210,$J$2:$J$1000,0),_xlfn.IFS(S210="FD",999,S210="FF",1000)),IF(AND(J210&gt;=50,F210&gt;=55),_xlfn.RANK.EQ(J210,$J$2:$J$326,0),_xlfn.IFS(S210="FD",999,S210="FF",1000))),"")</f>
        <v/>
      </c>
    </row>
    <row r="211" spans="1:20" x14ac:dyDescent="0.2">
      <c r="A211" s="31"/>
      <c r="B211" s="31"/>
      <c r="C211" s="31"/>
      <c r="D211" s="3"/>
      <c r="E211" s="16">
        <f t="shared" si="41"/>
        <v>0</v>
      </c>
      <c r="F211" s="16">
        <f t="shared" si="42"/>
        <v>0</v>
      </c>
      <c r="G211" s="9">
        <f t="shared" si="43"/>
        <v>0</v>
      </c>
      <c r="H211" s="9">
        <f t="shared" si="44"/>
        <v>0</v>
      </c>
      <c r="I211" s="9">
        <f t="shared" si="45"/>
        <v>0</v>
      </c>
      <c r="J211" s="9">
        <f t="shared" si="46"/>
        <v>0</v>
      </c>
      <c r="K211" s="9" t="str">
        <f t="shared" si="47"/>
        <v/>
      </c>
      <c r="L211" s="9" t="str">
        <f t="shared" si="48"/>
        <v/>
      </c>
      <c r="M211" s="9" t="str">
        <f t="shared" si="49"/>
        <v/>
      </c>
      <c r="N211" s="9" t="str">
        <f t="shared" si="50"/>
        <v/>
      </c>
      <c r="O211" s="9" t="str">
        <f t="shared" si="51"/>
        <v/>
      </c>
      <c r="P211" s="9" t="str">
        <f t="shared" si="52"/>
        <v/>
      </c>
      <c r="Q211" s="9" t="str">
        <f t="shared" si="53"/>
        <v/>
      </c>
      <c r="R211" s="9" t="str">
        <f>IF(A211&lt;&gt;"",IF(COUNTIF($G$2:$G$1000,"&gt;=50")&gt;=10,IF(AND(F211&gt;=55,G211&gt;=50),IF(_xlfn.RANK.EQ(K211,$K$2:$K$1000,0)&lt;=ROUND(COUNTIFS($G$2:$G$1000,"&gt;=50",$F$2:$F$1000,"&gt;=55")/100*$AF$9,0),$AF$8,IF(_xlfn.RANK.EQ(L211,$L$2:$L$1000,0)&lt;=ROUND(COUNTIFS($G$2:$G$1000,"&gt;=50",$F$2:$F$1000,"&gt;=55")/100*$AE$9,0),$AE$8,IF(_xlfn.RANK.EQ(M211,$M$2:$M$1000,0)&lt;=ROUND(COUNTIFS($G$2:$G$1000,"&gt;=50",$F$2:$F$1000,"&gt;=55")/100*$AD$9,0),$AD$8,IF(_xlfn.RANK.EQ(N211,$N$2:$N$1000,0)&lt;=ROUND(COUNTIFS($G$2:$G$1000,"&gt;=50",$F$2:$F$1000,"&gt;=55")/100*$AC$9,0),$AC$8,IF(_xlfn.RANK.EQ(O211,$O$2:$O$1000,0)&lt;=ROUND(COUNTIFS($G$2:$G$1000,"&gt;=50",$F$2:$F$1000,"&gt;=55")/100*$AB$9,0),$AB$8,IF(_xlfn.RANK.EQ(P211,$P$2:$P$1000,0)&lt;=ROUND(COUNTIFS($G$2:$G$1000,"&gt;=50",$F$2:$F$1000,"&gt;=55")/100*$AA$9,0),$AA$8,$Z$8)))))),IF(I211&gt;=$Y$9,$Y$8,$X$8)),IF(I211&gt;=$X$32,$X$30,IF(I211&gt;=$Y$32,$Y$30,IF(I211&gt;=$Z$32,$Z$30,IF(I211&gt;=$AA$32,$AA$30,IF(I211&gt;=$AB$32,$AB$30,IF(I211&gt;=$AC$32,$AC$30,IF(I211&gt;=$AD$32,$AD$30,IF(I211&gt;=$AE$32,$AE$30,$AF$30))))))))),"")</f>
        <v/>
      </c>
      <c r="S211" s="9" t="str" cm="1">
        <f t="array" ref="S211">IF(AND(D211&lt;&gt;"",D211&lt;&gt;"GR"),IF(COUNTIF($H$2:$H$1000,"&gt;=50")&gt;=10,IF(D211&lt;&gt;"GR",IF(AND(D211&gt;=55,H211&gt;=50),_xlfn.IFS(AND(H211&gt;=$AF$11,H211&gt;$AE$10,H211&gt;$AD$10,H211&gt;$AC$10,H211&gt;$AB$10,H211&gt;$AA$10,H211&gt;$Z$10),"AA",AND(H211&gt;=$AE$11,H211&gt;$AD$10,H211&gt;$AC$10,H211&gt;$AB$10,H211&gt;$AA$10,H211&gt;$Z$10),"BA",AND(H211&gt;=$AD$11,H211&gt;$AC$10,H211&gt;$AB$10,H211&gt;$AA$10,H211&gt;$Z$10),"BB",AND(H211&gt;=$AC$11,H211&gt;$AB$10,H211&gt;$AA$10,H211&gt;$Z$10),"CB",AND(H211&gt;=$AB$11,H211&gt;$AA$10,H211&gt;$Z$10),"CC",AND(H211&gt;=$AA$11,H211&gt;$Z$10),"DC",H211&gt;=50,"DD"),IF(H211&gt;=$Y$9,"FD","FF")),R211),IF(J211&gt;=$X$32,$X$30,IF(J211&gt;=$Y$32,$Y$30,IF(J211&gt;=$Z$32,$Z$30,IF(J211&gt;=$AA$32,$AA$30,IF(J211&gt;=$AB$32,$AB$30,IF(J211&gt;=$AC$32,$AC$30,IF(J211&gt;=$AD$32,$AD$30,IF(J211&gt;=$AE$32,$AE$30,$AF$30))))))))),R211)</f>
        <v/>
      </c>
      <c r="T211" s="9" t="str" cm="1">
        <f t="array" ref="T211">IF(A211&lt;&gt;"",IF(_xlfn.BITOR(D211&lt;&gt;"GR",D211&lt;&gt;""),IF(AND(J211&gt;=50,D211&gt;=55),_xlfn.RANK.EQ(J211,$J$2:$J$1000,0),_xlfn.IFS(S211="FD",999,S211="FF",1000)),IF(AND(J211&gt;=50,F211&gt;=55),_xlfn.RANK.EQ(J211,$J$2:$J$326,0),_xlfn.IFS(S211="FD",999,S211="FF",1000))),"")</f>
        <v/>
      </c>
    </row>
    <row r="212" spans="1:20" x14ac:dyDescent="0.2">
      <c r="A212" s="31"/>
      <c r="B212" s="31"/>
      <c r="C212" s="31"/>
      <c r="D212" s="3"/>
      <c r="E212" s="16">
        <f t="shared" si="41"/>
        <v>0</v>
      </c>
      <c r="F212" s="16">
        <f t="shared" si="42"/>
        <v>0</v>
      </c>
      <c r="G212" s="9">
        <f t="shared" si="43"/>
        <v>0</v>
      </c>
      <c r="H212" s="9">
        <f t="shared" si="44"/>
        <v>0</v>
      </c>
      <c r="I212" s="9">
        <f t="shared" si="45"/>
        <v>0</v>
      </c>
      <c r="J212" s="9">
        <f t="shared" si="46"/>
        <v>0</v>
      </c>
      <c r="K212" s="9" t="str">
        <f t="shared" si="47"/>
        <v/>
      </c>
      <c r="L212" s="9" t="str">
        <f t="shared" si="48"/>
        <v/>
      </c>
      <c r="M212" s="9" t="str">
        <f t="shared" si="49"/>
        <v/>
      </c>
      <c r="N212" s="9" t="str">
        <f t="shared" si="50"/>
        <v/>
      </c>
      <c r="O212" s="9" t="str">
        <f t="shared" si="51"/>
        <v/>
      </c>
      <c r="P212" s="9" t="str">
        <f t="shared" si="52"/>
        <v/>
      </c>
      <c r="Q212" s="9" t="str">
        <f t="shared" si="53"/>
        <v/>
      </c>
      <c r="R212" s="9" t="str">
        <f>IF(A212&lt;&gt;"",IF(COUNTIF($G$2:$G$1000,"&gt;=50")&gt;=10,IF(AND(F212&gt;=55,G212&gt;=50),IF(_xlfn.RANK.EQ(K212,$K$2:$K$1000,0)&lt;=ROUND(COUNTIFS($G$2:$G$1000,"&gt;=50",$F$2:$F$1000,"&gt;=55")/100*$AF$9,0),$AF$8,IF(_xlfn.RANK.EQ(L212,$L$2:$L$1000,0)&lt;=ROUND(COUNTIFS($G$2:$G$1000,"&gt;=50",$F$2:$F$1000,"&gt;=55")/100*$AE$9,0),$AE$8,IF(_xlfn.RANK.EQ(M212,$M$2:$M$1000,0)&lt;=ROUND(COUNTIFS($G$2:$G$1000,"&gt;=50",$F$2:$F$1000,"&gt;=55")/100*$AD$9,0),$AD$8,IF(_xlfn.RANK.EQ(N212,$N$2:$N$1000,0)&lt;=ROUND(COUNTIFS($G$2:$G$1000,"&gt;=50",$F$2:$F$1000,"&gt;=55")/100*$AC$9,0),$AC$8,IF(_xlfn.RANK.EQ(O212,$O$2:$O$1000,0)&lt;=ROUND(COUNTIFS($G$2:$G$1000,"&gt;=50",$F$2:$F$1000,"&gt;=55")/100*$AB$9,0),$AB$8,IF(_xlfn.RANK.EQ(P212,$P$2:$P$1000,0)&lt;=ROUND(COUNTIFS($G$2:$G$1000,"&gt;=50",$F$2:$F$1000,"&gt;=55")/100*$AA$9,0),$AA$8,$Z$8)))))),IF(I212&gt;=$Y$9,$Y$8,$X$8)),IF(I212&gt;=$X$32,$X$30,IF(I212&gt;=$Y$32,$Y$30,IF(I212&gt;=$Z$32,$Z$30,IF(I212&gt;=$AA$32,$AA$30,IF(I212&gt;=$AB$32,$AB$30,IF(I212&gt;=$AC$32,$AC$30,IF(I212&gt;=$AD$32,$AD$30,IF(I212&gt;=$AE$32,$AE$30,$AF$30))))))))),"")</f>
        <v/>
      </c>
      <c r="S212" s="9" t="str" cm="1">
        <f t="array" ref="S212">IF(AND(D212&lt;&gt;"",D212&lt;&gt;"GR"),IF(COUNTIF($H$2:$H$1000,"&gt;=50")&gt;=10,IF(D212&lt;&gt;"GR",IF(AND(D212&gt;=55,H212&gt;=50),_xlfn.IFS(AND(H212&gt;=$AF$11,H212&gt;$AE$10,H212&gt;$AD$10,H212&gt;$AC$10,H212&gt;$AB$10,H212&gt;$AA$10,H212&gt;$Z$10),"AA",AND(H212&gt;=$AE$11,H212&gt;$AD$10,H212&gt;$AC$10,H212&gt;$AB$10,H212&gt;$AA$10,H212&gt;$Z$10),"BA",AND(H212&gt;=$AD$11,H212&gt;$AC$10,H212&gt;$AB$10,H212&gt;$AA$10,H212&gt;$Z$10),"BB",AND(H212&gt;=$AC$11,H212&gt;$AB$10,H212&gt;$AA$10,H212&gt;$Z$10),"CB",AND(H212&gt;=$AB$11,H212&gt;$AA$10,H212&gt;$Z$10),"CC",AND(H212&gt;=$AA$11,H212&gt;$Z$10),"DC",H212&gt;=50,"DD"),IF(H212&gt;=$Y$9,"FD","FF")),R212),IF(J212&gt;=$X$32,$X$30,IF(J212&gt;=$Y$32,$Y$30,IF(J212&gt;=$Z$32,$Z$30,IF(J212&gt;=$AA$32,$AA$30,IF(J212&gt;=$AB$32,$AB$30,IF(J212&gt;=$AC$32,$AC$30,IF(J212&gt;=$AD$32,$AD$30,IF(J212&gt;=$AE$32,$AE$30,$AF$30))))))))),R212)</f>
        <v/>
      </c>
      <c r="T212" s="9" t="str" cm="1">
        <f t="array" ref="T212">IF(A212&lt;&gt;"",IF(_xlfn.BITOR(D212&lt;&gt;"GR",D212&lt;&gt;""),IF(AND(J212&gt;=50,D212&gt;=55),_xlfn.RANK.EQ(J212,$J$2:$J$1000,0),_xlfn.IFS(S212="FD",999,S212="FF",1000)),IF(AND(J212&gt;=50,F212&gt;=55),_xlfn.RANK.EQ(J212,$J$2:$J$326,0),_xlfn.IFS(S212="FD",999,S212="FF",1000))),"")</f>
        <v/>
      </c>
    </row>
    <row r="213" spans="1:20" x14ac:dyDescent="0.2">
      <c r="A213" s="31"/>
      <c r="B213" s="31"/>
      <c r="C213" s="31"/>
      <c r="D213" s="3"/>
      <c r="E213" s="16">
        <f t="shared" si="41"/>
        <v>0</v>
      </c>
      <c r="F213" s="16">
        <f t="shared" si="42"/>
        <v>0</v>
      </c>
      <c r="G213" s="9">
        <f t="shared" si="43"/>
        <v>0</v>
      </c>
      <c r="H213" s="9">
        <f t="shared" si="44"/>
        <v>0</v>
      </c>
      <c r="I213" s="9">
        <f t="shared" si="45"/>
        <v>0</v>
      </c>
      <c r="J213" s="9">
        <f t="shared" si="46"/>
        <v>0</v>
      </c>
      <c r="K213" s="9" t="str">
        <f t="shared" si="47"/>
        <v/>
      </c>
      <c r="L213" s="9" t="str">
        <f t="shared" si="48"/>
        <v/>
      </c>
      <c r="M213" s="9" t="str">
        <f t="shared" si="49"/>
        <v/>
      </c>
      <c r="N213" s="9" t="str">
        <f t="shared" si="50"/>
        <v/>
      </c>
      <c r="O213" s="9" t="str">
        <f t="shared" si="51"/>
        <v/>
      </c>
      <c r="P213" s="9" t="str">
        <f t="shared" si="52"/>
        <v/>
      </c>
      <c r="Q213" s="9" t="str">
        <f t="shared" si="53"/>
        <v/>
      </c>
      <c r="R213" s="9" t="str">
        <f>IF(A213&lt;&gt;"",IF(COUNTIF($G$2:$G$1000,"&gt;=50")&gt;=10,IF(AND(F213&gt;=55,G213&gt;=50),IF(_xlfn.RANK.EQ(K213,$K$2:$K$1000,0)&lt;=ROUND(COUNTIFS($G$2:$G$1000,"&gt;=50",$F$2:$F$1000,"&gt;=55")/100*$AF$9,0),$AF$8,IF(_xlfn.RANK.EQ(L213,$L$2:$L$1000,0)&lt;=ROUND(COUNTIFS($G$2:$G$1000,"&gt;=50",$F$2:$F$1000,"&gt;=55")/100*$AE$9,0),$AE$8,IF(_xlfn.RANK.EQ(M213,$M$2:$M$1000,0)&lt;=ROUND(COUNTIFS($G$2:$G$1000,"&gt;=50",$F$2:$F$1000,"&gt;=55")/100*$AD$9,0),$AD$8,IF(_xlfn.RANK.EQ(N213,$N$2:$N$1000,0)&lt;=ROUND(COUNTIFS($G$2:$G$1000,"&gt;=50",$F$2:$F$1000,"&gt;=55")/100*$AC$9,0),$AC$8,IF(_xlfn.RANK.EQ(O213,$O$2:$O$1000,0)&lt;=ROUND(COUNTIFS($G$2:$G$1000,"&gt;=50",$F$2:$F$1000,"&gt;=55")/100*$AB$9,0),$AB$8,IF(_xlfn.RANK.EQ(P213,$P$2:$P$1000,0)&lt;=ROUND(COUNTIFS($G$2:$G$1000,"&gt;=50",$F$2:$F$1000,"&gt;=55")/100*$AA$9,0),$AA$8,$Z$8)))))),IF(I213&gt;=$Y$9,$Y$8,$X$8)),IF(I213&gt;=$X$32,$X$30,IF(I213&gt;=$Y$32,$Y$30,IF(I213&gt;=$Z$32,$Z$30,IF(I213&gt;=$AA$32,$AA$30,IF(I213&gt;=$AB$32,$AB$30,IF(I213&gt;=$AC$32,$AC$30,IF(I213&gt;=$AD$32,$AD$30,IF(I213&gt;=$AE$32,$AE$30,$AF$30))))))))),"")</f>
        <v/>
      </c>
      <c r="S213" s="9" t="str" cm="1">
        <f t="array" ref="S213">IF(AND(D213&lt;&gt;"",D213&lt;&gt;"GR"),IF(COUNTIF($H$2:$H$1000,"&gt;=50")&gt;=10,IF(D213&lt;&gt;"GR",IF(AND(D213&gt;=55,H213&gt;=50),_xlfn.IFS(AND(H213&gt;=$AF$11,H213&gt;$AE$10,H213&gt;$AD$10,H213&gt;$AC$10,H213&gt;$AB$10,H213&gt;$AA$10,H213&gt;$Z$10),"AA",AND(H213&gt;=$AE$11,H213&gt;$AD$10,H213&gt;$AC$10,H213&gt;$AB$10,H213&gt;$AA$10,H213&gt;$Z$10),"BA",AND(H213&gt;=$AD$11,H213&gt;$AC$10,H213&gt;$AB$10,H213&gt;$AA$10,H213&gt;$Z$10),"BB",AND(H213&gt;=$AC$11,H213&gt;$AB$10,H213&gt;$AA$10,H213&gt;$Z$10),"CB",AND(H213&gt;=$AB$11,H213&gt;$AA$10,H213&gt;$Z$10),"CC",AND(H213&gt;=$AA$11,H213&gt;$Z$10),"DC",H213&gt;=50,"DD"),IF(H213&gt;=$Y$9,"FD","FF")),R213),IF(J213&gt;=$X$32,$X$30,IF(J213&gt;=$Y$32,$Y$30,IF(J213&gt;=$Z$32,$Z$30,IF(J213&gt;=$AA$32,$AA$30,IF(J213&gt;=$AB$32,$AB$30,IF(J213&gt;=$AC$32,$AC$30,IF(J213&gt;=$AD$32,$AD$30,IF(J213&gt;=$AE$32,$AE$30,$AF$30))))))))),R213)</f>
        <v/>
      </c>
      <c r="T213" s="9" t="str" cm="1">
        <f t="array" ref="T213">IF(A213&lt;&gt;"",IF(_xlfn.BITOR(D213&lt;&gt;"GR",D213&lt;&gt;""),IF(AND(J213&gt;=50,D213&gt;=55),_xlfn.RANK.EQ(J213,$J$2:$J$1000,0),_xlfn.IFS(S213="FD",999,S213="FF",1000)),IF(AND(J213&gt;=50,F213&gt;=55),_xlfn.RANK.EQ(J213,$J$2:$J$326,0),_xlfn.IFS(S213="FD",999,S213="FF",1000))),"")</f>
        <v/>
      </c>
    </row>
    <row r="214" spans="1:20" x14ac:dyDescent="0.2">
      <c r="A214" s="31"/>
      <c r="B214" s="31"/>
      <c r="C214" s="31"/>
      <c r="D214" s="3"/>
      <c r="E214" s="16">
        <f t="shared" si="41"/>
        <v>0</v>
      </c>
      <c r="F214" s="16">
        <f t="shared" si="42"/>
        <v>0</v>
      </c>
      <c r="G214" s="9">
        <f t="shared" si="43"/>
        <v>0</v>
      </c>
      <c r="H214" s="9">
        <f t="shared" si="44"/>
        <v>0</v>
      </c>
      <c r="I214" s="9">
        <f t="shared" si="45"/>
        <v>0</v>
      </c>
      <c r="J214" s="9">
        <f t="shared" si="46"/>
        <v>0</v>
      </c>
      <c r="K214" s="9" t="str">
        <f t="shared" si="47"/>
        <v/>
      </c>
      <c r="L214" s="9" t="str">
        <f t="shared" si="48"/>
        <v/>
      </c>
      <c r="M214" s="9" t="str">
        <f t="shared" si="49"/>
        <v/>
      </c>
      <c r="N214" s="9" t="str">
        <f t="shared" si="50"/>
        <v/>
      </c>
      <c r="O214" s="9" t="str">
        <f t="shared" si="51"/>
        <v/>
      </c>
      <c r="P214" s="9" t="str">
        <f t="shared" si="52"/>
        <v/>
      </c>
      <c r="Q214" s="9" t="str">
        <f t="shared" si="53"/>
        <v/>
      </c>
      <c r="R214" s="9" t="str">
        <f>IF(A214&lt;&gt;"",IF(COUNTIF($G$2:$G$1000,"&gt;=50")&gt;=10,IF(AND(F214&gt;=55,G214&gt;=50),IF(_xlfn.RANK.EQ(K214,$K$2:$K$1000,0)&lt;=ROUND(COUNTIFS($G$2:$G$1000,"&gt;=50",$F$2:$F$1000,"&gt;=55")/100*$AF$9,0),$AF$8,IF(_xlfn.RANK.EQ(L214,$L$2:$L$1000,0)&lt;=ROUND(COUNTIFS($G$2:$G$1000,"&gt;=50",$F$2:$F$1000,"&gt;=55")/100*$AE$9,0),$AE$8,IF(_xlfn.RANK.EQ(M214,$M$2:$M$1000,0)&lt;=ROUND(COUNTIFS($G$2:$G$1000,"&gt;=50",$F$2:$F$1000,"&gt;=55")/100*$AD$9,0),$AD$8,IF(_xlfn.RANK.EQ(N214,$N$2:$N$1000,0)&lt;=ROUND(COUNTIFS($G$2:$G$1000,"&gt;=50",$F$2:$F$1000,"&gt;=55")/100*$AC$9,0),$AC$8,IF(_xlfn.RANK.EQ(O214,$O$2:$O$1000,0)&lt;=ROUND(COUNTIFS($G$2:$G$1000,"&gt;=50",$F$2:$F$1000,"&gt;=55")/100*$AB$9,0),$AB$8,IF(_xlfn.RANK.EQ(P214,$P$2:$P$1000,0)&lt;=ROUND(COUNTIFS($G$2:$G$1000,"&gt;=50",$F$2:$F$1000,"&gt;=55")/100*$AA$9,0),$AA$8,$Z$8)))))),IF(I214&gt;=$Y$9,$Y$8,$X$8)),IF(I214&gt;=$X$32,$X$30,IF(I214&gt;=$Y$32,$Y$30,IF(I214&gt;=$Z$32,$Z$30,IF(I214&gt;=$AA$32,$AA$30,IF(I214&gt;=$AB$32,$AB$30,IF(I214&gt;=$AC$32,$AC$30,IF(I214&gt;=$AD$32,$AD$30,IF(I214&gt;=$AE$32,$AE$30,$AF$30))))))))),"")</f>
        <v/>
      </c>
      <c r="S214" s="9" t="str" cm="1">
        <f t="array" ref="S214">IF(AND(D214&lt;&gt;"",D214&lt;&gt;"GR"),IF(COUNTIF($H$2:$H$1000,"&gt;=50")&gt;=10,IF(D214&lt;&gt;"GR",IF(AND(D214&gt;=55,H214&gt;=50),_xlfn.IFS(AND(H214&gt;=$AF$11,H214&gt;$AE$10,H214&gt;$AD$10,H214&gt;$AC$10,H214&gt;$AB$10,H214&gt;$AA$10,H214&gt;$Z$10),"AA",AND(H214&gt;=$AE$11,H214&gt;$AD$10,H214&gt;$AC$10,H214&gt;$AB$10,H214&gt;$AA$10,H214&gt;$Z$10),"BA",AND(H214&gt;=$AD$11,H214&gt;$AC$10,H214&gt;$AB$10,H214&gt;$AA$10,H214&gt;$Z$10),"BB",AND(H214&gt;=$AC$11,H214&gt;$AB$10,H214&gt;$AA$10,H214&gt;$Z$10),"CB",AND(H214&gt;=$AB$11,H214&gt;$AA$10,H214&gt;$Z$10),"CC",AND(H214&gt;=$AA$11,H214&gt;$Z$10),"DC",H214&gt;=50,"DD"),IF(H214&gt;=$Y$9,"FD","FF")),R214),IF(J214&gt;=$X$32,$X$30,IF(J214&gt;=$Y$32,$Y$30,IF(J214&gt;=$Z$32,$Z$30,IF(J214&gt;=$AA$32,$AA$30,IF(J214&gt;=$AB$32,$AB$30,IF(J214&gt;=$AC$32,$AC$30,IF(J214&gt;=$AD$32,$AD$30,IF(J214&gt;=$AE$32,$AE$30,$AF$30))))))))),R214)</f>
        <v/>
      </c>
      <c r="T214" s="9" t="str" cm="1">
        <f t="array" ref="T214">IF(A214&lt;&gt;"",IF(_xlfn.BITOR(D214&lt;&gt;"GR",D214&lt;&gt;""),IF(AND(J214&gt;=50,D214&gt;=55),_xlfn.RANK.EQ(J214,$J$2:$J$1000,0),_xlfn.IFS(S214="FD",999,S214="FF",1000)),IF(AND(J214&gt;=50,F214&gt;=55),_xlfn.RANK.EQ(J214,$J$2:$J$326,0),_xlfn.IFS(S214="FD",999,S214="FF",1000))),"")</f>
        <v/>
      </c>
    </row>
    <row r="215" spans="1:20" x14ac:dyDescent="0.2">
      <c r="A215" s="31"/>
      <c r="B215" s="31"/>
      <c r="C215" s="31"/>
      <c r="D215" s="3"/>
      <c r="E215" s="16">
        <f t="shared" si="41"/>
        <v>0</v>
      </c>
      <c r="F215" s="16">
        <f t="shared" si="42"/>
        <v>0</v>
      </c>
      <c r="G215" s="9">
        <f t="shared" si="43"/>
        <v>0</v>
      </c>
      <c r="H215" s="9">
        <f t="shared" si="44"/>
        <v>0</v>
      </c>
      <c r="I215" s="9">
        <f t="shared" si="45"/>
        <v>0</v>
      </c>
      <c r="J215" s="9">
        <f t="shared" si="46"/>
        <v>0</v>
      </c>
      <c r="K215" s="9" t="str">
        <f t="shared" si="47"/>
        <v/>
      </c>
      <c r="L215" s="9" t="str">
        <f t="shared" si="48"/>
        <v/>
      </c>
      <c r="M215" s="9" t="str">
        <f t="shared" si="49"/>
        <v/>
      </c>
      <c r="N215" s="9" t="str">
        <f t="shared" si="50"/>
        <v/>
      </c>
      <c r="O215" s="9" t="str">
        <f t="shared" si="51"/>
        <v/>
      </c>
      <c r="P215" s="9" t="str">
        <f t="shared" si="52"/>
        <v/>
      </c>
      <c r="Q215" s="9" t="str">
        <f t="shared" si="53"/>
        <v/>
      </c>
      <c r="R215" s="9" t="str">
        <f>IF(A215&lt;&gt;"",IF(COUNTIF($G$2:$G$1000,"&gt;=50")&gt;=10,IF(AND(F215&gt;=55,G215&gt;=50),IF(_xlfn.RANK.EQ(K215,$K$2:$K$1000,0)&lt;=ROUND(COUNTIFS($G$2:$G$1000,"&gt;=50",$F$2:$F$1000,"&gt;=55")/100*$AF$9,0),$AF$8,IF(_xlfn.RANK.EQ(L215,$L$2:$L$1000,0)&lt;=ROUND(COUNTIFS($G$2:$G$1000,"&gt;=50",$F$2:$F$1000,"&gt;=55")/100*$AE$9,0),$AE$8,IF(_xlfn.RANK.EQ(M215,$M$2:$M$1000,0)&lt;=ROUND(COUNTIFS($G$2:$G$1000,"&gt;=50",$F$2:$F$1000,"&gt;=55")/100*$AD$9,0),$AD$8,IF(_xlfn.RANK.EQ(N215,$N$2:$N$1000,0)&lt;=ROUND(COUNTIFS($G$2:$G$1000,"&gt;=50",$F$2:$F$1000,"&gt;=55")/100*$AC$9,0),$AC$8,IF(_xlfn.RANK.EQ(O215,$O$2:$O$1000,0)&lt;=ROUND(COUNTIFS($G$2:$G$1000,"&gt;=50",$F$2:$F$1000,"&gt;=55")/100*$AB$9,0),$AB$8,IF(_xlfn.RANK.EQ(P215,$P$2:$P$1000,0)&lt;=ROUND(COUNTIFS($G$2:$G$1000,"&gt;=50",$F$2:$F$1000,"&gt;=55")/100*$AA$9,0),$AA$8,$Z$8)))))),IF(I215&gt;=$Y$9,$Y$8,$X$8)),IF(I215&gt;=$X$32,$X$30,IF(I215&gt;=$Y$32,$Y$30,IF(I215&gt;=$Z$32,$Z$30,IF(I215&gt;=$AA$32,$AA$30,IF(I215&gt;=$AB$32,$AB$30,IF(I215&gt;=$AC$32,$AC$30,IF(I215&gt;=$AD$32,$AD$30,IF(I215&gt;=$AE$32,$AE$30,$AF$30))))))))),"")</f>
        <v/>
      </c>
      <c r="S215" s="9" t="str" cm="1">
        <f t="array" ref="S215">IF(AND(D215&lt;&gt;"",D215&lt;&gt;"GR"),IF(COUNTIF($H$2:$H$1000,"&gt;=50")&gt;=10,IF(D215&lt;&gt;"GR",IF(AND(D215&gt;=55,H215&gt;=50),_xlfn.IFS(AND(H215&gt;=$AF$11,H215&gt;$AE$10,H215&gt;$AD$10,H215&gt;$AC$10,H215&gt;$AB$10,H215&gt;$AA$10,H215&gt;$Z$10),"AA",AND(H215&gt;=$AE$11,H215&gt;$AD$10,H215&gt;$AC$10,H215&gt;$AB$10,H215&gt;$AA$10,H215&gt;$Z$10),"BA",AND(H215&gt;=$AD$11,H215&gt;$AC$10,H215&gt;$AB$10,H215&gt;$AA$10,H215&gt;$Z$10),"BB",AND(H215&gt;=$AC$11,H215&gt;$AB$10,H215&gt;$AA$10,H215&gt;$Z$10),"CB",AND(H215&gt;=$AB$11,H215&gt;$AA$10,H215&gt;$Z$10),"CC",AND(H215&gt;=$AA$11,H215&gt;$Z$10),"DC",H215&gt;=50,"DD"),IF(H215&gt;=$Y$9,"FD","FF")),R215),IF(J215&gt;=$X$32,$X$30,IF(J215&gt;=$Y$32,$Y$30,IF(J215&gt;=$Z$32,$Z$30,IF(J215&gt;=$AA$32,$AA$30,IF(J215&gt;=$AB$32,$AB$30,IF(J215&gt;=$AC$32,$AC$30,IF(J215&gt;=$AD$32,$AD$30,IF(J215&gt;=$AE$32,$AE$30,$AF$30))))))))),R215)</f>
        <v/>
      </c>
      <c r="T215" s="9" t="str" cm="1">
        <f t="array" ref="T215">IF(A215&lt;&gt;"",IF(_xlfn.BITOR(D215&lt;&gt;"GR",D215&lt;&gt;""),IF(AND(J215&gt;=50,D215&gt;=55),_xlfn.RANK.EQ(J215,$J$2:$J$1000,0),_xlfn.IFS(S215="FD",999,S215="FF",1000)),IF(AND(J215&gt;=50,F215&gt;=55),_xlfn.RANK.EQ(J215,$J$2:$J$326,0),_xlfn.IFS(S215="FD",999,S215="FF",1000))),"")</f>
        <v/>
      </c>
    </row>
    <row r="216" spans="1:20" x14ac:dyDescent="0.2">
      <c r="A216" s="31"/>
      <c r="B216" s="31"/>
      <c r="C216" s="31"/>
      <c r="D216" s="3"/>
      <c r="E216" s="16">
        <f t="shared" si="41"/>
        <v>0</v>
      </c>
      <c r="F216" s="16">
        <f t="shared" si="42"/>
        <v>0</v>
      </c>
      <c r="G216" s="9">
        <f t="shared" si="43"/>
        <v>0</v>
      </c>
      <c r="H216" s="9">
        <f t="shared" si="44"/>
        <v>0</v>
      </c>
      <c r="I216" s="9">
        <f t="shared" si="45"/>
        <v>0</v>
      </c>
      <c r="J216" s="9">
        <f t="shared" si="46"/>
        <v>0</v>
      </c>
      <c r="K216" s="9" t="str">
        <f t="shared" si="47"/>
        <v/>
      </c>
      <c r="L216" s="9" t="str">
        <f t="shared" si="48"/>
        <v/>
      </c>
      <c r="M216" s="9" t="str">
        <f t="shared" si="49"/>
        <v/>
      </c>
      <c r="N216" s="9" t="str">
        <f t="shared" si="50"/>
        <v/>
      </c>
      <c r="O216" s="9" t="str">
        <f t="shared" si="51"/>
        <v/>
      </c>
      <c r="P216" s="9" t="str">
        <f t="shared" si="52"/>
        <v/>
      </c>
      <c r="Q216" s="9" t="str">
        <f t="shared" si="53"/>
        <v/>
      </c>
      <c r="R216" s="9" t="str">
        <f>IF(A216&lt;&gt;"",IF(COUNTIF($G$2:$G$1000,"&gt;=50")&gt;=10,IF(AND(F216&gt;=55,G216&gt;=50),IF(_xlfn.RANK.EQ(K216,$K$2:$K$1000,0)&lt;=ROUND(COUNTIFS($G$2:$G$1000,"&gt;=50",$F$2:$F$1000,"&gt;=55")/100*$AF$9,0),$AF$8,IF(_xlfn.RANK.EQ(L216,$L$2:$L$1000,0)&lt;=ROUND(COUNTIFS($G$2:$G$1000,"&gt;=50",$F$2:$F$1000,"&gt;=55")/100*$AE$9,0),$AE$8,IF(_xlfn.RANK.EQ(M216,$M$2:$M$1000,0)&lt;=ROUND(COUNTIFS($G$2:$G$1000,"&gt;=50",$F$2:$F$1000,"&gt;=55")/100*$AD$9,0),$AD$8,IF(_xlfn.RANK.EQ(N216,$N$2:$N$1000,0)&lt;=ROUND(COUNTIFS($G$2:$G$1000,"&gt;=50",$F$2:$F$1000,"&gt;=55")/100*$AC$9,0),$AC$8,IF(_xlfn.RANK.EQ(O216,$O$2:$O$1000,0)&lt;=ROUND(COUNTIFS($G$2:$G$1000,"&gt;=50",$F$2:$F$1000,"&gt;=55")/100*$AB$9,0),$AB$8,IF(_xlfn.RANK.EQ(P216,$P$2:$P$1000,0)&lt;=ROUND(COUNTIFS($G$2:$G$1000,"&gt;=50",$F$2:$F$1000,"&gt;=55")/100*$AA$9,0),$AA$8,$Z$8)))))),IF(I216&gt;=$Y$9,$Y$8,$X$8)),IF(I216&gt;=$X$32,$X$30,IF(I216&gt;=$Y$32,$Y$30,IF(I216&gt;=$Z$32,$Z$30,IF(I216&gt;=$AA$32,$AA$30,IF(I216&gt;=$AB$32,$AB$30,IF(I216&gt;=$AC$32,$AC$30,IF(I216&gt;=$AD$32,$AD$30,IF(I216&gt;=$AE$32,$AE$30,$AF$30))))))))),"")</f>
        <v/>
      </c>
      <c r="S216" s="9" t="str" cm="1">
        <f t="array" ref="S216">IF(AND(D216&lt;&gt;"",D216&lt;&gt;"GR"),IF(COUNTIF($H$2:$H$1000,"&gt;=50")&gt;=10,IF(D216&lt;&gt;"GR",IF(AND(D216&gt;=55,H216&gt;=50),_xlfn.IFS(AND(H216&gt;=$AF$11,H216&gt;$AE$10,H216&gt;$AD$10,H216&gt;$AC$10,H216&gt;$AB$10,H216&gt;$AA$10,H216&gt;$Z$10),"AA",AND(H216&gt;=$AE$11,H216&gt;$AD$10,H216&gt;$AC$10,H216&gt;$AB$10,H216&gt;$AA$10,H216&gt;$Z$10),"BA",AND(H216&gt;=$AD$11,H216&gt;$AC$10,H216&gt;$AB$10,H216&gt;$AA$10,H216&gt;$Z$10),"BB",AND(H216&gt;=$AC$11,H216&gt;$AB$10,H216&gt;$AA$10,H216&gt;$Z$10),"CB",AND(H216&gt;=$AB$11,H216&gt;$AA$10,H216&gt;$Z$10),"CC",AND(H216&gt;=$AA$11,H216&gt;$Z$10),"DC",H216&gt;=50,"DD"),IF(H216&gt;=$Y$9,"FD","FF")),R216),IF(J216&gt;=$X$32,$X$30,IF(J216&gt;=$Y$32,$Y$30,IF(J216&gt;=$Z$32,$Z$30,IF(J216&gt;=$AA$32,$AA$30,IF(J216&gt;=$AB$32,$AB$30,IF(J216&gt;=$AC$32,$AC$30,IF(J216&gt;=$AD$32,$AD$30,IF(J216&gt;=$AE$32,$AE$30,$AF$30))))))))),R216)</f>
        <v/>
      </c>
      <c r="T216" s="9" t="str" cm="1">
        <f t="array" ref="T216">IF(A216&lt;&gt;"",IF(_xlfn.BITOR(D216&lt;&gt;"GR",D216&lt;&gt;""),IF(AND(J216&gt;=50,D216&gt;=55),_xlfn.RANK.EQ(J216,$J$2:$J$1000,0),_xlfn.IFS(S216="FD",999,S216="FF",1000)),IF(AND(J216&gt;=50,F216&gt;=55),_xlfn.RANK.EQ(J216,$J$2:$J$326,0),_xlfn.IFS(S216="FD",999,S216="FF",1000))),"")</f>
        <v/>
      </c>
    </row>
    <row r="217" spans="1:20" x14ac:dyDescent="0.2">
      <c r="A217" s="31"/>
      <c r="B217" s="31"/>
      <c r="C217" s="31"/>
      <c r="D217" s="3"/>
      <c r="E217" s="16">
        <f t="shared" si="41"/>
        <v>0</v>
      </c>
      <c r="F217" s="16">
        <f t="shared" si="42"/>
        <v>0</v>
      </c>
      <c r="G217" s="9">
        <f t="shared" si="43"/>
        <v>0</v>
      </c>
      <c r="H217" s="9">
        <f t="shared" si="44"/>
        <v>0</v>
      </c>
      <c r="I217" s="9">
        <f t="shared" si="45"/>
        <v>0</v>
      </c>
      <c r="J217" s="9">
        <f t="shared" si="46"/>
        <v>0</v>
      </c>
      <c r="K217" s="9" t="str">
        <f t="shared" si="47"/>
        <v/>
      </c>
      <c r="L217" s="9" t="str">
        <f t="shared" si="48"/>
        <v/>
      </c>
      <c r="M217" s="9" t="str">
        <f t="shared" si="49"/>
        <v/>
      </c>
      <c r="N217" s="9" t="str">
        <f t="shared" si="50"/>
        <v/>
      </c>
      <c r="O217" s="9" t="str">
        <f t="shared" si="51"/>
        <v/>
      </c>
      <c r="P217" s="9" t="str">
        <f t="shared" si="52"/>
        <v/>
      </c>
      <c r="Q217" s="9" t="str">
        <f t="shared" si="53"/>
        <v/>
      </c>
      <c r="R217" s="9" t="str">
        <f>IF(A217&lt;&gt;"",IF(COUNTIF($G$2:$G$1000,"&gt;=50")&gt;=10,IF(AND(F217&gt;=55,G217&gt;=50),IF(_xlfn.RANK.EQ(K217,$K$2:$K$1000,0)&lt;=ROUND(COUNTIFS($G$2:$G$1000,"&gt;=50",$F$2:$F$1000,"&gt;=55")/100*$AF$9,0),$AF$8,IF(_xlfn.RANK.EQ(L217,$L$2:$L$1000,0)&lt;=ROUND(COUNTIFS($G$2:$G$1000,"&gt;=50",$F$2:$F$1000,"&gt;=55")/100*$AE$9,0),$AE$8,IF(_xlfn.RANK.EQ(M217,$M$2:$M$1000,0)&lt;=ROUND(COUNTIFS($G$2:$G$1000,"&gt;=50",$F$2:$F$1000,"&gt;=55")/100*$AD$9,0),$AD$8,IF(_xlfn.RANK.EQ(N217,$N$2:$N$1000,0)&lt;=ROUND(COUNTIFS($G$2:$G$1000,"&gt;=50",$F$2:$F$1000,"&gt;=55")/100*$AC$9,0),$AC$8,IF(_xlfn.RANK.EQ(O217,$O$2:$O$1000,0)&lt;=ROUND(COUNTIFS($G$2:$G$1000,"&gt;=50",$F$2:$F$1000,"&gt;=55")/100*$AB$9,0),$AB$8,IF(_xlfn.RANK.EQ(P217,$P$2:$P$1000,0)&lt;=ROUND(COUNTIFS($G$2:$G$1000,"&gt;=50",$F$2:$F$1000,"&gt;=55")/100*$AA$9,0),$AA$8,$Z$8)))))),IF(I217&gt;=$Y$9,$Y$8,$X$8)),IF(I217&gt;=$X$32,$X$30,IF(I217&gt;=$Y$32,$Y$30,IF(I217&gt;=$Z$32,$Z$30,IF(I217&gt;=$AA$32,$AA$30,IF(I217&gt;=$AB$32,$AB$30,IF(I217&gt;=$AC$32,$AC$30,IF(I217&gt;=$AD$32,$AD$30,IF(I217&gt;=$AE$32,$AE$30,$AF$30))))))))),"")</f>
        <v/>
      </c>
      <c r="S217" s="9" t="str" cm="1">
        <f t="array" ref="S217">IF(AND(D217&lt;&gt;"",D217&lt;&gt;"GR"),IF(COUNTIF($H$2:$H$1000,"&gt;=50")&gt;=10,IF(D217&lt;&gt;"GR",IF(AND(D217&gt;=55,H217&gt;=50),_xlfn.IFS(AND(H217&gt;=$AF$11,H217&gt;$AE$10,H217&gt;$AD$10,H217&gt;$AC$10,H217&gt;$AB$10,H217&gt;$AA$10,H217&gt;$Z$10),"AA",AND(H217&gt;=$AE$11,H217&gt;$AD$10,H217&gt;$AC$10,H217&gt;$AB$10,H217&gt;$AA$10,H217&gt;$Z$10),"BA",AND(H217&gt;=$AD$11,H217&gt;$AC$10,H217&gt;$AB$10,H217&gt;$AA$10,H217&gt;$Z$10),"BB",AND(H217&gt;=$AC$11,H217&gt;$AB$10,H217&gt;$AA$10,H217&gt;$Z$10),"CB",AND(H217&gt;=$AB$11,H217&gt;$AA$10,H217&gt;$Z$10),"CC",AND(H217&gt;=$AA$11,H217&gt;$Z$10),"DC",H217&gt;=50,"DD"),IF(H217&gt;=$Y$9,"FD","FF")),R217),IF(J217&gt;=$X$32,$X$30,IF(J217&gt;=$Y$32,$Y$30,IF(J217&gt;=$Z$32,$Z$30,IF(J217&gt;=$AA$32,$AA$30,IF(J217&gt;=$AB$32,$AB$30,IF(J217&gt;=$AC$32,$AC$30,IF(J217&gt;=$AD$32,$AD$30,IF(J217&gt;=$AE$32,$AE$30,$AF$30))))))))),R217)</f>
        <v/>
      </c>
      <c r="T217" s="9" t="str" cm="1">
        <f t="array" ref="T217">IF(A217&lt;&gt;"",IF(_xlfn.BITOR(D217&lt;&gt;"GR",D217&lt;&gt;""),IF(AND(J217&gt;=50,D217&gt;=55),_xlfn.RANK.EQ(J217,$J$2:$J$1000,0),_xlfn.IFS(S217="FD",999,S217="FF",1000)),IF(AND(J217&gt;=50,F217&gt;=55),_xlfn.RANK.EQ(J217,$J$2:$J$326,0),_xlfn.IFS(S217="FD",999,S217="FF",1000))),"")</f>
        <v/>
      </c>
    </row>
    <row r="218" spans="1:20" x14ac:dyDescent="0.2">
      <c r="A218" s="31"/>
      <c r="B218" s="31"/>
      <c r="C218" s="31"/>
      <c r="D218" s="3"/>
      <c r="E218" s="16">
        <f t="shared" si="41"/>
        <v>0</v>
      </c>
      <c r="F218" s="16">
        <f t="shared" si="42"/>
        <v>0</v>
      </c>
      <c r="G218" s="9">
        <f t="shared" si="43"/>
        <v>0</v>
      </c>
      <c r="H218" s="9">
        <f t="shared" si="44"/>
        <v>0</v>
      </c>
      <c r="I218" s="9">
        <f t="shared" si="45"/>
        <v>0</v>
      </c>
      <c r="J218" s="9">
        <f t="shared" si="46"/>
        <v>0</v>
      </c>
      <c r="K218" s="9" t="str">
        <f t="shared" si="47"/>
        <v/>
      </c>
      <c r="L218" s="9" t="str">
        <f t="shared" si="48"/>
        <v/>
      </c>
      <c r="M218" s="9" t="str">
        <f t="shared" si="49"/>
        <v/>
      </c>
      <c r="N218" s="9" t="str">
        <f t="shared" si="50"/>
        <v/>
      </c>
      <c r="O218" s="9" t="str">
        <f t="shared" si="51"/>
        <v/>
      </c>
      <c r="P218" s="9" t="str">
        <f t="shared" si="52"/>
        <v/>
      </c>
      <c r="Q218" s="9" t="str">
        <f t="shared" si="53"/>
        <v/>
      </c>
      <c r="R218" s="9" t="str">
        <f>IF(A218&lt;&gt;"",IF(COUNTIF($G$2:$G$1000,"&gt;=50")&gt;=10,IF(AND(F218&gt;=55,G218&gt;=50),IF(_xlfn.RANK.EQ(K218,$K$2:$K$1000,0)&lt;=ROUND(COUNTIFS($G$2:$G$1000,"&gt;=50",$F$2:$F$1000,"&gt;=55")/100*$AF$9,0),$AF$8,IF(_xlfn.RANK.EQ(L218,$L$2:$L$1000,0)&lt;=ROUND(COUNTIFS($G$2:$G$1000,"&gt;=50",$F$2:$F$1000,"&gt;=55")/100*$AE$9,0),$AE$8,IF(_xlfn.RANK.EQ(M218,$M$2:$M$1000,0)&lt;=ROUND(COUNTIFS($G$2:$G$1000,"&gt;=50",$F$2:$F$1000,"&gt;=55")/100*$AD$9,0),$AD$8,IF(_xlfn.RANK.EQ(N218,$N$2:$N$1000,0)&lt;=ROUND(COUNTIFS($G$2:$G$1000,"&gt;=50",$F$2:$F$1000,"&gt;=55")/100*$AC$9,0),$AC$8,IF(_xlfn.RANK.EQ(O218,$O$2:$O$1000,0)&lt;=ROUND(COUNTIFS($G$2:$G$1000,"&gt;=50",$F$2:$F$1000,"&gt;=55")/100*$AB$9,0),$AB$8,IF(_xlfn.RANK.EQ(P218,$P$2:$P$1000,0)&lt;=ROUND(COUNTIFS($G$2:$G$1000,"&gt;=50",$F$2:$F$1000,"&gt;=55")/100*$AA$9,0),$AA$8,$Z$8)))))),IF(I218&gt;=$Y$9,$Y$8,$X$8)),IF(I218&gt;=$X$32,$X$30,IF(I218&gt;=$Y$32,$Y$30,IF(I218&gt;=$Z$32,$Z$30,IF(I218&gt;=$AA$32,$AA$30,IF(I218&gt;=$AB$32,$AB$30,IF(I218&gt;=$AC$32,$AC$30,IF(I218&gt;=$AD$32,$AD$30,IF(I218&gt;=$AE$32,$AE$30,$AF$30))))))))),"")</f>
        <v/>
      </c>
      <c r="S218" s="9" t="str" cm="1">
        <f t="array" ref="S218">IF(AND(D218&lt;&gt;"",D218&lt;&gt;"GR"),IF(COUNTIF($H$2:$H$1000,"&gt;=50")&gt;=10,IF(D218&lt;&gt;"GR",IF(AND(D218&gt;=55,H218&gt;=50),_xlfn.IFS(AND(H218&gt;=$AF$11,H218&gt;$AE$10,H218&gt;$AD$10,H218&gt;$AC$10,H218&gt;$AB$10,H218&gt;$AA$10,H218&gt;$Z$10),"AA",AND(H218&gt;=$AE$11,H218&gt;$AD$10,H218&gt;$AC$10,H218&gt;$AB$10,H218&gt;$AA$10,H218&gt;$Z$10),"BA",AND(H218&gt;=$AD$11,H218&gt;$AC$10,H218&gt;$AB$10,H218&gt;$AA$10,H218&gt;$Z$10),"BB",AND(H218&gt;=$AC$11,H218&gt;$AB$10,H218&gt;$AA$10,H218&gt;$Z$10),"CB",AND(H218&gt;=$AB$11,H218&gt;$AA$10,H218&gt;$Z$10),"CC",AND(H218&gt;=$AA$11,H218&gt;$Z$10),"DC",H218&gt;=50,"DD"),IF(H218&gt;=$Y$9,"FD","FF")),R218),IF(J218&gt;=$X$32,$X$30,IF(J218&gt;=$Y$32,$Y$30,IF(J218&gt;=$Z$32,$Z$30,IF(J218&gt;=$AA$32,$AA$30,IF(J218&gt;=$AB$32,$AB$30,IF(J218&gt;=$AC$32,$AC$30,IF(J218&gt;=$AD$32,$AD$30,IF(J218&gt;=$AE$32,$AE$30,$AF$30))))))))),R218)</f>
        <v/>
      </c>
      <c r="T218" s="9" t="str" cm="1">
        <f t="array" ref="T218">IF(A218&lt;&gt;"",IF(_xlfn.BITOR(D218&lt;&gt;"GR",D218&lt;&gt;""),IF(AND(J218&gt;=50,D218&gt;=55),_xlfn.RANK.EQ(J218,$J$2:$J$1000,0),_xlfn.IFS(S218="FD",999,S218="FF",1000)),IF(AND(J218&gt;=50,F218&gt;=55),_xlfn.RANK.EQ(J218,$J$2:$J$326,0),_xlfn.IFS(S218="FD",999,S218="FF",1000))),"")</f>
        <v/>
      </c>
    </row>
    <row r="219" spans="1:20" x14ac:dyDescent="0.2">
      <c r="A219" s="31"/>
      <c r="B219" s="31"/>
      <c r="C219" s="31"/>
      <c r="D219" s="3"/>
      <c r="E219" s="16">
        <f t="shared" si="41"/>
        <v>0</v>
      </c>
      <c r="F219" s="16">
        <f t="shared" si="42"/>
        <v>0</v>
      </c>
      <c r="G219" s="9">
        <f t="shared" si="43"/>
        <v>0</v>
      </c>
      <c r="H219" s="9">
        <f t="shared" si="44"/>
        <v>0</v>
      </c>
      <c r="I219" s="9">
        <f t="shared" si="45"/>
        <v>0</v>
      </c>
      <c r="J219" s="9">
        <f t="shared" si="46"/>
        <v>0</v>
      </c>
      <c r="K219" s="9" t="str">
        <f t="shared" si="47"/>
        <v/>
      </c>
      <c r="L219" s="9" t="str">
        <f t="shared" si="48"/>
        <v/>
      </c>
      <c r="M219" s="9" t="str">
        <f t="shared" si="49"/>
        <v/>
      </c>
      <c r="N219" s="9" t="str">
        <f t="shared" si="50"/>
        <v/>
      </c>
      <c r="O219" s="9" t="str">
        <f t="shared" si="51"/>
        <v/>
      </c>
      <c r="P219" s="9" t="str">
        <f t="shared" si="52"/>
        <v/>
      </c>
      <c r="Q219" s="9" t="str">
        <f t="shared" si="53"/>
        <v/>
      </c>
      <c r="R219" s="9" t="str">
        <f>IF(A219&lt;&gt;"",IF(COUNTIF($G$2:$G$1000,"&gt;=50")&gt;=10,IF(AND(F219&gt;=55,G219&gt;=50),IF(_xlfn.RANK.EQ(K219,$K$2:$K$1000,0)&lt;=ROUND(COUNTIFS($G$2:$G$1000,"&gt;=50",$F$2:$F$1000,"&gt;=55")/100*$AF$9,0),$AF$8,IF(_xlfn.RANK.EQ(L219,$L$2:$L$1000,0)&lt;=ROUND(COUNTIFS($G$2:$G$1000,"&gt;=50",$F$2:$F$1000,"&gt;=55")/100*$AE$9,0),$AE$8,IF(_xlfn.RANK.EQ(M219,$M$2:$M$1000,0)&lt;=ROUND(COUNTIFS($G$2:$G$1000,"&gt;=50",$F$2:$F$1000,"&gt;=55")/100*$AD$9,0),$AD$8,IF(_xlfn.RANK.EQ(N219,$N$2:$N$1000,0)&lt;=ROUND(COUNTIFS($G$2:$G$1000,"&gt;=50",$F$2:$F$1000,"&gt;=55")/100*$AC$9,0),$AC$8,IF(_xlfn.RANK.EQ(O219,$O$2:$O$1000,0)&lt;=ROUND(COUNTIFS($G$2:$G$1000,"&gt;=50",$F$2:$F$1000,"&gt;=55")/100*$AB$9,0),$AB$8,IF(_xlfn.RANK.EQ(P219,$P$2:$P$1000,0)&lt;=ROUND(COUNTIFS($G$2:$G$1000,"&gt;=50",$F$2:$F$1000,"&gt;=55")/100*$AA$9,0),$AA$8,$Z$8)))))),IF(I219&gt;=$Y$9,$Y$8,$X$8)),IF(I219&gt;=$X$32,$X$30,IF(I219&gt;=$Y$32,$Y$30,IF(I219&gt;=$Z$32,$Z$30,IF(I219&gt;=$AA$32,$AA$30,IF(I219&gt;=$AB$32,$AB$30,IF(I219&gt;=$AC$32,$AC$30,IF(I219&gt;=$AD$32,$AD$30,IF(I219&gt;=$AE$32,$AE$30,$AF$30))))))))),"")</f>
        <v/>
      </c>
      <c r="S219" s="9" t="str" cm="1">
        <f t="array" ref="S219">IF(AND(D219&lt;&gt;"",D219&lt;&gt;"GR"),IF(COUNTIF($H$2:$H$1000,"&gt;=50")&gt;=10,IF(D219&lt;&gt;"GR",IF(AND(D219&gt;=55,H219&gt;=50),_xlfn.IFS(AND(H219&gt;=$AF$11,H219&gt;$AE$10,H219&gt;$AD$10,H219&gt;$AC$10,H219&gt;$AB$10,H219&gt;$AA$10,H219&gt;$Z$10),"AA",AND(H219&gt;=$AE$11,H219&gt;$AD$10,H219&gt;$AC$10,H219&gt;$AB$10,H219&gt;$AA$10,H219&gt;$Z$10),"BA",AND(H219&gt;=$AD$11,H219&gt;$AC$10,H219&gt;$AB$10,H219&gt;$AA$10,H219&gt;$Z$10),"BB",AND(H219&gt;=$AC$11,H219&gt;$AB$10,H219&gt;$AA$10,H219&gt;$Z$10),"CB",AND(H219&gt;=$AB$11,H219&gt;$AA$10,H219&gt;$Z$10),"CC",AND(H219&gt;=$AA$11,H219&gt;$Z$10),"DC",H219&gt;=50,"DD"),IF(H219&gt;=$Y$9,"FD","FF")),R219),IF(J219&gt;=$X$32,$X$30,IF(J219&gt;=$Y$32,$Y$30,IF(J219&gt;=$Z$32,$Z$30,IF(J219&gt;=$AA$32,$AA$30,IF(J219&gt;=$AB$32,$AB$30,IF(J219&gt;=$AC$32,$AC$30,IF(J219&gt;=$AD$32,$AD$30,IF(J219&gt;=$AE$32,$AE$30,$AF$30))))))))),R219)</f>
        <v/>
      </c>
      <c r="T219" s="9" t="str" cm="1">
        <f t="array" ref="T219">IF(A219&lt;&gt;"",IF(_xlfn.BITOR(D219&lt;&gt;"GR",D219&lt;&gt;""),IF(AND(J219&gt;=50,D219&gt;=55),_xlfn.RANK.EQ(J219,$J$2:$J$1000,0),_xlfn.IFS(S219="FD",999,S219="FF",1000)),IF(AND(J219&gt;=50,F219&gt;=55),_xlfn.RANK.EQ(J219,$J$2:$J$326,0),_xlfn.IFS(S219="FD",999,S219="FF",1000))),"")</f>
        <v/>
      </c>
    </row>
    <row r="220" spans="1:20" x14ac:dyDescent="0.2">
      <c r="A220" s="31"/>
      <c r="B220" s="31"/>
      <c r="C220" s="31"/>
      <c r="D220" s="3"/>
      <c r="E220" s="16">
        <f t="shared" si="41"/>
        <v>0</v>
      </c>
      <c r="F220" s="16">
        <f t="shared" si="42"/>
        <v>0</v>
      </c>
      <c r="G220" s="9">
        <f t="shared" si="43"/>
        <v>0</v>
      </c>
      <c r="H220" s="9">
        <f t="shared" si="44"/>
        <v>0</v>
      </c>
      <c r="I220" s="9">
        <f t="shared" si="45"/>
        <v>0</v>
      </c>
      <c r="J220" s="9">
        <f t="shared" si="46"/>
        <v>0</v>
      </c>
      <c r="K220" s="9" t="str">
        <f t="shared" si="47"/>
        <v/>
      </c>
      <c r="L220" s="9" t="str">
        <f t="shared" si="48"/>
        <v/>
      </c>
      <c r="M220" s="9" t="str">
        <f t="shared" si="49"/>
        <v/>
      </c>
      <c r="N220" s="9" t="str">
        <f t="shared" si="50"/>
        <v/>
      </c>
      <c r="O220" s="9" t="str">
        <f t="shared" si="51"/>
        <v/>
      </c>
      <c r="P220" s="9" t="str">
        <f t="shared" si="52"/>
        <v/>
      </c>
      <c r="Q220" s="9" t="str">
        <f t="shared" si="53"/>
        <v/>
      </c>
      <c r="R220" s="9" t="str">
        <f>IF(A220&lt;&gt;"",IF(COUNTIF($G$2:$G$1000,"&gt;=50")&gt;=10,IF(AND(F220&gt;=55,G220&gt;=50),IF(_xlfn.RANK.EQ(K220,$K$2:$K$1000,0)&lt;=ROUND(COUNTIFS($G$2:$G$1000,"&gt;=50",$F$2:$F$1000,"&gt;=55")/100*$AF$9,0),$AF$8,IF(_xlfn.RANK.EQ(L220,$L$2:$L$1000,0)&lt;=ROUND(COUNTIFS($G$2:$G$1000,"&gt;=50",$F$2:$F$1000,"&gt;=55")/100*$AE$9,0),$AE$8,IF(_xlfn.RANK.EQ(M220,$M$2:$M$1000,0)&lt;=ROUND(COUNTIFS($G$2:$G$1000,"&gt;=50",$F$2:$F$1000,"&gt;=55")/100*$AD$9,0),$AD$8,IF(_xlfn.RANK.EQ(N220,$N$2:$N$1000,0)&lt;=ROUND(COUNTIFS($G$2:$G$1000,"&gt;=50",$F$2:$F$1000,"&gt;=55")/100*$AC$9,0),$AC$8,IF(_xlfn.RANK.EQ(O220,$O$2:$O$1000,0)&lt;=ROUND(COUNTIFS($G$2:$G$1000,"&gt;=50",$F$2:$F$1000,"&gt;=55")/100*$AB$9,0),$AB$8,IF(_xlfn.RANK.EQ(P220,$P$2:$P$1000,0)&lt;=ROUND(COUNTIFS($G$2:$G$1000,"&gt;=50",$F$2:$F$1000,"&gt;=55")/100*$AA$9,0),$AA$8,$Z$8)))))),IF(I220&gt;=$Y$9,$Y$8,$X$8)),IF(I220&gt;=$X$32,$X$30,IF(I220&gt;=$Y$32,$Y$30,IF(I220&gt;=$Z$32,$Z$30,IF(I220&gt;=$AA$32,$AA$30,IF(I220&gt;=$AB$32,$AB$30,IF(I220&gt;=$AC$32,$AC$30,IF(I220&gt;=$AD$32,$AD$30,IF(I220&gt;=$AE$32,$AE$30,$AF$30))))))))),"")</f>
        <v/>
      </c>
      <c r="S220" s="9" t="str" cm="1">
        <f t="array" ref="S220">IF(AND(D220&lt;&gt;"",D220&lt;&gt;"GR"),IF(COUNTIF($H$2:$H$1000,"&gt;=50")&gt;=10,IF(D220&lt;&gt;"GR",IF(AND(D220&gt;=55,H220&gt;=50),_xlfn.IFS(AND(H220&gt;=$AF$11,H220&gt;$AE$10,H220&gt;$AD$10,H220&gt;$AC$10,H220&gt;$AB$10,H220&gt;$AA$10,H220&gt;$Z$10),"AA",AND(H220&gt;=$AE$11,H220&gt;$AD$10,H220&gt;$AC$10,H220&gt;$AB$10,H220&gt;$AA$10,H220&gt;$Z$10),"BA",AND(H220&gt;=$AD$11,H220&gt;$AC$10,H220&gt;$AB$10,H220&gt;$AA$10,H220&gt;$Z$10),"BB",AND(H220&gt;=$AC$11,H220&gt;$AB$10,H220&gt;$AA$10,H220&gt;$Z$10),"CB",AND(H220&gt;=$AB$11,H220&gt;$AA$10,H220&gt;$Z$10),"CC",AND(H220&gt;=$AA$11,H220&gt;$Z$10),"DC",H220&gt;=50,"DD"),IF(H220&gt;=$Y$9,"FD","FF")),R220),IF(J220&gt;=$X$32,$X$30,IF(J220&gt;=$Y$32,$Y$30,IF(J220&gt;=$Z$32,$Z$30,IF(J220&gt;=$AA$32,$AA$30,IF(J220&gt;=$AB$32,$AB$30,IF(J220&gt;=$AC$32,$AC$30,IF(J220&gt;=$AD$32,$AD$30,IF(J220&gt;=$AE$32,$AE$30,$AF$30))))))))),R220)</f>
        <v/>
      </c>
      <c r="T220" s="9" t="str" cm="1">
        <f t="array" ref="T220">IF(A220&lt;&gt;"",IF(_xlfn.BITOR(D220&lt;&gt;"GR",D220&lt;&gt;""),IF(AND(J220&gt;=50,D220&gt;=55),_xlfn.RANK.EQ(J220,$J$2:$J$1000,0),_xlfn.IFS(S220="FD",999,S220="FF",1000)),IF(AND(J220&gt;=50,F220&gt;=55),_xlfn.RANK.EQ(J220,$J$2:$J$326,0),_xlfn.IFS(S220="FD",999,S220="FF",1000))),"")</f>
        <v/>
      </c>
    </row>
    <row r="221" spans="1:20" x14ac:dyDescent="0.2">
      <c r="A221" s="31"/>
      <c r="B221" s="31"/>
      <c r="C221" s="31"/>
      <c r="D221" s="3"/>
      <c r="E221" s="16">
        <f t="shared" si="41"/>
        <v>0</v>
      </c>
      <c r="F221" s="16">
        <f t="shared" si="42"/>
        <v>0</v>
      </c>
      <c r="G221" s="9">
        <f t="shared" si="43"/>
        <v>0</v>
      </c>
      <c r="H221" s="9">
        <f t="shared" si="44"/>
        <v>0</v>
      </c>
      <c r="I221" s="9">
        <f t="shared" si="45"/>
        <v>0</v>
      </c>
      <c r="J221" s="9">
        <f t="shared" si="46"/>
        <v>0</v>
      </c>
      <c r="K221" s="9" t="str">
        <f t="shared" si="47"/>
        <v/>
      </c>
      <c r="L221" s="9" t="str">
        <f t="shared" si="48"/>
        <v/>
      </c>
      <c r="M221" s="9" t="str">
        <f t="shared" si="49"/>
        <v/>
      </c>
      <c r="N221" s="9" t="str">
        <f t="shared" si="50"/>
        <v/>
      </c>
      <c r="O221" s="9" t="str">
        <f t="shared" si="51"/>
        <v/>
      </c>
      <c r="P221" s="9" t="str">
        <f t="shared" si="52"/>
        <v/>
      </c>
      <c r="Q221" s="9" t="str">
        <f t="shared" si="53"/>
        <v/>
      </c>
      <c r="R221" s="9" t="str">
        <f>IF(A221&lt;&gt;"",IF(COUNTIF($G$2:$G$1000,"&gt;=50")&gt;=10,IF(AND(F221&gt;=55,G221&gt;=50),IF(_xlfn.RANK.EQ(K221,$K$2:$K$1000,0)&lt;=ROUND(COUNTIFS($G$2:$G$1000,"&gt;=50",$F$2:$F$1000,"&gt;=55")/100*$AF$9,0),$AF$8,IF(_xlfn.RANK.EQ(L221,$L$2:$L$1000,0)&lt;=ROUND(COUNTIFS($G$2:$G$1000,"&gt;=50",$F$2:$F$1000,"&gt;=55")/100*$AE$9,0),$AE$8,IF(_xlfn.RANK.EQ(M221,$M$2:$M$1000,0)&lt;=ROUND(COUNTIFS($G$2:$G$1000,"&gt;=50",$F$2:$F$1000,"&gt;=55")/100*$AD$9,0),$AD$8,IF(_xlfn.RANK.EQ(N221,$N$2:$N$1000,0)&lt;=ROUND(COUNTIFS($G$2:$G$1000,"&gt;=50",$F$2:$F$1000,"&gt;=55")/100*$AC$9,0),$AC$8,IF(_xlfn.RANK.EQ(O221,$O$2:$O$1000,0)&lt;=ROUND(COUNTIFS($G$2:$G$1000,"&gt;=50",$F$2:$F$1000,"&gt;=55")/100*$AB$9,0),$AB$8,IF(_xlfn.RANK.EQ(P221,$P$2:$P$1000,0)&lt;=ROUND(COUNTIFS($G$2:$G$1000,"&gt;=50",$F$2:$F$1000,"&gt;=55")/100*$AA$9,0),$AA$8,$Z$8)))))),IF(I221&gt;=$Y$9,$Y$8,$X$8)),IF(I221&gt;=$X$32,$X$30,IF(I221&gt;=$Y$32,$Y$30,IF(I221&gt;=$Z$32,$Z$30,IF(I221&gt;=$AA$32,$AA$30,IF(I221&gt;=$AB$32,$AB$30,IF(I221&gt;=$AC$32,$AC$30,IF(I221&gt;=$AD$32,$AD$30,IF(I221&gt;=$AE$32,$AE$30,$AF$30))))))))),"")</f>
        <v/>
      </c>
      <c r="S221" s="9" t="str" cm="1">
        <f t="array" ref="S221">IF(AND(D221&lt;&gt;"",D221&lt;&gt;"GR"),IF(COUNTIF($H$2:$H$1000,"&gt;=50")&gt;=10,IF(D221&lt;&gt;"GR",IF(AND(D221&gt;=55,H221&gt;=50),_xlfn.IFS(AND(H221&gt;=$AF$11,H221&gt;$AE$10,H221&gt;$AD$10,H221&gt;$AC$10,H221&gt;$AB$10,H221&gt;$AA$10,H221&gt;$Z$10),"AA",AND(H221&gt;=$AE$11,H221&gt;$AD$10,H221&gt;$AC$10,H221&gt;$AB$10,H221&gt;$AA$10,H221&gt;$Z$10),"BA",AND(H221&gt;=$AD$11,H221&gt;$AC$10,H221&gt;$AB$10,H221&gt;$AA$10,H221&gt;$Z$10),"BB",AND(H221&gt;=$AC$11,H221&gt;$AB$10,H221&gt;$AA$10,H221&gt;$Z$10),"CB",AND(H221&gt;=$AB$11,H221&gt;$AA$10,H221&gt;$Z$10),"CC",AND(H221&gt;=$AA$11,H221&gt;$Z$10),"DC",H221&gt;=50,"DD"),IF(H221&gt;=$Y$9,"FD","FF")),R221),IF(J221&gt;=$X$32,$X$30,IF(J221&gt;=$Y$32,$Y$30,IF(J221&gt;=$Z$32,$Z$30,IF(J221&gt;=$AA$32,$AA$30,IF(J221&gt;=$AB$32,$AB$30,IF(J221&gt;=$AC$32,$AC$30,IF(J221&gt;=$AD$32,$AD$30,IF(J221&gt;=$AE$32,$AE$30,$AF$30))))))))),R221)</f>
        <v/>
      </c>
      <c r="T221" s="9" t="str" cm="1">
        <f t="array" ref="T221">IF(A221&lt;&gt;"",IF(_xlfn.BITOR(D221&lt;&gt;"GR",D221&lt;&gt;""),IF(AND(J221&gt;=50,D221&gt;=55),_xlfn.RANK.EQ(J221,$J$2:$J$1000,0),_xlfn.IFS(S221="FD",999,S221="FF",1000)),IF(AND(J221&gt;=50,F221&gt;=55),_xlfn.RANK.EQ(J221,$J$2:$J$326,0),_xlfn.IFS(S221="FD",999,S221="FF",1000))),"")</f>
        <v/>
      </c>
    </row>
    <row r="222" spans="1:20" x14ac:dyDescent="0.2">
      <c r="A222" s="31"/>
      <c r="B222" s="31"/>
      <c r="C222" s="31"/>
      <c r="D222" s="3"/>
      <c r="E222" s="16">
        <f t="shared" si="41"/>
        <v>0</v>
      </c>
      <c r="F222" s="16">
        <f t="shared" si="42"/>
        <v>0</v>
      </c>
      <c r="G222" s="9">
        <f t="shared" si="43"/>
        <v>0</v>
      </c>
      <c r="H222" s="9">
        <f t="shared" si="44"/>
        <v>0</v>
      </c>
      <c r="I222" s="9">
        <f t="shared" si="45"/>
        <v>0</v>
      </c>
      <c r="J222" s="9">
        <f t="shared" si="46"/>
        <v>0</v>
      </c>
      <c r="K222" s="9" t="str">
        <f t="shared" si="47"/>
        <v/>
      </c>
      <c r="L222" s="9" t="str">
        <f t="shared" si="48"/>
        <v/>
      </c>
      <c r="M222" s="9" t="str">
        <f t="shared" si="49"/>
        <v/>
      </c>
      <c r="N222" s="9" t="str">
        <f t="shared" si="50"/>
        <v/>
      </c>
      <c r="O222" s="9" t="str">
        <f t="shared" si="51"/>
        <v/>
      </c>
      <c r="P222" s="9" t="str">
        <f t="shared" si="52"/>
        <v/>
      </c>
      <c r="Q222" s="9" t="str">
        <f t="shared" si="53"/>
        <v/>
      </c>
      <c r="R222" s="9" t="str">
        <f>IF(A222&lt;&gt;"",IF(COUNTIF($G$2:$G$1000,"&gt;=50")&gt;=10,IF(AND(F222&gt;=55,G222&gt;=50),IF(_xlfn.RANK.EQ(K222,$K$2:$K$1000,0)&lt;=ROUND(COUNTIFS($G$2:$G$1000,"&gt;=50",$F$2:$F$1000,"&gt;=55")/100*$AF$9,0),$AF$8,IF(_xlfn.RANK.EQ(L222,$L$2:$L$1000,0)&lt;=ROUND(COUNTIFS($G$2:$G$1000,"&gt;=50",$F$2:$F$1000,"&gt;=55")/100*$AE$9,0),$AE$8,IF(_xlfn.RANK.EQ(M222,$M$2:$M$1000,0)&lt;=ROUND(COUNTIFS($G$2:$G$1000,"&gt;=50",$F$2:$F$1000,"&gt;=55")/100*$AD$9,0),$AD$8,IF(_xlfn.RANK.EQ(N222,$N$2:$N$1000,0)&lt;=ROUND(COUNTIFS($G$2:$G$1000,"&gt;=50",$F$2:$F$1000,"&gt;=55")/100*$AC$9,0),$AC$8,IF(_xlfn.RANK.EQ(O222,$O$2:$O$1000,0)&lt;=ROUND(COUNTIFS($G$2:$G$1000,"&gt;=50",$F$2:$F$1000,"&gt;=55")/100*$AB$9,0),$AB$8,IF(_xlfn.RANK.EQ(P222,$P$2:$P$1000,0)&lt;=ROUND(COUNTIFS($G$2:$G$1000,"&gt;=50",$F$2:$F$1000,"&gt;=55")/100*$AA$9,0),$AA$8,$Z$8)))))),IF(I222&gt;=$Y$9,$Y$8,$X$8)),IF(I222&gt;=$X$32,$X$30,IF(I222&gt;=$Y$32,$Y$30,IF(I222&gt;=$Z$32,$Z$30,IF(I222&gt;=$AA$32,$AA$30,IF(I222&gt;=$AB$32,$AB$30,IF(I222&gt;=$AC$32,$AC$30,IF(I222&gt;=$AD$32,$AD$30,IF(I222&gt;=$AE$32,$AE$30,$AF$30))))))))),"")</f>
        <v/>
      </c>
      <c r="S222" s="9" t="str" cm="1">
        <f t="array" ref="S222">IF(AND(D222&lt;&gt;"",D222&lt;&gt;"GR"),IF(COUNTIF($H$2:$H$1000,"&gt;=50")&gt;=10,IF(D222&lt;&gt;"GR",IF(AND(D222&gt;=55,H222&gt;=50),_xlfn.IFS(AND(H222&gt;=$AF$11,H222&gt;$AE$10,H222&gt;$AD$10,H222&gt;$AC$10,H222&gt;$AB$10,H222&gt;$AA$10,H222&gt;$Z$10),"AA",AND(H222&gt;=$AE$11,H222&gt;$AD$10,H222&gt;$AC$10,H222&gt;$AB$10,H222&gt;$AA$10,H222&gt;$Z$10),"BA",AND(H222&gt;=$AD$11,H222&gt;$AC$10,H222&gt;$AB$10,H222&gt;$AA$10,H222&gt;$Z$10),"BB",AND(H222&gt;=$AC$11,H222&gt;$AB$10,H222&gt;$AA$10,H222&gt;$Z$10),"CB",AND(H222&gt;=$AB$11,H222&gt;$AA$10,H222&gt;$Z$10),"CC",AND(H222&gt;=$AA$11,H222&gt;$Z$10),"DC",H222&gt;=50,"DD"),IF(H222&gt;=$Y$9,"FD","FF")),R222),IF(J222&gt;=$X$32,$X$30,IF(J222&gt;=$Y$32,$Y$30,IF(J222&gt;=$Z$32,$Z$30,IF(J222&gt;=$AA$32,$AA$30,IF(J222&gt;=$AB$32,$AB$30,IF(J222&gt;=$AC$32,$AC$30,IF(J222&gt;=$AD$32,$AD$30,IF(J222&gt;=$AE$32,$AE$30,$AF$30))))))))),R222)</f>
        <v/>
      </c>
      <c r="T222" s="9" t="str" cm="1">
        <f t="array" ref="T222">IF(A222&lt;&gt;"",IF(_xlfn.BITOR(D222&lt;&gt;"GR",D222&lt;&gt;""),IF(AND(J222&gt;=50,D222&gt;=55),_xlfn.RANK.EQ(J222,$J$2:$J$1000,0),_xlfn.IFS(S222="FD",999,S222="FF",1000)),IF(AND(J222&gt;=50,F222&gt;=55),_xlfn.RANK.EQ(J222,$J$2:$J$326,0),_xlfn.IFS(S222="FD",999,S222="FF",1000))),"")</f>
        <v/>
      </c>
    </row>
    <row r="223" spans="1:20" x14ac:dyDescent="0.2">
      <c r="A223" s="31"/>
      <c r="B223" s="31"/>
      <c r="C223" s="31"/>
      <c r="D223" s="3"/>
      <c r="E223" s="16">
        <f t="shared" ref="E223:E282" si="54">IF(_xlfn.BITOR(B223="GR",B223=""),0,B223)</f>
        <v>0</v>
      </c>
      <c r="F223" s="16">
        <f t="shared" ref="F223:F282" si="55">IF(_xlfn.BITOR(C223="",C223="GR"),0,C223)</f>
        <v>0</v>
      </c>
      <c r="G223" s="9">
        <f t="shared" si="43"/>
        <v>0</v>
      </c>
      <c r="H223" s="9">
        <f t="shared" si="44"/>
        <v>0</v>
      </c>
      <c r="I223" s="9">
        <f t="shared" si="45"/>
        <v>0</v>
      </c>
      <c r="J223" s="9">
        <f t="shared" si="46"/>
        <v>0</v>
      </c>
      <c r="K223" s="9" t="str">
        <f t="shared" si="47"/>
        <v/>
      </c>
      <c r="L223" s="9" t="str">
        <f t="shared" si="48"/>
        <v/>
      </c>
      <c r="M223" s="9" t="str">
        <f t="shared" si="49"/>
        <v/>
      </c>
      <c r="N223" s="9" t="str">
        <f t="shared" si="50"/>
        <v/>
      </c>
      <c r="O223" s="9" t="str">
        <f t="shared" si="51"/>
        <v/>
      </c>
      <c r="P223" s="9" t="str">
        <f t="shared" si="52"/>
        <v/>
      </c>
      <c r="Q223" s="9" t="str">
        <f t="shared" si="53"/>
        <v/>
      </c>
      <c r="R223" s="9" t="str">
        <f>IF(A223&lt;&gt;"",IF(COUNTIF($G$2:$G$1000,"&gt;=50")&gt;=10,IF(AND(F223&gt;=55,G223&gt;=50),IF(_xlfn.RANK.EQ(K223,$K$2:$K$1000,0)&lt;=ROUND(COUNTIFS($G$2:$G$1000,"&gt;=50",$F$2:$F$1000,"&gt;=55")/100*$AF$9,0),$AF$8,IF(_xlfn.RANK.EQ(L223,$L$2:$L$1000,0)&lt;=ROUND(COUNTIFS($G$2:$G$1000,"&gt;=50",$F$2:$F$1000,"&gt;=55")/100*$AE$9,0),$AE$8,IF(_xlfn.RANK.EQ(M223,$M$2:$M$1000,0)&lt;=ROUND(COUNTIFS($G$2:$G$1000,"&gt;=50",$F$2:$F$1000,"&gt;=55")/100*$AD$9,0),$AD$8,IF(_xlfn.RANK.EQ(N223,$N$2:$N$1000,0)&lt;=ROUND(COUNTIFS($G$2:$G$1000,"&gt;=50",$F$2:$F$1000,"&gt;=55")/100*$AC$9,0),$AC$8,IF(_xlfn.RANK.EQ(O223,$O$2:$O$1000,0)&lt;=ROUND(COUNTIFS($G$2:$G$1000,"&gt;=50",$F$2:$F$1000,"&gt;=55")/100*$AB$9,0),$AB$8,IF(_xlfn.RANK.EQ(P223,$P$2:$P$1000,0)&lt;=ROUND(COUNTIFS($G$2:$G$1000,"&gt;=50",$F$2:$F$1000,"&gt;=55")/100*$AA$9,0),$AA$8,$Z$8)))))),IF(I223&gt;=$Y$9,$Y$8,$X$8)),IF(I223&gt;=$X$32,$X$30,IF(I223&gt;=$Y$32,$Y$30,IF(I223&gt;=$Z$32,$Z$30,IF(I223&gt;=$AA$32,$AA$30,IF(I223&gt;=$AB$32,$AB$30,IF(I223&gt;=$AC$32,$AC$30,IF(I223&gt;=$AD$32,$AD$30,IF(I223&gt;=$AE$32,$AE$30,$AF$30))))))))),"")</f>
        <v/>
      </c>
      <c r="S223" s="9" t="str" cm="1">
        <f t="array" ref="S223">IF(AND(D223&lt;&gt;"",D223&lt;&gt;"GR"),IF(COUNTIF($H$2:$H$1000,"&gt;=50")&gt;=10,IF(D223&lt;&gt;"GR",IF(AND(D223&gt;=55,H223&gt;=50),_xlfn.IFS(AND(H223&gt;=$AF$11,H223&gt;$AE$10,H223&gt;$AD$10,H223&gt;$AC$10,H223&gt;$AB$10,H223&gt;$AA$10,H223&gt;$Z$10),"AA",AND(H223&gt;=$AE$11,H223&gt;$AD$10,H223&gt;$AC$10,H223&gt;$AB$10,H223&gt;$AA$10,H223&gt;$Z$10),"BA",AND(H223&gt;=$AD$11,H223&gt;$AC$10,H223&gt;$AB$10,H223&gt;$AA$10,H223&gt;$Z$10),"BB",AND(H223&gt;=$AC$11,H223&gt;$AB$10,H223&gt;$AA$10,H223&gt;$Z$10),"CB",AND(H223&gt;=$AB$11,H223&gt;$AA$10,H223&gt;$Z$10),"CC",AND(H223&gt;=$AA$11,H223&gt;$Z$10),"DC",H223&gt;=50,"DD"),IF(H223&gt;=$Y$9,"FD","FF")),R223),IF(J223&gt;=$X$32,$X$30,IF(J223&gt;=$Y$32,$Y$30,IF(J223&gt;=$Z$32,$Z$30,IF(J223&gt;=$AA$32,$AA$30,IF(J223&gt;=$AB$32,$AB$30,IF(J223&gt;=$AC$32,$AC$30,IF(J223&gt;=$AD$32,$AD$30,IF(J223&gt;=$AE$32,$AE$30,$AF$30))))))))),R223)</f>
        <v/>
      </c>
      <c r="T223" s="9" t="str" cm="1">
        <f t="array" ref="T223">IF(A223&lt;&gt;"",IF(_xlfn.BITOR(D223&lt;&gt;"GR",D223&lt;&gt;""),IF(AND(J223&gt;=50,D223&gt;=55),_xlfn.RANK.EQ(J223,$J$2:$J$1000,0),_xlfn.IFS(S223="FD",999,S223="FF",1000)),IF(AND(J223&gt;=50,F223&gt;=55),_xlfn.RANK.EQ(J223,$J$2:$J$326,0),_xlfn.IFS(S223="FD",999,S223="FF",1000))),"")</f>
        <v/>
      </c>
    </row>
    <row r="224" spans="1:20" x14ac:dyDescent="0.2">
      <c r="A224" s="31"/>
      <c r="B224" s="31"/>
      <c r="C224" s="31"/>
      <c r="D224" s="3"/>
      <c r="E224" s="16">
        <f t="shared" si="54"/>
        <v>0</v>
      </c>
      <c r="F224" s="16">
        <f t="shared" si="55"/>
        <v>0</v>
      </c>
      <c r="G224" s="9">
        <f t="shared" si="43"/>
        <v>0</v>
      </c>
      <c r="H224" s="9">
        <f t="shared" si="44"/>
        <v>0</v>
      </c>
      <c r="I224" s="9">
        <f t="shared" si="45"/>
        <v>0</v>
      </c>
      <c r="J224" s="9">
        <f t="shared" si="46"/>
        <v>0</v>
      </c>
      <c r="K224" s="9" t="str">
        <f t="shared" si="47"/>
        <v/>
      </c>
      <c r="L224" s="9" t="str">
        <f t="shared" si="48"/>
        <v/>
      </c>
      <c r="M224" s="9" t="str">
        <f t="shared" si="49"/>
        <v/>
      </c>
      <c r="N224" s="9" t="str">
        <f t="shared" si="50"/>
        <v/>
      </c>
      <c r="O224" s="9" t="str">
        <f t="shared" si="51"/>
        <v/>
      </c>
      <c r="P224" s="9" t="str">
        <f t="shared" si="52"/>
        <v/>
      </c>
      <c r="Q224" s="9" t="str">
        <f t="shared" si="53"/>
        <v/>
      </c>
      <c r="R224" s="9" t="str">
        <f>IF(A224&lt;&gt;"",IF(COUNTIF($G$2:$G$1000,"&gt;=50")&gt;=10,IF(AND(F224&gt;=55,G224&gt;=50),IF(_xlfn.RANK.EQ(K224,$K$2:$K$1000,0)&lt;=ROUND(COUNTIFS($G$2:$G$1000,"&gt;=50",$F$2:$F$1000,"&gt;=55")/100*$AF$9,0),$AF$8,IF(_xlfn.RANK.EQ(L224,$L$2:$L$1000,0)&lt;=ROUND(COUNTIFS($G$2:$G$1000,"&gt;=50",$F$2:$F$1000,"&gt;=55")/100*$AE$9,0),$AE$8,IF(_xlfn.RANK.EQ(M224,$M$2:$M$1000,0)&lt;=ROUND(COUNTIFS($G$2:$G$1000,"&gt;=50",$F$2:$F$1000,"&gt;=55")/100*$AD$9,0),$AD$8,IF(_xlfn.RANK.EQ(N224,$N$2:$N$1000,0)&lt;=ROUND(COUNTIFS($G$2:$G$1000,"&gt;=50",$F$2:$F$1000,"&gt;=55")/100*$AC$9,0),$AC$8,IF(_xlfn.RANK.EQ(O224,$O$2:$O$1000,0)&lt;=ROUND(COUNTIFS($G$2:$G$1000,"&gt;=50",$F$2:$F$1000,"&gt;=55")/100*$AB$9,0),$AB$8,IF(_xlfn.RANK.EQ(P224,$P$2:$P$1000,0)&lt;=ROUND(COUNTIFS($G$2:$G$1000,"&gt;=50",$F$2:$F$1000,"&gt;=55")/100*$AA$9,0),$AA$8,$Z$8)))))),IF(I224&gt;=$Y$9,$Y$8,$X$8)),IF(I224&gt;=$X$32,$X$30,IF(I224&gt;=$Y$32,$Y$30,IF(I224&gt;=$Z$32,$Z$30,IF(I224&gt;=$AA$32,$AA$30,IF(I224&gt;=$AB$32,$AB$30,IF(I224&gt;=$AC$32,$AC$30,IF(I224&gt;=$AD$32,$AD$30,IF(I224&gt;=$AE$32,$AE$30,$AF$30))))))))),"")</f>
        <v/>
      </c>
      <c r="S224" s="9" t="str" cm="1">
        <f t="array" ref="S224">IF(AND(D224&lt;&gt;"",D224&lt;&gt;"GR"),IF(COUNTIF($H$2:$H$1000,"&gt;=50")&gt;=10,IF(D224&lt;&gt;"GR",IF(AND(D224&gt;=55,H224&gt;=50),_xlfn.IFS(AND(H224&gt;=$AF$11,H224&gt;$AE$10,H224&gt;$AD$10,H224&gt;$AC$10,H224&gt;$AB$10,H224&gt;$AA$10,H224&gt;$Z$10),"AA",AND(H224&gt;=$AE$11,H224&gt;$AD$10,H224&gt;$AC$10,H224&gt;$AB$10,H224&gt;$AA$10,H224&gt;$Z$10),"BA",AND(H224&gt;=$AD$11,H224&gt;$AC$10,H224&gt;$AB$10,H224&gt;$AA$10,H224&gt;$Z$10),"BB",AND(H224&gt;=$AC$11,H224&gt;$AB$10,H224&gt;$AA$10,H224&gt;$Z$10),"CB",AND(H224&gt;=$AB$11,H224&gt;$AA$10,H224&gt;$Z$10),"CC",AND(H224&gt;=$AA$11,H224&gt;$Z$10),"DC",H224&gt;=50,"DD"),IF(H224&gt;=$Y$9,"FD","FF")),R224),IF(J224&gt;=$X$32,$X$30,IF(J224&gt;=$Y$32,$Y$30,IF(J224&gt;=$Z$32,$Z$30,IF(J224&gt;=$AA$32,$AA$30,IF(J224&gt;=$AB$32,$AB$30,IF(J224&gt;=$AC$32,$AC$30,IF(J224&gt;=$AD$32,$AD$30,IF(J224&gt;=$AE$32,$AE$30,$AF$30))))))))),R224)</f>
        <v/>
      </c>
      <c r="T224" s="9" t="str" cm="1">
        <f t="array" ref="T224">IF(A224&lt;&gt;"",IF(_xlfn.BITOR(D224&lt;&gt;"GR",D224&lt;&gt;""),IF(AND(J224&gt;=50,D224&gt;=55),_xlfn.RANK.EQ(J224,$J$2:$J$1000,0),_xlfn.IFS(S224="FD",999,S224="FF",1000)),IF(AND(J224&gt;=50,F224&gt;=55),_xlfn.RANK.EQ(J224,$J$2:$J$326,0),_xlfn.IFS(S224="FD",999,S224="FF",1000))),"")</f>
        <v/>
      </c>
    </row>
    <row r="225" spans="1:20" x14ac:dyDescent="0.2">
      <c r="A225" s="31"/>
      <c r="B225" s="31"/>
      <c r="C225" s="31"/>
      <c r="D225" s="3"/>
      <c r="E225" s="16">
        <f t="shared" si="54"/>
        <v>0</v>
      </c>
      <c r="F225" s="16">
        <f t="shared" si="55"/>
        <v>0</v>
      </c>
      <c r="G225" s="9">
        <f t="shared" si="43"/>
        <v>0</v>
      </c>
      <c r="H225" s="9">
        <f t="shared" si="44"/>
        <v>0</v>
      </c>
      <c r="I225" s="9">
        <f t="shared" si="45"/>
        <v>0</v>
      </c>
      <c r="J225" s="9">
        <f t="shared" si="46"/>
        <v>0</v>
      </c>
      <c r="K225" s="9" t="str">
        <f t="shared" si="47"/>
        <v/>
      </c>
      <c r="L225" s="9" t="str">
        <f t="shared" si="48"/>
        <v/>
      </c>
      <c r="M225" s="9" t="str">
        <f t="shared" si="49"/>
        <v/>
      </c>
      <c r="N225" s="9" t="str">
        <f t="shared" si="50"/>
        <v/>
      </c>
      <c r="O225" s="9" t="str">
        <f t="shared" si="51"/>
        <v/>
      </c>
      <c r="P225" s="9" t="str">
        <f t="shared" si="52"/>
        <v/>
      </c>
      <c r="Q225" s="9" t="str">
        <f t="shared" si="53"/>
        <v/>
      </c>
      <c r="R225" s="9" t="str">
        <f>IF(A225&lt;&gt;"",IF(COUNTIF($G$2:$G$1000,"&gt;=50")&gt;=10,IF(AND(F225&gt;=55,G225&gt;=50),IF(_xlfn.RANK.EQ(K225,$K$2:$K$1000,0)&lt;=ROUND(COUNTIFS($G$2:$G$1000,"&gt;=50",$F$2:$F$1000,"&gt;=55")/100*$AF$9,0),$AF$8,IF(_xlfn.RANK.EQ(L225,$L$2:$L$1000,0)&lt;=ROUND(COUNTIFS($G$2:$G$1000,"&gt;=50",$F$2:$F$1000,"&gt;=55")/100*$AE$9,0),$AE$8,IF(_xlfn.RANK.EQ(M225,$M$2:$M$1000,0)&lt;=ROUND(COUNTIFS($G$2:$G$1000,"&gt;=50",$F$2:$F$1000,"&gt;=55")/100*$AD$9,0),$AD$8,IF(_xlfn.RANK.EQ(N225,$N$2:$N$1000,0)&lt;=ROUND(COUNTIFS($G$2:$G$1000,"&gt;=50",$F$2:$F$1000,"&gt;=55")/100*$AC$9,0),$AC$8,IF(_xlfn.RANK.EQ(O225,$O$2:$O$1000,0)&lt;=ROUND(COUNTIFS($G$2:$G$1000,"&gt;=50",$F$2:$F$1000,"&gt;=55")/100*$AB$9,0),$AB$8,IF(_xlfn.RANK.EQ(P225,$P$2:$P$1000,0)&lt;=ROUND(COUNTIFS($G$2:$G$1000,"&gt;=50",$F$2:$F$1000,"&gt;=55")/100*$AA$9,0),$AA$8,$Z$8)))))),IF(I225&gt;=$Y$9,$Y$8,$X$8)),IF(I225&gt;=$X$32,$X$30,IF(I225&gt;=$Y$32,$Y$30,IF(I225&gt;=$Z$32,$Z$30,IF(I225&gt;=$AA$32,$AA$30,IF(I225&gt;=$AB$32,$AB$30,IF(I225&gt;=$AC$32,$AC$30,IF(I225&gt;=$AD$32,$AD$30,IF(I225&gt;=$AE$32,$AE$30,$AF$30))))))))),"")</f>
        <v/>
      </c>
      <c r="S225" s="9" t="str" cm="1">
        <f t="array" ref="S225">IF(AND(D225&lt;&gt;"",D225&lt;&gt;"GR"),IF(COUNTIF($H$2:$H$1000,"&gt;=50")&gt;=10,IF(D225&lt;&gt;"GR",IF(AND(D225&gt;=55,H225&gt;=50),_xlfn.IFS(AND(H225&gt;=$AF$11,H225&gt;$AE$10,H225&gt;$AD$10,H225&gt;$AC$10,H225&gt;$AB$10,H225&gt;$AA$10,H225&gt;$Z$10),"AA",AND(H225&gt;=$AE$11,H225&gt;$AD$10,H225&gt;$AC$10,H225&gt;$AB$10,H225&gt;$AA$10,H225&gt;$Z$10),"BA",AND(H225&gt;=$AD$11,H225&gt;$AC$10,H225&gt;$AB$10,H225&gt;$AA$10,H225&gt;$Z$10),"BB",AND(H225&gt;=$AC$11,H225&gt;$AB$10,H225&gt;$AA$10,H225&gt;$Z$10),"CB",AND(H225&gt;=$AB$11,H225&gt;$AA$10,H225&gt;$Z$10),"CC",AND(H225&gt;=$AA$11,H225&gt;$Z$10),"DC",H225&gt;=50,"DD"),IF(H225&gt;=$Y$9,"FD","FF")),R225),IF(J225&gt;=$X$32,$X$30,IF(J225&gt;=$Y$32,$Y$30,IF(J225&gt;=$Z$32,$Z$30,IF(J225&gt;=$AA$32,$AA$30,IF(J225&gt;=$AB$32,$AB$30,IF(J225&gt;=$AC$32,$AC$30,IF(J225&gt;=$AD$32,$AD$30,IF(J225&gt;=$AE$32,$AE$30,$AF$30))))))))),R225)</f>
        <v/>
      </c>
      <c r="T225" s="9" t="str" cm="1">
        <f t="array" ref="T225">IF(A225&lt;&gt;"",IF(_xlfn.BITOR(D225&lt;&gt;"GR",D225&lt;&gt;""),IF(AND(J225&gt;=50,D225&gt;=55),_xlfn.RANK.EQ(J225,$J$2:$J$1000,0),_xlfn.IFS(S225="FD",999,S225="FF",1000)),IF(AND(J225&gt;=50,F225&gt;=55),_xlfn.RANK.EQ(J225,$J$2:$J$326,0),_xlfn.IFS(S225="FD",999,S225="FF",1000))),"")</f>
        <v/>
      </c>
    </row>
    <row r="226" spans="1:20" x14ac:dyDescent="0.2">
      <c r="A226" s="31"/>
      <c r="B226" s="31"/>
      <c r="C226" s="31"/>
      <c r="D226" s="3"/>
      <c r="E226" s="16">
        <f t="shared" si="54"/>
        <v>0</v>
      </c>
      <c r="F226" s="16">
        <f t="shared" si="55"/>
        <v>0</v>
      </c>
      <c r="G226" s="9">
        <f t="shared" si="43"/>
        <v>0</v>
      </c>
      <c r="H226" s="9">
        <f t="shared" si="44"/>
        <v>0</v>
      </c>
      <c r="I226" s="9">
        <f t="shared" si="45"/>
        <v>0</v>
      </c>
      <c r="J226" s="9">
        <f t="shared" si="46"/>
        <v>0</v>
      </c>
      <c r="K226" s="9" t="str">
        <f t="shared" si="47"/>
        <v/>
      </c>
      <c r="L226" s="9" t="str">
        <f t="shared" si="48"/>
        <v/>
      </c>
      <c r="M226" s="9" t="str">
        <f t="shared" si="49"/>
        <v/>
      </c>
      <c r="N226" s="9" t="str">
        <f t="shared" si="50"/>
        <v/>
      </c>
      <c r="O226" s="9" t="str">
        <f t="shared" si="51"/>
        <v/>
      </c>
      <c r="P226" s="9" t="str">
        <f t="shared" si="52"/>
        <v/>
      </c>
      <c r="Q226" s="9" t="str">
        <f t="shared" si="53"/>
        <v/>
      </c>
      <c r="R226" s="9" t="str">
        <f>IF(A226&lt;&gt;"",IF(COUNTIF($G$2:$G$1000,"&gt;=50")&gt;=10,IF(AND(F226&gt;=55,G226&gt;=50),IF(_xlfn.RANK.EQ(K226,$K$2:$K$1000,0)&lt;=ROUND(COUNTIFS($G$2:$G$1000,"&gt;=50",$F$2:$F$1000,"&gt;=55")/100*$AF$9,0),$AF$8,IF(_xlfn.RANK.EQ(L226,$L$2:$L$1000,0)&lt;=ROUND(COUNTIFS($G$2:$G$1000,"&gt;=50",$F$2:$F$1000,"&gt;=55")/100*$AE$9,0),$AE$8,IF(_xlfn.RANK.EQ(M226,$M$2:$M$1000,0)&lt;=ROUND(COUNTIFS($G$2:$G$1000,"&gt;=50",$F$2:$F$1000,"&gt;=55")/100*$AD$9,0),$AD$8,IF(_xlfn.RANK.EQ(N226,$N$2:$N$1000,0)&lt;=ROUND(COUNTIFS($G$2:$G$1000,"&gt;=50",$F$2:$F$1000,"&gt;=55")/100*$AC$9,0),$AC$8,IF(_xlfn.RANK.EQ(O226,$O$2:$O$1000,0)&lt;=ROUND(COUNTIFS($G$2:$G$1000,"&gt;=50",$F$2:$F$1000,"&gt;=55")/100*$AB$9,0),$AB$8,IF(_xlfn.RANK.EQ(P226,$P$2:$P$1000,0)&lt;=ROUND(COUNTIFS($G$2:$G$1000,"&gt;=50",$F$2:$F$1000,"&gt;=55")/100*$AA$9,0),$AA$8,$Z$8)))))),IF(I226&gt;=$Y$9,$Y$8,$X$8)),IF(I226&gt;=$X$32,$X$30,IF(I226&gt;=$Y$32,$Y$30,IF(I226&gt;=$Z$32,$Z$30,IF(I226&gt;=$AA$32,$AA$30,IF(I226&gt;=$AB$32,$AB$30,IF(I226&gt;=$AC$32,$AC$30,IF(I226&gt;=$AD$32,$AD$30,IF(I226&gt;=$AE$32,$AE$30,$AF$30))))))))),"")</f>
        <v/>
      </c>
      <c r="S226" s="9" t="str" cm="1">
        <f t="array" ref="S226">IF(AND(D226&lt;&gt;"",D226&lt;&gt;"GR"),IF(COUNTIF($H$2:$H$1000,"&gt;=50")&gt;=10,IF(D226&lt;&gt;"GR",IF(AND(D226&gt;=55,H226&gt;=50),_xlfn.IFS(AND(H226&gt;=$AF$11,H226&gt;$AE$10,H226&gt;$AD$10,H226&gt;$AC$10,H226&gt;$AB$10,H226&gt;$AA$10,H226&gt;$Z$10),"AA",AND(H226&gt;=$AE$11,H226&gt;$AD$10,H226&gt;$AC$10,H226&gt;$AB$10,H226&gt;$AA$10,H226&gt;$Z$10),"BA",AND(H226&gt;=$AD$11,H226&gt;$AC$10,H226&gt;$AB$10,H226&gt;$AA$10,H226&gt;$Z$10),"BB",AND(H226&gt;=$AC$11,H226&gt;$AB$10,H226&gt;$AA$10,H226&gt;$Z$10),"CB",AND(H226&gt;=$AB$11,H226&gt;$AA$10,H226&gt;$Z$10),"CC",AND(H226&gt;=$AA$11,H226&gt;$Z$10),"DC",H226&gt;=50,"DD"),IF(H226&gt;=$Y$9,"FD","FF")),R226),IF(J226&gt;=$X$32,$X$30,IF(J226&gt;=$Y$32,$Y$30,IF(J226&gt;=$Z$32,$Z$30,IF(J226&gt;=$AA$32,$AA$30,IF(J226&gt;=$AB$32,$AB$30,IF(J226&gt;=$AC$32,$AC$30,IF(J226&gt;=$AD$32,$AD$30,IF(J226&gt;=$AE$32,$AE$30,$AF$30))))))))),R226)</f>
        <v/>
      </c>
      <c r="T226" s="9" t="str" cm="1">
        <f t="array" ref="T226">IF(A226&lt;&gt;"",IF(_xlfn.BITOR(D226&lt;&gt;"GR",D226&lt;&gt;""),IF(AND(J226&gt;=50,D226&gt;=55),_xlfn.RANK.EQ(J226,$J$2:$J$1000,0),_xlfn.IFS(S226="FD",999,S226="FF",1000)),IF(AND(J226&gt;=50,F226&gt;=55),_xlfn.RANK.EQ(J226,$J$2:$J$326,0),_xlfn.IFS(S226="FD",999,S226="FF",1000))),"")</f>
        <v/>
      </c>
    </row>
    <row r="227" spans="1:20" x14ac:dyDescent="0.2">
      <c r="A227" s="31"/>
      <c r="B227" s="31"/>
      <c r="C227" s="31"/>
      <c r="D227" s="3"/>
      <c r="E227" s="16">
        <f t="shared" si="54"/>
        <v>0</v>
      </c>
      <c r="F227" s="16">
        <f t="shared" si="55"/>
        <v>0</v>
      </c>
      <c r="G227" s="9">
        <f t="shared" si="43"/>
        <v>0</v>
      </c>
      <c r="H227" s="9">
        <f t="shared" si="44"/>
        <v>0</v>
      </c>
      <c r="I227" s="9">
        <f t="shared" si="45"/>
        <v>0</v>
      </c>
      <c r="J227" s="9">
        <f t="shared" si="46"/>
        <v>0</v>
      </c>
      <c r="K227" s="9" t="str">
        <f t="shared" si="47"/>
        <v/>
      </c>
      <c r="L227" s="9" t="str">
        <f t="shared" si="48"/>
        <v/>
      </c>
      <c r="M227" s="9" t="str">
        <f t="shared" si="49"/>
        <v/>
      </c>
      <c r="N227" s="9" t="str">
        <f t="shared" si="50"/>
        <v/>
      </c>
      <c r="O227" s="9" t="str">
        <f t="shared" si="51"/>
        <v/>
      </c>
      <c r="P227" s="9" t="str">
        <f t="shared" si="52"/>
        <v/>
      </c>
      <c r="Q227" s="9" t="str">
        <f t="shared" si="53"/>
        <v/>
      </c>
      <c r="R227" s="9" t="str">
        <f>IF(A227&lt;&gt;"",IF(COUNTIF($G$2:$G$1000,"&gt;=50")&gt;=10,IF(AND(F227&gt;=55,G227&gt;=50),IF(_xlfn.RANK.EQ(K227,$K$2:$K$1000,0)&lt;=ROUND(COUNTIFS($G$2:$G$1000,"&gt;=50",$F$2:$F$1000,"&gt;=55")/100*$AF$9,0),$AF$8,IF(_xlfn.RANK.EQ(L227,$L$2:$L$1000,0)&lt;=ROUND(COUNTIFS($G$2:$G$1000,"&gt;=50",$F$2:$F$1000,"&gt;=55")/100*$AE$9,0),$AE$8,IF(_xlfn.RANK.EQ(M227,$M$2:$M$1000,0)&lt;=ROUND(COUNTIFS($G$2:$G$1000,"&gt;=50",$F$2:$F$1000,"&gt;=55")/100*$AD$9,0),$AD$8,IF(_xlfn.RANK.EQ(N227,$N$2:$N$1000,0)&lt;=ROUND(COUNTIFS($G$2:$G$1000,"&gt;=50",$F$2:$F$1000,"&gt;=55")/100*$AC$9,0),$AC$8,IF(_xlfn.RANK.EQ(O227,$O$2:$O$1000,0)&lt;=ROUND(COUNTIFS($G$2:$G$1000,"&gt;=50",$F$2:$F$1000,"&gt;=55")/100*$AB$9,0),$AB$8,IF(_xlfn.RANK.EQ(P227,$P$2:$P$1000,0)&lt;=ROUND(COUNTIFS($G$2:$G$1000,"&gt;=50",$F$2:$F$1000,"&gt;=55")/100*$AA$9,0),$AA$8,$Z$8)))))),IF(I227&gt;=$Y$9,$Y$8,$X$8)),IF(I227&gt;=$X$32,$X$30,IF(I227&gt;=$Y$32,$Y$30,IF(I227&gt;=$Z$32,$Z$30,IF(I227&gt;=$AA$32,$AA$30,IF(I227&gt;=$AB$32,$AB$30,IF(I227&gt;=$AC$32,$AC$30,IF(I227&gt;=$AD$32,$AD$30,IF(I227&gt;=$AE$32,$AE$30,$AF$30))))))))),"")</f>
        <v/>
      </c>
      <c r="S227" s="9" t="str" cm="1">
        <f t="array" ref="S227">IF(AND(D227&lt;&gt;"",D227&lt;&gt;"GR"),IF(COUNTIF($H$2:$H$1000,"&gt;=50")&gt;=10,IF(D227&lt;&gt;"GR",IF(AND(D227&gt;=55,H227&gt;=50),_xlfn.IFS(AND(H227&gt;=$AF$11,H227&gt;$AE$10,H227&gt;$AD$10,H227&gt;$AC$10,H227&gt;$AB$10,H227&gt;$AA$10,H227&gt;$Z$10),"AA",AND(H227&gt;=$AE$11,H227&gt;$AD$10,H227&gt;$AC$10,H227&gt;$AB$10,H227&gt;$AA$10,H227&gt;$Z$10),"BA",AND(H227&gt;=$AD$11,H227&gt;$AC$10,H227&gt;$AB$10,H227&gt;$AA$10,H227&gt;$Z$10),"BB",AND(H227&gt;=$AC$11,H227&gt;$AB$10,H227&gt;$AA$10,H227&gt;$Z$10),"CB",AND(H227&gt;=$AB$11,H227&gt;$AA$10,H227&gt;$Z$10),"CC",AND(H227&gt;=$AA$11,H227&gt;$Z$10),"DC",H227&gt;=50,"DD"),IF(H227&gt;=$Y$9,"FD","FF")),R227),IF(J227&gt;=$X$32,$X$30,IF(J227&gt;=$Y$32,$Y$30,IF(J227&gt;=$Z$32,$Z$30,IF(J227&gt;=$AA$32,$AA$30,IF(J227&gt;=$AB$32,$AB$30,IF(J227&gt;=$AC$32,$AC$30,IF(J227&gt;=$AD$32,$AD$30,IF(J227&gt;=$AE$32,$AE$30,$AF$30))))))))),R227)</f>
        <v/>
      </c>
      <c r="T227" s="9" t="str" cm="1">
        <f t="array" ref="T227">IF(A227&lt;&gt;"",IF(_xlfn.BITOR(D227&lt;&gt;"GR",D227&lt;&gt;""),IF(AND(J227&gt;=50,D227&gt;=55),_xlfn.RANK.EQ(J227,$J$2:$J$1000,0),_xlfn.IFS(S227="FD",999,S227="FF",1000)),IF(AND(J227&gt;=50,F227&gt;=55),_xlfn.RANK.EQ(J227,$J$2:$J$326,0),_xlfn.IFS(S227="FD",999,S227="FF",1000))),"")</f>
        <v/>
      </c>
    </row>
    <row r="228" spans="1:20" x14ac:dyDescent="0.2">
      <c r="A228" s="31"/>
      <c r="B228" s="31"/>
      <c r="C228" s="31"/>
      <c r="D228" s="3"/>
      <c r="E228" s="16">
        <f t="shared" si="54"/>
        <v>0</v>
      </c>
      <c r="F228" s="16">
        <f t="shared" si="55"/>
        <v>0</v>
      </c>
      <c r="G228" s="9">
        <f t="shared" si="43"/>
        <v>0</v>
      </c>
      <c r="H228" s="9">
        <f t="shared" si="44"/>
        <v>0</v>
      </c>
      <c r="I228" s="9">
        <f t="shared" si="45"/>
        <v>0</v>
      </c>
      <c r="J228" s="9">
        <f t="shared" si="46"/>
        <v>0</v>
      </c>
      <c r="K228" s="9" t="str">
        <f t="shared" si="47"/>
        <v/>
      </c>
      <c r="L228" s="9" t="str">
        <f t="shared" si="48"/>
        <v/>
      </c>
      <c r="M228" s="9" t="str">
        <f t="shared" si="49"/>
        <v/>
      </c>
      <c r="N228" s="9" t="str">
        <f t="shared" si="50"/>
        <v/>
      </c>
      <c r="O228" s="9" t="str">
        <f t="shared" si="51"/>
        <v/>
      </c>
      <c r="P228" s="9" t="str">
        <f t="shared" si="52"/>
        <v/>
      </c>
      <c r="Q228" s="9" t="str">
        <f t="shared" si="53"/>
        <v/>
      </c>
      <c r="R228" s="9" t="str">
        <f>IF(A228&lt;&gt;"",IF(COUNTIF($G$2:$G$1000,"&gt;=50")&gt;=10,IF(AND(F228&gt;=55,G228&gt;=50),IF(_xlfn.RANK.EQ(K228,$K$2:$K$1000,0)&lt;=ROUND(COUNTIFS($G$2:$G$1000,"&gt;=50",$F$2:$F$1000,"&gt;=55")/100*$AF$9,0),$AF$8,IF(_xlfn.RANK.EQ(L228,$L$2:$L$1000,0)&lt;=ROUND(COUNTIFS($G$2:$G$1000,"&gt;=50",$F$2:$F$1000,"&gt;=55")/100*$AE$9,0),$AE$8,IF(_xlfn.RANK.EQ(M228,$M$2:$M$1000,0)&lt;=ROUND(COUNTIFS($G$2:$G$1000,"&gt;=50",$F$2:$F$1000,"&gt;=55")/100*$AD$9,0),$AD$8,IF(_xlfn.RANK.EQ(N228,$N$2:$N$1000,0)&lt;=ROUND(COUNTIFS($G$2:$G$1000,"&gt;=50",$F$2:$F$1000,"&gt;=55")/100*$AC$9,0),$AC$8,IF(_xlfn.RANK.EQ(O228,$O$2:$O$1000,0)&lt;=ROUND(COUNTIFS($G$2:$G$1000,"&gt;=50",$F$2:$F$1000,"&gt;=55")/100*$AB$9,0),$AB$8,IF(_xlfn.RANK.EQ(P228,$P$2:$P$1000,0)&lt;=ROUND(COUNTIFS($G$2:$G$1000,"&gt;=50",$F$2:$F$1000,"&gt;=55")/100*$AA$9,0),$AA$8,$Z$8)))))),IF(I228&gt;=$Y$9,$Y$8,$X$8)),IF(I228&gt;=$X$32,$X$30,IF(I228&gt;=$Y$32,$Y$30,IF(I228&gt;=$Z$32,$Z$30,IF(I228&gt;=$AA$32,$AA$30,IF(I228&gt;=$AB$32,$AB$30,IF(I228&gt;=$AC$32,$AC$30,IF(I228&gt;=$AD$32,$AD$30,IF(I228&gt;=$AE$32,$AE$30,$AF$30))))))))),"")</f>
        <v/>
      </c>
      <c r="S228" s="9" t="str" cm="1">
        <f t="array" ref="S228">IF(AND(D228&lt;&gt;"",D228&lt;&gt;"GR"),IF(COUNTIF($H$2:$H$1000,"&gt;=50")&gt;=10,IF(D228&lt;&gt;"GR",IF(AND(D228&gt;=55,H228&gt;=50),_xlfn.IFS(AND(H228&gt;=$AF$11,H228&gt;$AE$10,H228&gt;$AD$10,H228&gt;$AC$10,H228&gt;$AB$10,H228&gt;$AA$10,H228&gt;$Z$10),"AA",AND(H228&gt;=$AE$11,H228&gt;$AD$10,H228&gt;$AC$10,H228&gt;$AB$10,H228&gt;$AA$10,H228&gt;$Z$10),"BA",AND(H228&gt;=$AD$11,H228&gt;$AC$10,H228&gt;$AB$10,H228&gt;$AA$10,H228&gt;$Z$10),"BB",AND(H228&gt;=$AC$11,H228&gt;$AB$10,H228&gt;$AA$10,H228&gt;$Z$10),"CB",AND(H228&gt;=$AB$11,H228&gt;$AA$10,H228&gt;$Z$10),"CC",AND(H228&gt;=$AA$11,H228&gt;$Z$10),"DC",H228&gt;=50,"DD"),IF(H228&gt;=$Y$9,"FD","FF")),R228),IF(J228&gt;=$X$32,$X$30,IF(J228&gt;=$Y$32,$Y$30,IF(J228&gt;=$Z$32,$Z$30,IF(J228&gt;=$AA$32,$AA$30,IF(J228&gt;=$AB$32,$AB$30,IF(J228&gt;=$AC$32,$AC$30,IF(J228&gt;=$AD$32,$AD$30,IF(J228&gt;=$AE$32,$AE$30,$AF$30))))))))),R228)</f>
        <v/>
      </c>
      <c r="T228" s="9" t="str" cm="1">
        <f t="array" ref="T228">IF(A228&lt;&gt;"",IF(_xlfn.BITOR(D228&lt;&gt;"GR",D228&lt;&gt;""),IF(AND(J228&gt;=50,D228&gt;=55),_xlfn.RANK.EQ(J228,$J$2:$J$1000,0),_xlfn.IFS(S228="FD",999,S228="FF",1000)),IF(AND(J228&gt;=50,F228&gt;=55),_xlfn.RANK.EQ(J228,$J$2:$J$326,0),_xlfn.IFS(S228="FD",999,S228="FF",1000))),"")</f>
        <v/>
      </c>
    </row>
    <row r="229" spans="1:20" x14ac:dyDescent="0.2">
      <c r="A229" s="31"/>
      <c r="B229" s="31"/>
      <c r="C229" s="31"/>
      <c r="D229" s="3"/>
      <c r="E229" s="16">
        <f t="shared" si="54"/>
        <v>0</v>
      </c>
      <c r="F229" s="16">
        <f t="shared" si="55"/>
        <v>0</v>
      </c>
      <c r="G229" s="9">
        <f t="shared" si="43"/>
        <v>0</v>
      </c>
      <c r="H229" s="9">
        <f t="shared" si="44"/>
        <v>0</v>
      </c>
      <c r="I229" s="9">
        <f t="shared" si="45"/>
        <v>0</v>
      </c>
      <c r="J229" s="9">
        <f t="shared" si="46"/>
        <v>0</v>
      </c>
      <c r="K229" s="9" t="str">
        <f t="shared" si="47"/>
        <v/>
      </c>
      <c r="L229" s="9" t="str">
        <f t="shared" si="48"/>
        <v/>
      </c>
      <c r="M229" s="9" t="str">
        <f t="shared" si="49"/>
        <v/>
      </c>
      <c r="N229" s="9" t="str">
        <f t="shared" si="50"/>
        <v/>
      </c>
      <c r="O229" s="9" t="str">
        <f t="shared" si="51"/>
        <v/>
      </c>
      <c r="P229" s="9" t="str">
        <f t="shared" si="52"/>
        <v/>
      </c>
      <c r="Q229" s="9" t="str">
        <f t="shared" si="53"/>
        <v/>
      </c>
      <c r="R229" s="9" t="str">
        <f>IF(A229&lt;&gt;"",IF(COUNTIF($G$2:$G$1000,"&gt;=50")&gt;=10,IF(AND(F229&gt;=55,G229&gt;=50),IF(_xlfn.RANK.EQ(K229,$K$2:$K$1000,0)&lt;=ROUND(COUNTIFS($G$2:$G$1000,"&gt;=50",$F$2:$F$1000,"&gt;=55")/100*$AF$9,0),$AF$8,IF(_xlfn.RANK.EQ(L229,$L$2:$L$1000,0)&lt;=ROUND(COUNTIFS($G$2:$G$1000,"&gt;=50",$F$2:$F$1000,"&gt;=55")/100*$AE$9,0),$AE$8,IF(_xlfn.RANK.EQ(M229,$M$2:$M$1000,0)&lt;=ROUND(COUNTIFS($G$2:$G$1000,"&gt;=50",$F$2:$F$1000,"&gt;=55")/100*$AD$9,0),$AD$8,IF(_xlfn.RANK.EQ(N229,$N$2:$N$1000,0)&lt;=ROUND(COUNTIFS($G$2:$G$1000,"&gt;=50",$F$2:$F$1000,"&gt;=55")/100*$AC$9,0),$AC$8,IF(_xlfn.RANK.EQ(O229,$O$2:$O$1000,0)&lt;=ROUND(COUNTIFS($G$2:$G$1000,"&gt;=50",$F$2:$F$1000,"&gt;=55")/100*$AB$9,0),$AB$8,IF(_xlfn.RANK.EQ(P229,$P$2:$P$1000,0)&lt;=ROUND(COUNTIFS($G$2:$G$1000,"&gt;=50",$F$2:$F$1000,"&gt;=55")/100*$AA$9,0),$AA$8,$Z$8)))))),IF(I229&gt;=$Y$9,$Y$8,$X$8)),IF(I229&gt;=$X$32,$X$30,IF(I229&gt;=$Y$32,$Y$30,IF(I229&gt;=$Z$32,$Z$30,IF(I229&gt;=$AA$32,$AA$30,IF(I229&gt;=$AB$32,$AB$30,IF(I229&gt;=$AC$32,$AC$30,IF(I229&gt;=$AD$32,$AD$30,IF(I229&gt;=$AE$32,$AE$30,$AF$30))))))))),"")</f>
        <v/>
      </c>
      <c r="S229" s="9" t="str" cm="1">
        <f t="array" ref="S229">IF(AND(D229&lt;&gt;"",D229&lt;&gt;"GR"),IF(COUNTIF($H$2:$H$1000,"&gt;=50")&gt;=10,IF(D229&lt;&gt;"GR",IF(AND(D229&gt;=55,H229&gt;=50),_xlfn.IFS(AND(H229&gt;=$AF$11,H229&gt;$AE$10,H229&gt;$AD$10,H229&gt;$AC$10,H229&gt;$AB$10,H229&gt;$AA$10,H229&gt;$Z$10),"AA",AND(H229&gt;=$AE$11,H229&gt;$AD$10,H229&gt;$AC$10,H229&gt;$AB$10,H229&gt;$AA$10,H229&gt;$Z$10),"BA",AND(H229&gt;=$AD$11,H229&gt;$AC$10,H229&gt;$AB$10,H229&gt;$AA$10,H229&gt;$Z$10),"BB",AND(H229&gt;=$AC$11,H229&gt;$AB$10,H229&gt;$AA$10,H229&gt;$Z$10),"CB",AND(H229&gt;=$AB$11,H229&gt;$AA$10,H229&gt;$Z$10),"CC",AND(H229&gt;=$AA$11,H229&gt;$Z$10),"DC",H229&gt;=50,"DD"),IF(H229&gt;=$Y$9,"FD","FF")),R229),IF(J229&gt;=$X$32,$X$30,IF(J229&gt;=$Y$32,$Y$30,IF(J229&gt;=$Z$32,$Z$30,IF(J229&gt;=$AA$32,$AA$30,IF(J229&gt;=$AB$32,$AB$30,IF(J229&gt;=$AC$32,$AC$30,IF(J229&gt;=$AD$32,$AD$30,IF(J229&gt;=$AE$32,$AE$30,$AF$30))))))))),R229)</f>
        <v/>
      </c>
      <c r="T229" s="9" t="str" cm="1">
        <f t="array" ref="T229">IF(A229&lt;&gt;"",IF(_xlfn.BITOR(D229&lt;&gt;"GR",D229&lt;&gt;""),IF(AND(J229&gt;=50,D229&gt;=55),_xlfn.RANK.EQ(J229,$J$2:$J$1000,0),_xlfn.IFS(S229="FD",999,S229="FF",1000)),IF(AND(J229&gt;=50,F229&gt;=55),_xlfn.RANK.EQ(J229,$J$2:$J$326,0),_xlfn.IFS(S229="FD",999,S229="FF",1000))),"")</f>
        <v/>
      </c>
    </row>
    <row r="230" spans="1:20" x14ac:dyDescent="0.2">
      <c r="A230" s="31"/>
      <c r="B230" s="31"/>
      <c r="C230" s="31"/>
      <c r="D230" s="3"/>
      <c r="E230" s="16">
        <f t="shared" si="54"/>
        <v>0</v>
      </c>
      <c r="F230" s="16">
        <f t="shared" si="55"/>
        <v>0</v>
      </c>
      <c r="G230" s="9">
        <f t="shared" si="43"/>
        <v>0</v>
      </c>
      <c r="H230" s="9">
        <f t="shared" si="44"/>
        <v>0</v>
      </c>
      <c r="I230" s="9">
        <f t="shared" si="45"/>
        <v>0</v>
      </c>
      <c r="J230" s="9">
        <f t="shared" si="46"/>
        <v>0</v>
      </c>
      <c r="K230" s="9" t="str">
        <f t="shared" si="47"/>
        <v/>
      </c>
      <c r="L230" s="9" t="str">
        <f t="shared" si="48"/>
        <v/>
      </c>
      <c r="M230" s="9" t="str">
        <f t="shared" si="49"/>
        <v/>
      </c>
      <c r="N230" s="9" t="str">
        <f t="shared" si="50"/>
        <v/>
      </c>
      <c r="O230" s="9" t="str">
        <f t="shared" si="51"/>
        <v/>
      </c>
      <c r="P230" s="9" t="str">
        <f t="shared" si="52"/>
        <v/>
      </c>
      <c r="Q230" s="9" t="str">
        <f t="shared" si="53"/>
        <v/>
      </c>
      <c r="R230" s="9" t="str">
        <f>IF(A230&lt;&gt;"",IF(COUNTIF($G$2:$G$1000,"&gt;=50")&gt;=10,IF(AND(F230&gt;=55,G230&gt;=50),IF(_xlfn.RANK.EQ(K230,$K$2:$K$1000,0)&lt;=ROUND(COUNTIFS($G$2:$G$1000,"&gt;=50",$F$2:$F$1000,"&gt;=55")/100*$AF$9,0),$AF$8,IF(_xlfn.RANK.EQ(L230,$L$2:$L$1000,0)&lt;=ROUND(COUNTIFS($G$2:$G$1000,"&gt;=50",$F$2:$F$1000,"&gt;=55")/100*$AE$9,0),$AE$8,IF(_xlfn.RANK.EQ(M230,$M$2:$M$1000,0)&lt;=ROUND(COUNTIFS($G$2:$G$1000,"&gt;=50",$F$2:$F$1000,"&gt;=55")/100*$AD$9,0),$AD$8,IF(_xlfn.RANK.EQ(N230,$N$2:$N$1000,0)&lt;=ROUND(COUNTIFS($G$2:$G$1000,"&gt;=50",$F$2:$F$1000,"&gt;=55")/100*$AC$9,0),$AC$8,IF(_xlfn.RANK.EQ(O230,$O$2:$O$1000,0)&lt;=ROUND(COUNTIFS($G$2:$G$1000,"&gt;=50",$F$2:$F$1000,"&gt;=55")/100*$AB$9,0),$AB$8,IF(_xlfn.RANK.EQ(P230,$P$2:$P$1000,0)&lt;=ROUND(COUNTIFS($G$2:$G$1000,"&gt;=50",$F$2:$F$1000,"&gt;=55")/100*$AA$9,0),$AA$8,$Z$8)))))),IF(I230&gt;=$Y$9,$Y$8,$X$8)),IF(I230&gt;=$X$32,$X$30,IF(I230&gt;=$Y$32,$Y$30,IF(I230&gt;=$Z$32,$Z$30,IF(I230&gt;=$AA$32,$AA$30,IF(I230&gt;=$AB$32,$AB$30,IF(I230&gt;=$AC$32,$AC$30,IF(I230&gt;=$AD$32,$AD$30,IF(I230&gt;=$AE$32,$AE$30,$AF$30))))))))),"")</f>
        <v/>
      </c>
      <c r="S230" s="9" t="str" cm="1">
        <f t="array" ref="S230">IF(AND(D230&lt;&gt;"",D230&lt;&gt;"GR"),IF(COUNTIF($H$2:$H$1000,"&gt;=50")&gt;=10,IF(D230&lt;&gt;"GR",IF(AND(D230&gt;=55,H230&gt;=50),_xlfn.IFS(AND(H230&gt;=$AF$11,H230&gt;$AE$10,H230&gt;$AD$10,H230&gt;$AC$10,H230&gt;$AB$10,H230&gt;$AA$10,H230&gt;$Z$10),"AA",AND(H230&gt;=$AE$11,H230&gt;$AD$10,H230&gt;$AC$10,H230&gt;$AB$10,H230&gt;$AA$10,H230&gt;$Z$10),"BA",AND(H230&gt;=$AD$11,H230&gt;$AC$10,H230&gt;$AB$10,H230&gt;$AA$10,H230&gt;$Z$10),"BB",AND(H230&gt;=$AC$11,H230&gt;$AB$10,H230&gt;$AA$10,H230&gt;$Z$10),"CB",AND(H230&gt;=$AB$11,H230&gt;$AA$10,H230&gt;$Z$10),"CC",AND(H230&gt;=$AA$11,H230&gt;$Z$10),"DC",H230&gt;=50,"DD"),IF(H230&gt;=$Y$9,"FD","FF")),R230),IF(J230&gt;=$X$32,$X$30,IF(J230&gt;=$Y$32,$Y$30,IF(J230&gt;=$Z$32,$Z$30,IF(J230&gt;=$AA$32,$AA$30,IF(J230&gt;=$AB$32,$AB$30,IF(J230&gt;=$AC$32,$AC$30,IF(J230&gt;=$AD$32,$AD$30,IF(J230&gt;=$AE$32,$AE$30,$AF$30))))))))),R230)</f>
        <v/>
      </c>
      <c r="T230" s="9" t="str" cm="1">
        <f t="array" ref="T230">IF(A230&lt;&gt;"",IF(_xlfn.BITOR(D230&lt;&gt;"GR",D230&lt;&gt;""),IF(AND(J230&gt;=50,D230&gt;=55),_xlfn.RANK.EQ(J230,$J$2:$J$1000,0),_xlfn.IFS(S230="FD",999,S230="FF",1000)),IF(AND(J230&gt;=50,F230&gt;=55),_xlfn.RANK.EQ(J230,$J$2:$J$326,0),_xlfn.IFS(S230="FD",999,S230="FF",1000))),"")</f>
        <v/>
      </c>
    </row>
    <row r="231" spans="1:20" x14ac:dyDescent="0.2">
      <c r="A231" s="31"/>
      <c r="B231" s="31"/>
      <c r="C231" s="31"/>
      <c r="D231" s="3"/>
      <c r="E231" s="16">
        <f t="shared" si="54"/>
        <v>0</v>
      </c>
      <c r="F231" s="16">
        <f t="shared" si="55"/>
        <v>0</v>
      </c>
      <c r="G231" s="9">
        <f t="shared" si="43"/>
        <v>0</v>
      </c>
      <c r="H231" s="9">
        <f t="shared" si="44"/>
        <v>0</v>
      </c>
      <c r="I231" s="9">
        <f t="shared" si="45"/>
        <v>0</v>
      </c>
      <c r="J231" s="9">
        <f t="shared" si="46"/>
        <v>0</v>
      </c>
      <c r="K231" s="9" t="str">
        <f t="shared" si="47"/>
        <v/>
      </c>
      <c r="L231" s="9" t="str">
        <f t="shared" si="48"/>
        <v/>
      </c>
      <c r="M231" s="9" t="str">
        <f t="shared" si="49"/>
        <v/>
      </c>
      <c r="N231" s="9" t="str">
        <f t="shared" si="50"/>
        <v/>
      </c>
      <c r="O231" s="9" t="str">
        <f t="shared" si="51"/>
        <v/>
      </c>
      <c r="P231" s="9" t="str">
        <f t="shared" si="52"/>
        <v/>
      </c>
      <c r="Q231" s="9" t="str">
        <f t="shared" si="53"/>
        <v/>
      </c>
      <c r="R231" s="9" t="str">
        <f>IF(A231&lt;&gt;"",IF(COUNTIF($G$2:$G$1000,"&gt;=50")&gt;=10,IF(AND(F231&gt;=55,G231&gt;=50),IF(_xlfn.RANK.EQ(K231,$K$2:$K$1000,0)&lt;=ROUND(COUNTIFS($G$2:$G$1000,"&gt;=50",$F$2:$F$1000,"&gt;=55")/100*$AF$9,0),$AF$8,IF(_xlfn.RANK.EQ(L231,$L$2:$L$1000,0)&lt;=ROUND(COUNTIFS($G$2:$G$1000,"&gt;=50",$F$2:$F$1000,"&gt;=55")/100*$AE$9,0),$AE$8,IF(_xlfn.RANK.EQ(M231,$M$2:$M$1000,0)&lt;=ROUND(COUNTIFS($G$2:$G$1000,"&gt;=50",$F$2:$F$1000,"&gt;=55")/100*$AD$9,0),$AD$8,IF(_xlfn.RANK.EQ(N231,$N$2:$N$1000,0)&lt;=ROUND(COUNTIFS($G$2:$G$1000,"&gt;=50",$F$2:$F$1000,"&gt;=55")/100*$AC$9,0),$AC$8,IF(_xlfn.RANK.EQ(O231,$O$2:$O$1000,0)&lt;=ROUND(COUNTIFS($G$2:$G$1000,"&gt;=50",$F$2:$F$1000,"&gt;=55")/100*$AB$9,0),$AB$8,IF(_xlfn.RANK.EQ(P231,$P$2:$P$1000,0)&lt;=ROUND(COUNTIFS($G$2:$G$1000,"&gt;=50",$F$2:$F$1000,"&gt;=55")/100*$AA$9,0),$AA$8,$Z$8)))))),IF(I231&gt;=$Y$9,$Y$8,$X$8)),IF(I231&gt;=$X$32,$X$30,IF(I231&gt;=$Y$32,$Y$30,IF(I231&gt;=$Z$32,$Z$30,IF(I231&gt;=$AA$32,$AA$30,IF(I231&gt;=$AB$32,$AB$30,IF(I231&gt;=$AC$32,$AC$30,IF(I231&gt;=$AD$32,$AD$30,IF(I231&gt;=$AE$32,$AE$30,$AF$30))))))))),"")</f>
        <v/>
      </c>
      <c r="S231" s="9" t="str" cm="1">
        <f t="array" ref="S231">IF(AND(D231&lt;&gt;"",D231&lt;&gt;"GR"),IF(COUNTIF($H$2:$H$1000,"&gt;=50")&gt;=10,IF(D231&lt;&gt;"GR",IF(AND(D231&gt;=55,H231&gt;=50),_xlfn.IFS(AND(H231&gt;=$AF$11,H231&gt;$AE$10,H231&gt;$AD$10,H231&gt;$AC$10,H231&gt;$AB$10,H231&gt;$AA$10,H231&gt;$Z$10),"AA",AND(H231&gt;=$AE$11,H231&gt;$AD$10,H231&gt;$AC$10,H231&gt;$AB$10,H231&gt;$AA$10,H231&gt;$Z$10),"BA",AND(H231&gt;=$AD$11,H231&gt;$AC$10,H231&gt;$AB$10,H231&gt;$AA$10,H231&gt;$Z$10),"BB",AND(H231&gt;=$AC$11,H231&gt;$AB$10,H231&gt;$AA$10,H231&gt;$Z$10),"CB",AND(H231&gt;=$AB$11,H231&gt;$AA$10,H231&gt;$Z$10),"CC",AND(H231&gt;=$AA$11,H231&gt;$Z$10),"DC",H231&gt;=50,"DD"),IF(H231&gt;=$Y$9,"FD","FF")),R231),IF(J231&gt;=$X$32,$X$30,IF(J231&gt;=$Y$32,$Y$30,IF(J231&gt;=$Z$32,$Z$30,IF(J231&gt;=$AA$32,$AA$30,IF(J231&gt;=$AB$32,$AB$30,IF(J231&gt;=$AC$32,$AC$30,IF(J231&gt;=$AD$32,$AD$30,IF(J231&gt;=$AE$32,$AE$30,$AF$30))))))))),R231)</f>
        <v/>
      </c>
      <c r="T231" s="9" t="str" cm="1">
        <f t="array" ref="T231">IF(A231&lt;&gt;"",IF(_xlfn.BITOR(D231&lt;&gt;"GR",D231&lt;&gt;""),IF(AND(J231&gt;=50,D231&gt;=55),_xlfn.RANK.EQ(J231,$J$2:$J$1000,0),_xlfn.IFS(S231="FD",999,S231="FF",1000)),IF(AND(J231&gt;=50,F231&gt;=55),_xlfn.RANK.EQ(J231,$J$2:$J$326,0),_xlfn.IFS(S231="FD",999,S231="FF",1000))),"")</f>
        <v/>
      </c>
    </row>
    <row r="232" spans="1:20" x14ac:dyDescent="0.2">
      <c r="A232" s="31"/>
      <c r="B232" s="31"/>
      <c r="C232" s="31"/>
      <c r="D232" s="3"/>
      <c r="E232" s="16">
        <f t="shared" si="54"/>
        <v>0</v>
      </c>
      <c r="F232" s="16">
        <f t="shared" si="55"/>
        <v>0</v>
      </c>
      <c r="G232" s="9">
        <f t="shared" si="43"/>
        <v>0</v>
      </c>
      <c r="H232" s="9">
        <f t="shared" si="44"/>
        <v>0</v>
      </c>
      <c r="I232" s="9">
        <f t="shared" si="45"/>
        <v>0</v>
      </c>
      <c r="J232" s="9">
        <f t="shared" si="46"/>
        <v>0</v>
      </c>
      <c r="K232" s="9" t="str">
        <f t="shared" si="47"/>
        <v/>
      </c>
      <c r="L232" s="9" t="str">
        <f t="shared" si="48"/>
        <v/>
      </c>
      <c r="M232" s="9" t="str">
        <f t="shared" si="49"/>
        <v/>
      </c>
      <c r="N232" s="9" t="str">
        <f t="shared" si="50"/>
        <v/>
      </c>
      <c r="O232" s="9" t="str">
        <f t="shared" si="51"/>
        <v/>
      </c>
      <c r="P232" s="9" t="str">
        <f t="shared" si="52"/>
        <v/>
      </c>
      <c r="Q232" s="9" t="str">
        <f t="shared" si="53"/>
        <v/>
      </c>
      <c r="R232" s="9" t="str">
        <f>IF(A232&lt;&gt;"",IF(COUNTIF($G$2:$G$1000,"&gt;=50")&gt;=10,IF(AND(F232&gt;=55,G232&gt;=50),IF(_xlfn.RANK.EQ(K232,$K$2:$K$1000,0)&lt;=ROUND(COUNTIFS($G$2:$G$1000,"&gt;=50",$F$2:$F$1000,"&gt;=55")/100*$AF$9,0),$AF$8,IF(_xlfn.RANK.EQ(L232,$L$2:$L$1000,0)&lt;=ROUND(COUNTIFS($G$2:$G$1000,"&gt;=50",$F$2:$F$1000,"&gt;=55")/100*$AE$9,0),$AE$8,IF(_xlfn.RANK.EQ(M232,$M$2:$M$1000,0)&lt;=ROUND(COUNTIFS($G$2:$G$1000,"&gt;=50",$F$2:$F$1000,"&gt;=55")/100*$AD$9,0),$AD$8,IF(_xlfn.RANK.EQ(N232,$N$2:$N$1000,0)&lt;=ROUND(COUNTIFS($G$2:$G$1000,"&gt;=50",$F$2:$F$1000,"&gt;=55")/100*$AC$9,0),$AC$8,IF(_xlfn.RANK.EQ(O232,$O$2:$O$1000,0)&lt;=ROUND(COUNTIFS($G$2:$G$1000,"&gt;=50",$F$2:$F$1000,"&gt;=55")/100*$AB$9,0),$AB$8,IF(_xlfn.RANK.EQ(P232,$P$2:$P$1000,0)&lt;=ROUND(COUNTIFS($G$2:$G$1000,"&gt;=50",$F$2:$F$1000,"&gt;=55")/100*$AA$9,0),$AA$8,$Z$8)))))),IF(I232&gt;=$Y$9,$Y$8,$X$8)),IF(I232&gt;=$X$32,$X$30,IF(I232&gt;=$Y$32,$Y$30,IF(I232&gt;=$Z$32,$Z$30,IF(I232&gt;=$AA$32,$AA$30,IF(I232&gt;=$AB$32,$AB$30,IF(I232&gt;=$AC$32,$AC$30,IF(I232&gt;=$AD$32,$AD$30,IF(I232&gt;=$AE$32,$AE$30,$AF$30))))))))),"")</f>
        <v/>
      </c>
      <c r="S232" s="9" t="str" cm="1">
        <f t="array" ref="S232">IF(AND(D232&lt;&gt;"",D232&lt;&gt;"GR"),IF(COUNTIF($H$2:$H$1000,"&gt;=50")&gt;=10,IF(D232&lt;&gt;"GR",IF(AND(D232&gt;=55,H232&gt;=50),_xlfn.IFS(AND(H232&gt;=$AF$11,H232&gt;$AE$10,H232&gt;$AD$10,H232&gt;$AC$10,H232&gt;$AB$10,H232&gt;$AA$10,H232&gt;$Z$10),"AA",AND(H232&gt;=$AE$11,H232&gt;$AD$10,H232&gt;$AC$10,H232&gt;$AB$10,H232&gt;$AA$10,H232&gt;$Z$10),"BA",AND(H232&gt;=$AD$11,H232&gt;$AC$10,H232&gt;$AB$10,H232&gt;$AA$10,H232&gt;$Z$10),"BB",AND(H232&gt;=$AC$11,H232&gt;$AB$10,H232&gt;$AA$10,H232&gt;$Z$10),"CB",AND(H232&gt;=$AB$11,H232&gt;$AA$10,H232&gt;$Z$10),"CC",AND(H232&gt;=$AA$11,H232&gt;$Z$10),"DC",H232&gt;=50,"DD"),IF(H232&gt;=$Y$9,"FD","FF")),R232),IF(J232&gt;=$X$32,$X$30,IF(J232&gt;=$Y$32,$Y$30,IF(J232&gt;=$Z$32,$Z$30,IF(J232&gt;=$AA$32,$AA$30,IF(J232&gt;=$AB$32,$AB$30,IF(J232&gt;=$AC$32,$AC$30,IF(J232&gt;=$AD$32,$AD$30,IF(J232&gt;=$AE$32,$AE$30,$AF$30))))))))),R232)</f>
        <v/>
      </c>
      <c r="T232" s="9" t="str" cm="1">
        <f t="array" ref="T232">IF(A232&lt;&gt;"",IF(_xlfn.BITOR(D232&lt;&gt;"GR",D232&lt;&gt;""),IF(AND(J232&gt;=50,D232&gt;=55),_xlfn.RANK.EQ(J232,$J$2:$J$1000,0),_xlfn.IFS(S232="FD",999,S232="FF",1000)),IF(AND(J232&gt;=50,F232&gt;=55),_xlfn.RANK.EQ(J232,$J$2:$J$326,0),_xlfn.IFS(S232="FD",999,S232="FF",1000))),"")</f>
        <v/>
      </c>
    </row>
    <row r="233" spans="1:20" x14ac:dyDescent="0.2">
      <c r="A233" s="31"/>
      <c r="B233" s="31"/>
      <c r="C233" s="31"/>
      <c r="D233" s="3"/>
      <c r="E233" s="16">
        <f t="shared" si="54"/>
        <v>0</v>
      </c>
      <c r="F233" s="16">
        <f t="shared" si="55"/>
        <v>0</v>
      </c>
      <c r="G233" s="9">
        <f t="shared" si="43"/>
        <v>0</v>
      </c>
      <c r="H233" s="9">
        <f t="shared" si="44"/>
        <v>0</v>
      </c>
      <c r="I233" s="9">
        <f t="shared" si="45"/>
        <v>0</v>
      </c>
      <c r="J233" s="9">
        <f t="shared" si="46"/>
        <v>0</v>
      </c>
      <c r="K233" s="9" t="str">
        <f t="shared" si="47"/>
        <v/>
      </c>
      <c r="L233" s="9" t="str">
        <f t="shared" si="48"/>
        <v/>
      </c>
      <c r="M233" s="9" t="str">
        <f t="shared" si="49"/>
        <v/>
      </c>
      <c r="N233" s="9" t="str">
        <f t="shared" si="50"/>
        <v/>
      </c>
      <c r="O233" s="9" t="str">
        <f t="shared" si="51"/>
        <v/>
      </c>
      <c r="P233" s="9" t="str">
        <f t="shared" si="52"/>
        <v/>
      </c>
      <c r="Q233" s="9" t="str">
        <f t="shared" si="53"/>
        <v/>
      </c>
      <c r="R233" s="9" t="str">
        <f>IF(A233&lt;&gt;"",IF(COUNTIF($G$2:$G$1000,"&gt;=50")&gt;=10,IF(AND(F233&gt;=55,G233&gt;=50),IF(_xlfn.RANK.EQ(K233,$K$2:$K$1000,0)&lt;=ROUND(COUNTIFS($G$2:$G$1000,"&gt;=50",$F$2:$F$1000,"&gt;=55")/100*$AF$9,0),$AF$8,IF(_xlfn.RANK.EQ(L233,$L$2:$L$1000,0)&lt;=ROUND(COUNTIFS($G$2:$G$1000,"&gt;=50",$F$2:$F$1000,"&gt;=55")/100*$AE$9,0),$AE$8,IF(_xlfn.RANK.EQ(M233,$M$2:$M$1000,0)&lt;=ROUND(COUNTIFS($G$2:$G$1000,"&gt;=50",$F$2:$F$1000,"&gt;=55")/100*$AD$9,0),$AD$8,IF(_xlfn.RANK.EQ(N233,$N$2:$N$1000,0)&lt;=ROUND(COUNTIFS($G$2:$G$1000,"&gt;=50",$F$2:$F$1000,"&gt;=55")/100*$AC$9,0),$AC$8,IF(_xlfn.RANK.EQ(O233,$O$2:$O$1000,0)&lt;=ROUND(COUNTIFS($G$2:$G$1000,"&gt;=50",$F$2:$F$1000,"&gt;=55")/100*$AB$9,0),$AB$8,IF(_xlfn.RANK.EQ(P233,$P$2:$P$1000,0)&lt;=ROUND(COUNTIFS($G$2:$G$1000,"&gt;=50",$F$2:$F$1000,"&gt;=55")/100*$AA$9,0),$AA$8,$Z$8)))))),IF(I233&gt;=$Y$9,$Y$8,$X$8)),IF(I233&gt;=$X$32,$X$30,IF(I233&gt;=$Y$32,$Y$30,IF(I233&gt;=$Z$32,$Z$30,IF(I233&gt;=$AA$32,$AA$30,IF(I233&gt;=$AB$32,$AB$30,IF(I233&gt;=$AC$32,$AC$30,IF(I233&gt;=$AD$32,$AD$30,IF(I233&gt;=$AE$32,$AE$30,$AF$30))))))))),"")</f>
        <v/>
      </c>
      <c r="S233" s="9" t="str" cm="1">
        <f t="array" ref="S233">IF(AND(D233&lt;&gt;"",D233&lt;&gt;"GR"),IF(COUNTIF($H$2:$H$1000,"&gt;=50")&gt;=10,IF(D233&lt;&gt;"GR",IF(AND(D233&gt;=55,H233&gt;=50),_xlfn.IFS(AND(H233&gt;=$AF$11,H233&gt;$AE$10,H233&gt;$AD$10,H233&gt;$AC$10,H233&gt;$AB$10,H233&gt;$AA$10,H233&gt;$Z$10),"AA",AND(H233&gt;=$AE$11,H233&gt;$AD$10,H233&gt;$AC$10,H233&gt;$AB$10,H233&gt;$AA$10,H233&gt;$Z$10),"BA",AND(H233&gt;=$AD$11,H233&gt;$AC$10,H233&gt;$AB$10,H233&gt;$AA$10,H233&gt;$Z$10),"BB",AND(H233&gt;=$AC$11,H233&gt;$AB$10,H233&gt;$AA$10,H233&gt;$Z$10),"CB",AND(H233&gt;=$AB$11,H233&gt;$AA$10,H233&gt;$Z$10),"CC",AND(H233&gt;=$AA$11,H233&gt;$Z$10),"DC",H233&gt;=50,"DD"),IF(H233&gt;=$Y$9,"FD","FF")),R233),IF(J233&gt;=$X$32,$X$30,IF(J233&gt;=$Y$32,$Y$30,IF(J233&gt;=$Z$32,$Z$30,IF(J233&gt;=$AA$32,$AA$30,IF(J233&gt;=$AB$32,$AB$30,IF(J233&gt;=$AC$32,$AC$30,IF(J233&gt;=$AD$32,$AD$30,IF(J233&gt;=$AE$32,$AE$30,$AF$30))))))))),R233)</f>
        <v/>
      </c>
      <c r="T233" s="9" t="str" cm="1">
        <f t="array" ref="T233">IF(A233&lt;&gt;"",IF(_xlfn.BITOR(D233&lt;&gt;"GR",D233&lt;&gt;""),IF(AND(J233&gt;=50,D233&gt;=55),_xlfn.RANK.EQ(J233,$J$2:$J$1000,0),_xlfn.IFS(S233="FD",999,S233="FF",1000)),IF(AND(J233&gt;=50,F233&gt;=55),_xlfn.RANK.EQ(J233,$J$2:$J$326,0),_xlfn.IFS(S233="FD",999,S233="FF",1000))),"")</f>
        <v/>
      </c>
    </row>
    <row r="234" spans="1:20" x14ac:dyDescent="0.2">
      <c r="A234" s="31"/>
      <c r="B234" s="31"/>
      <c r="C234" s="31"/>
      <c r="D234" s="3"/>
      <c r="E234" s="16">
        <f t="shared" si="54"/>
        <v>0</v>
      </c>
      <c r="F234" s="16">
        <f t="shared" si="55"/>
        <v>0</v>
      </c>
      <c r="G234" s="9">
        <f t="shared" si="43"/>
        <v>0</v>
      </c>
      <c r="H234" s="9">
        <f t="shared" si="44"/>
        <v>0</v>
      </c>
      <c r="I234" s="9">
        <f t="shared" si="45"/>
        <v>0</v>
      </c>
      <c r="J234" s="9">
        <f t="shared" si="46"/>
        <v>0</v>
      </c>
      <c r="K234" s="9" t="str">
        <f t="shared" si="47"/>
        <v/>
      </c>
      <c r="L234" s="9" t="str">
        <f t="shared" si="48"/>
        <v/>
      </c>
      <c r="M234" s="9" t="str">
        <f t="shared" si="49"/>
        <v/>
      </c>
      <c r="N234" s="9" t="str">
        <f t="shared" si="50"/>
        <v/>
      </c>
      <c r="O234" s="9" t="str">
        <f t="shared" si="51"/>
        <v/>
      </c>
      <c r="P234" s="9" t="str">
        <f t="shared" si="52"/>
        <v/>
      </c>
      <c r="Q234" s="9" t="str">
        <f t="shared" si="53"/>
        <v/>
      </c>
      <c r="R234" s="9" t="str">
        <f>IF(A234&lt;&gt;"",IF(COUNTIF($G$2:$G$1000,"&gt;=50")&gt;=10,IF(AND(F234&gt;=55,G234&gt;=50),IF(_xlfn.RANK.EQ(K234,$K$2:$K$1000,0)&lt;=ROUND(COUNTIFS($G$2:$G$1000,"&gt;=50",$F$2:$F$1000,"&gt;=55")/100*$AF$9,0),$AF$8,IF(_xlfn.RANK.EQ(L234,$L$2:$L$1000,0)&lt;=ROUND(COUNTIFS($G$2:$G$1000,"&gt;=50",$F$2:$F$1000,"&gt;=55")/100*$AE$9,0),$AE$8,IF(_xlfn.RANK.EQ(M234,$M$2:$M$1000,0)&lt;=ROUND(COUNTIFS($G$2:$G$1000,"&gt;=50",$F$2:$F$1000,"&gt;=55")/100*$AD$9,0),$AD$8,IF(_xlfn.RANK.EQ(N234,$N$2:$N$1000,0)&lt;=ROUND(COUNTIFS($G$2:$G$1000,"&gt;=50",$F$2:$F$1000,"&gt;=55")/100*$AC$9,0),$AC$8,IF(_xlfn.RANK.EQ(O234,$O$2:$O$1000,0)&lt;=ROUND(COUNTIFS($G$2:$G$1000,"&gt;=50",$F$2:$F$1000,"&gt;=55")/100*$AB$9,0),$AB$8,IF(_xlfn.RANK.EQ(P234,$P$2:$P$1000,0)&lt;=ROUND(COUNTIFS($G$2:$G$1000,"&gt;=50",$F$2:$F$1000,"&gt;=55")/100*$AA$9,0),$AA$8,$Z$8)))))),IF(I234&gt;=$Y$9,$Y$8,$X$8)),IF(I234&gt;=$X$32,$X$30,IF(I234&gt;=$Y$32,$Y$30,IF(I234&gt;=$Z$32,$Z$30,IF(I234&gt;=$AA$32,$AA$30,IF(I234&gt;=$AB$32,$AB$30,IF(I234&gt;=$AC$32,$AC$30,IF(I234&gt;=$AD$32,$AD$30,IF(I234&gt;=$AE$32,$AE$30,$AF$30))))))))),"")</f>
        <v/>
      </c>
      <c r="S234" s="9" t="str" cm="1">
        <f t="array" ref="S234">IF(AND(D234&lt;&gt;"",D234&lt;&gt;"GR"),IF(COUNTIF($H$2:$H$1000,"&gt;=50")&gt;=10,IF(D234&lt;&gt;"GR",IF(AND(D234&gt;=55,H234&gt;=50),_xlfn.IFS(AND(H234&gt;=$AF$11,H234&gt;$AE$10,H234&gt;$AD$10,H234&gt;$AC$10,H234&gt;$AB$10,H234&gt;$AA$10,H234&gt;$Z$10),"AA",AND(H234&gt;=$AE$11,H234&gt;$AD$10,H234&gt;$AC$10,H234&gt;$AB$10,H234&gt;$AA$10,H234&gt;$Z$10),"BA",AND(H234&gt;=$AD$11,H234&gt;$AC$10,H234&gt;$AB$10,H234&gt;$AA$10,H234&gt;$Z$10),"BB",AND(H234&gt;=$AC$11,H234&gt;$AB$10,H234&gt;$AA$10,H234&gt;$Z$10),"CB",AND(H234&gt;=$AB$11,H234&gt;$AA$10,H234&gt;$Z$10),"CC",AND(H234&gt;=$AA$11,H234&gt;$Z$10),"DC",H234&gt;=50,"DD"),IF(H234&gt;=$Y$9,"FD","FF")),R234),IF(J234&gt;=$X$32,$X$30,IF(J234&gt;=$Y$32,$Y$30,IF(J234&gt;=$Z$32,$Z$30,IF(J234&gt;=$AA$32,$AA$30,IF(J234&gt;=$AB$32,$AB$30,IF(J234&gt;=$AC$32,$AC$30,IF(J234&gt;=$AD$32,$AD$30,IF(J234&gt;=$AE$32,$AE$30,$AF$30))))))))),R234)</f>
        <v/>
      </c>
      <c r="T234" s="9" t="str" cm="1">
        <f t="array" ref="T234">IF(A234&lt;&gt;"",IF(_xlfn.BITOR(D234&lt;&gt;"GR",D234&lt;&gt;""),IF(AND(J234&gt;=50,D234&gt;=55),_xlfn.RANK.EQ(J234,$J$2:$J$1000,0),_xlfn.IFS(S234="FD",999,S234="FF",1000)),IF(AND(J234&gt;=50,F234&gt;=55),_xlfn.RANK.EQ(J234,$J$2:$J$326,0),_xlfn.IFS(S234="FD",999,S234="FF",1000))),"")</f>
        <v/>
      </c>
    </row>
    <row r="235" spans="1:20" x14ac:dyDescent="0.2">
      <c r="A235" s="31"/>
      <c r="B235" s="31"/>
      <c r="C235" s="31"/>
      <c r="D235" s="3"/>
      <c r="E235" s="16">
        <f t="shared" si="54"/>
        <v>0</v>
      </c>
      <c r="F235" s="16">
        <f t="shared" si="55"/>
        <v>0</v>
      </c>
      <c r="G235" s="9">
        <f t="shared" si="43"/>
        <v>0</v>
      </c>
      <c r="H235" s="9">
        <f t="shared" si="44"/>
        <v>0</v>
      </c>
      <c r="I235" s="9">
        <f t="shared" si="45"/>
        <v>0</v>
      </c>
      <c r="J235" s="9">
        <f t="shared" si="46"/>
        <v>0</v>
      </c>
      <c r="K235" s="9" t="str">
        <f t="shared" si="47"/>
        <v/>
      </c>
      <c r="L235" s="9" t="str">
        <f t="shared" si="48"/>
        <v/>
      </c>
      <c r="M235" s="9" t="str">
        <f t="shared" si="49"/>
        <v/>
      </c>
      <c r="N235" s="9" t="str">
        <f t="shared" si="50"/>
        <v/>
      </c>
      <c r="O235" s="9" t="str">
        <f t="shared" si="51"/>
        <v/>
      </c>
      <c r="P235" s="9" t="str">
        <f t="shared" si="52"/>
        <v/>
      </c>
      <c r="Q235" s="9" t="str">
        <f t="shared" si="53"/>
        <v/>
      </c>
      <c r="R235" s="9" t="str">
        <f>IF(A235&lt;&gt;"",IF(COUNTIF($G$2:$G$1000,"&gt;=50")&gt;=10,IF(AND(F235&gt;=55,G235&gt;=50),IF(_xlfn.RANK.EQ(K235,$K$2:$K$1000,0)&lt;=ROUND(COUNTIFS($G$2:$G$1000,"&gt;=50",$F$2:$F$1000,"&gt;=55")/100*$AF$9,0),$AF$8,IF(_xlfn.RANK.EQ(L235,$L$2:$L$1000,0)&lt;=ROUND(COUNTIFS($G$2:$G$1000,"&gt;=50",$F$2:$F$1000,"&gt;=55")/100*$AE$9,0),$AE$8,IF(_xlfn.RANK.EQ(M235,$M$2:$M$1000,0)&lt;=ROUND(COUNTIFS($G$2:$G$1000,"&gt;=50",$F$2:$F$1000,"&gt;=55")/100*$AD$9,0),$AD$8,IF(_xlfn.RANK.EQ(N235,$N$2:$N$1000,0)&lt;=ROUND(COUNTIFS($G$2:$G$1000,"&gt;=50",$F$2:$F$1000,"&gt;=55")/100*$AC$9,0),$AC$8,IF(_xlfn.RANK.EQ(O235,$O$2:$O$1000,0)&lt;=ROUND(COUNTIFS($G$2:$G$1000,"&gt;=50",$F$2:$F$1000,"&gt;=55")/100*$AB$9,0),$AB$8,IF(_xlfn.RANK.EQ(P235,$P$2:$P$1000,0)&lt;=ROUND(COUNTIFS($G$2:$G$1000,"&gt;=50",$F$2:$F$1000,"&gt;=55")/100*$AA$9,0),$AA$8,$Z$8)))))),IF(I235&gt;=$Y$9,$Y$8,$X$8)),IF(I235&gt;=$X$32,$X$30,IF(I235&gt;=$Y$32,$Y$30,IF(I235&gt;=$Z$32,$Z$30,IF(I235&gt;=$AA$32,$AA$30,IF(I235&gt;=$AB$32,$AB$30,IF(I235&gt;=$AC$32,$AC$30,IF(I235&gt;=$AD$32,$AD$30,IF(I235&gt;=$AE$32,$AE$30,$AF$30))))))))),"")</f>
        <v/>
      </c>
      <c r="S235" s="9" t="str" cm="1">
        <f t="array" ref="S235">IF(AND(D235&lt;&gt;"",D235&lt;&gt;"GR"),IF(COUNTIF($H$2:$H$1000,"&gt;=50")&gt;=10,IF(D235&lt;&gt;"GR",IF(AND(D235&gt;=55,H235&gt;=50),_xlfn.IFS(AND(H235&gt;=$AF$11,H235&gt;$AE$10,H235&gt;$AD$10,H235&gt;$AC$10,H235&gt;$AB$10,H235&gt;$AA$10,H235&gt;$Z$10),"AA",AND(H235&gt;=$AE$11,H235&gt;$AD$10,H235&gt;$AC$10,H235&gt;$AB$10,H235&gt;$AA$10,H235&gt;$Z$10),"BA",AND(H235&gt;=$AD$11,H235&gt;$AC$10,H235&gt;$AB$10,H235&gt;$AA$10,H235&gt;$Z$10),"BB",AND(H235&gt;=$AC$11,H235&gt;$AB$10,H235&gt;$AA$10,H235&gt;$Z$10),"CB",AND(H235&gt;=$AB$11,H235&gt;$AA$10,H235&gt;$Z$10),"CC",AND(H235&gt;=$AA$11,H235&gt;$Z$10),"DC",H235&gt;=50,"DD"),IF(H235&gt;=$Y$9,"FD","FF")),R235),IF(J235&gt;=$X$32,$X$30,IF(J235&gt;=$Y$32,$Y$30,IF(J235&gt;=$Z$32,$Z$30,IF(J235&gt;=$AA$32,$AA$30,IF(J235&gt;=$AB$32,$AB$30,IF(J235&gt;=$AC$32,$AC$30,IF(J235&gt;=$AD$32,$AD$30,IF(J235&gt;=$AE$32,$AE$30,$AF$30))))))))),R235)</f>
        <v/>
      </c>
      <c r="T235" s="9" t="str" cm="1">
        <f t="array" ref="T235">IF(A235&lt;&gt;"",IF(_xlfn.BITOR(D235&lt;&gt;"GR",D235&lt;&gt;""),IF(AND(J235&gt;=50,D235&gt;=55),_xlfn.RANK.EQ(J235,$J$2:$J$1000,0),_xlfn.IFS(S235="FD",999,S235="FF",1000)),IF(AND(J235&gt;=50,F235&gt;=55),_xlfn.RANK.EQ(J235,$J$2:$J$326,0),_xlfn.IFS(S235="FD",999,S235="FF",1000))),"")</f>
        <v/>
      </c>
    </row>
    <row r="236" spans="1:20" x14ac:dyDescent="0.2">
      <c r="A236" s="31"/>
      <c r="B236" s="31"/>
      <c r="C236" s="31"/>
      <c r="D236" s="3"/>
      <c r="E236" s="16">
        <f t="shared" si="54"/>
        <v>0</v>
      </c>
      <c r="F236" s="16">
        <f t="shared" si="55"/>
        <v>0</v>
      </c>
      <c r="G236" s="9">
        <f t="shared" si="43"/>
        <v>0</v>
      </c>
      <c r="H236" s="9">
        <f t="shared" si="44"/>
        <v>0</v>
      </c>
      <c r="I236" s="9">
        <f t="shared" si="45"/>
        <v>0</v>
      </c>
      <c r="J236" s="9">
        <f t="shared" si="46"/>
        <v>0</v>
      </c>
      <c r="K236" s="9" t="str">
        <f t="shared" si="47"/>
        <v/>
      </c>
      <c r="L236" s="9" t="str">
        <f t="shared" si="48"/>
        <v/>
      </c>
      <c r="M236" s="9" t="str">
        <f t="shared" si="49"/>
        <v/>
      </c>
      <c r="N236" s="9" t="str">
        <f t="shared" si="50"/>
        <v/>
      </c>
      <c r="O236" s="9" t="str">
        <f t="shared" si="51"/>
        <v/>
      </c>
      <c r="P236" s="9" t="str">
        <f t="shared" si="52"/>
        <v/>
      </c>
      <c r="Q236" s="9" t="str">
        <f t="shared" si="53"/>
        <v/>
      </c>
      <c r="R236" s="9" t="str">
        <f>IF(A236&lt;&gt;"",IF(COUNTIF($G$2:$G$1000,"&gt;=50")&gt;=10,IF(AND(F236&gt;=55,G236&gt;=50),IF(_xlfn.RANK.EQ(K236,$K$2:$K$1000,0)&lt;=ROUND(COUNTIFS($G$2:$G$1000,"&gt;=50",$F$2:$F$1000,"&gt;=55")/100*$AF$9,0),$AF$8,IF(_xlfn.RANK.EQ(L236,$L$2:$L$1000,0)&lt;=ROUND(COUNTIFS($G$2:$G$1000,"&gt;=50",$F$2:$F$1000,"&gt;=55")/100*$AE$9,0),$AE$8,IF(_xlfn.RANK.EQ(M236,$M$2:$M$1000,0)&lt;=ROUND(COUNTIFS($G$2:$G$1000,"&gt;=50",$F$2:$F$1000,"&gt;=55")/100*$AD$9,0),$AD$8,IF(_xlfn.RANK.EQ(N236,$N$2:$N$1000,0)&lt;=ROUND(COUNTIFS($G$2:$G$1000,"&gt;=50",$F$2:$F$1000,"&gt;=55")/100*$AC$9,0),$AC$8,IF(_xlfn.RANK.EQ(O236,$O$2:$O$1000,0)&lt;=ROUND(COUNTIFS($G$2:$G$1000,"&gt;=50",$F$2:$F$1000,"&gt;=55")/100*$AB$9,0),$AB$8,IF(_xlfn.RANK.EQ(P236,$P$2:$P$1000,0)&lt;=ROUND(COUNTIFS($G$2:$G$1000,"&gt;=50",$F$2:$F$1000,"&gt;=55")/100*$AA$9,0),$AA$8,$Z$8)))))),IF(I236&gt;=$Y$9,$Y$8,$X$8)),IF(I236&gt;=$X$32,$X$30,IF(I236&gt;=$Y$32,$Y$30,IF(I236&gt;=$Z$32,$Z$30,IF(I236&gt;=$AA$32,$AA$30,IF(I236&gt;=$AB$32,$AB$30,IF(I236&gt;=$AC$32,$AC$30,IF(I236&gt;=$AD$32,$AD$30,IF(I236&gt;=$AE$32,$AE$30,$AF$30))))))))),"")</f>
        <v/>
      </c>
      <c r="S236" s="9" t="str" cm="1">
        <f t="array" ref="S236">IF(AND(D236&lt;&gt;"",D236&lt;&gt;"GR"),IF(COUNTIF($H$2:$H$1000,"&gt;=50")&gt;=10,IF(D236&lt;&gt;"GR",IF(AND(D236&gt;=55,H236&gt;=50),_xlfn.IFS(AND(H236&gt;=$AF$11,H236&gt;$AE$10,H236&gt;$AD$10,H236&gt;$AC$10,H236&gt;$AB$10,H236&gt;$AA$10,H236&gt;$Z$10),"AA",AND(H236&gt;=$AE$11,H236&gt;$AD$10,H236&gt;$AC$10,H236&gt;$AB$10,H236&gt;$AA$10,H236&gt;$Z$10),"BA",AND(H236&gt;=$AD$11,H236&gt;$AC$10,H236&gt;$AB$10,H236&gt;$AA$10,H236&gt;$Z$10),"BB",AND(H236&gt;=$AC$11,H236&gt;$AB$10,H236&gt;$AA$10,H236&gt;$Z$10),"CB",AND(H236&gt;=$AB$11,H236&gt;$AA$10,H236&gt;$Z$10),"CC",AND(H236&gt;=$AA$11,H236&gt;$Z$10),"DC",H236&gt;=50,"DD"),IF(H236&gt;=$Y$9,"FD","FF")),R236),IF(J236&gt;=$X$32,$X$30,IF(J236&gt;=$Y$32,$Y$30,IF(J236&gt;=$Z$32,$Z$30,IF(J236&gt;=$AA$32,$AA$30,IF(J236&gt;=$AB$32,$AB$30,IF(J236&gt;=$AC$32,$AC$30,IF(J236&gt;=$AD$32,$AD$30,IF(J236&gt;=$AE$32,$AE$30,$AF$30))))))))),R236)</f>
        <v/>
      </c>
      <c r="T236" s="9" t="str" cm="1">
        <f t="array" ref="T236">IF(A236&lt;&gt;"",IF(_xlfn.BITOR(D236&lt;&gt;"GR",D236&lt;&gt;""),IF(AND(J236&gt;=50,D236&gt;=55),_xlfn.RANK.EQ(J236,$J$2:$J$1000,0),_xlfn.IFS(S236="FD",999,S236="FF",1000)),IF(AND(J236&gt;=50,F236&gt;=55),_xlfn.RANK.EQ(J236,$J$2:$J$326,0),_xlfn.IFS(S236="FD",999,S236="FF",1000))),"")</f>
        <v/>
      </c>
    </row>
    <row r="237" spans="1:20" x14ac:dyDescent="0.2">
      <c r="A237" s="31"/>
      <c r="B237" s="31"/>
      <c r="C237" s="31"/>
      <c r="D237" s="3"/>
      <c r="E237" s="16">
        <f t="shared" si="54"/>
        <v>0</v>
      </c>
      <c r="F237" s="16">
        <f t="shared" si="55"/>
        <v>0</v>
      </c>
      <c r="G237" s="9">
        <f t="shared" si="43"/>
        <v>0</v>
      </c>
      <c r="H237" s="9">
        <f t="shared" si="44"/>
        <v>0</v>
      </c>
      <c r="I237" s="9">
        <f t="shared" si="45"/>
        <v>0</v>
      </c>
      <c r="J237" s="9">
        <f t="shared" si="46"/>
        <v>0</v>
      </c>
      <c r="K237" s="9" t="str">
        <f t="shared" si="47"/>
        <v/>
      </c>
      <c r="L237" s="9" t="str">
        <f t="shared" si="48"/>
        <v/>
      </c>
      <c r="M237" s="9" t="str">
        <f t="shared" si="49"/>
        <v/>
      </c>
      <c r="N237" s="9" t="str">
        <f t="shared" si="50"/>
        <v/>
      </c>
      <c r="O237" s="9" t="str">
        <f t="shared" si="51"/>
        <v/>
      </c>
      <c r="P237" s="9" t="str">
        <f t="shared" si="52"/>
        <v/>
      </c>
      <c r="Q237" s="9" t="str">
        <f t="shared" si="53"/>
        <v/>
      </c>
      <c r="R237" s="9" t="str">
        <f>IF(A237&lt;&gt;"",IF(COUNTIF($G$2:$G$1000,"&gt;=50")&gt;=10,IF(AND(F237&gt;=55,G237&gt;=50),IF(_xlfn.RANK.EQ(K237,$K$2:$K$1000,0)&lt;=ROUND(COUNTIFS($G$2:$G$1000,"&gt;=50",$F$2:$F$1000,"&gt;=55")/100*$AF$9,0),$AF$8,IF(_xlfn.RANK.EQ(L237,$L$2:$L$1000,0)&lt;=ROUND(COUNTIFS($G$2:$G$1000,"&gt;=50",$F$2:$F$1000,"&gt;=55")/100*$AE$9,0),$AE$8,IF(_xlfn.RANK.EQ(M237,$M$2:$M$1000,0)&lt;=ROUND(COUNTIFS($G$2:$G$1000,"&gt;=50",$F$2:$F$1000,"&gt;=55")/100*$AD$9,0),$AD$8,IF(_xlfn.RANK.EQ(N237,$N$2:$N$1000,0)&lt;=ROUND(COUNTIFS($G$2:$G$1000,"&gt;=50",$F$2:$F$1000,"&gt;=55")/100*$AC$9,0),$AC$8,IF(_xlfn.RANK.EQ(O237,$O$2:$O$1000,0)&lt;=ROUND(COUNTIFS($G$2:$G$1000,"&gt;=50",$F$2:$F$1000,"&gt;=55")/100*$AB$9,0),$AB$8,IF(_xlfn.RANK.EQ(P237,$P$2:$P$1000,0)&lt;=ROUND(COUNTIFS($G$2:$G$1000,"&gt;=50",$F$2:$F$1000,"&gt;=55")/100*$AA$9,0),$AA$8,$Z$8)))))),IF(I237&gt;=$Y$9,$Y$8,$X$8)),IF(I237&gt;=$X$32,$X$30,IF(I237&gt;=$Y$32,$Y$30,IF(I237&gt;=$Z$32,$Z$30,IF(I237&gt;=$AA$32,$AA$30,IF(I237&gt;=$AB$32,$AB$30,IF(I237&gt;=$AC$32,$AC$30,IF(I237&gt;=$AD$32,$AD$30,IF(I237&gt;=$AE$32,$AE$30,$AF$30))))))))),"")</f>
        <v/>
      </c>
      <c r="S237" s="9" t="str" cm="1">
        <f t="array" ref="S237">IF(AND(D237&lt;&gt;"",D237&lt;&gt;"GR"),IF(COUNTIF($H$2:$H$1000,"&gt;=50")&gt;=10,IF(D237&lt;&gt;"GR",IF(AND(D237&gt;=55,H237&gt;=50),_xlfn.IFS(AND(H237&gt;=$AF$11,H237&gt;$AE$10,H237&gt;$AD$10,H237&gt;$AC$10,H237&gt;$AB$10,H237&gt;$AA$10,H237&gt;$Z$10),"AA",AND(H237&gt;=$AE$11,H237&gt;$AD$10,H237&gt;$AC$10,H237&gt;$AB$10,H237&gt;$AA$10,H237&gt;$Z$10),"BA",AND(H237&gt;=$AD$11,H237&gt;$AC$10,H237&gt;$AB$10,H237&gt;$AA$10,H237&gt;$Z$10),"BB",AND(H237&gt;=$AC$11,H237&gt;$AB$10,H237&gt;$AA$10,H237&gt;$Z$10),"CB",AND(H237&gt;=$AB$11,H237&gt;$AA$10,H237&gt;$Z$10),"CC",AND(H237&gt;=$AA$11,H237&gt;$Z$10),"DC",H237&gt;=50,"DD"),IF(H237&gt;=$Y$9,"FD","FF")),R237),IF(J237&gt;=$X$32,$X$30,IF(J237&gt;=$Y$32,$Y$30,IF(J237&gt;=$Z$32,$Z$30,IF(J237&gt;=$AA$32,$AA$30,IF(J237&gt;=$AB$32,$AB$30,IF(J237&gt;=$AC$32,$AC$30,IF(J237&gt;=$AD$32,$AD$30,IF(J237&gt;=$AE$32,$AE$30,$AF$30))))))))),R237)</f>
        <v/>
      </c>
      <c r="T237" s="9" t="str" cm="1">
        <f t="array" ref="T237">IF(A237&lt;&gt;"",IF(_xlfn.BITOR(D237&lt;&gt;"GR",D237&lt;&gt;""),IF(AND(J237&gt;=50,D237&gt;=55),_xlfn.RANK.EQ(J237,$J$2:$J$1000,0),_xlfn.IFS(S237="FD",999,S237="FF",1000)),IF(AND(J237&gt;=50,F237&gt;=55),_xlfn.RANK.EQ(J237,$J$2:$J$326,0),_xlfn.IFS(S237="FD",999,S237="FF",1000))),"")</f>
        <v/>
      </c>
    </row>
    <row r="238" spans="1:20" x14ac:dyDescent="0.2">
      <c r="A238" s="31"/>
      <c r="B238" s="31"/>
      <c r="C238" s="31"/>
      <c r="D238" s="3"/>
      <c r="E238" s="16">
        <f t="shared" si="54"/>
        <v>0</v>
      </c>
      <c r="F238" s="16">
        <f t="shared" si="55"/>
        <v>0</v>
      </c>
      <c r="G238" s="9">
        <f t="shared" si="43"/>
        <v>0</v>
      </c>
      <c r="H238" s="9">
        <f t="shared" si="44"/>
        <v>0</v>
      </c>
      <c r="I238" s="9">
        <f t="shared" si="45"/>
        <v>0</v>
      </c>
      <c r="J238" s="9">
        <f t="shared" si="46"/>
        <v>0</v>
      </c>
      <c r="K238" s="9" t="str">
        <f t="shared" si="47"/>
        <v/>
      </c>
      <c r="L238" s="9" t="str">
        <f t="shared" si="48"/>
        <v/>
      </c>
      <c r="M238" s="9" t="str">
        <f t="shared" si="49"/>
        <v/>
      </c>
      <c r="N238" s="9" t="str">
        <f t="shared" si="50"/>
        <v/>
      </c>
      <c r="O238" s="9" t="str">
        <f t="shared" si="51"/>
        <v/>
      </c>
      <c r="P238" s="9" t="str">
        <f t="shared" si="52"/>
        <v/>
      </c>
      <c r="Q238" s="9" t="str">
        <f t="shared" si="53"/>
        <v/>
      </c>
      <c r="R238" s="9" t="str">
        <f>IF(A238&lt;&gt;"",IF(COUNTIF($G$2:$G$1000,"&gt;=50")&gt;=10,IF(AND(F238&gt;=55,G238&gt;=50),IF(_xlfn.RANK.EQ(K238,$K$2:$K$1000,0)&lt;=ROUND(COUNTIFS($G$2:$G$1000,"&gt;=50",$F$2:$F$1000,"&gt;=55")/100*$AF$9,0),$AF$8,IF(_xlfn.RANK.EQ(L238,$L$2:$L$1000,0)&lt;=ROUND(COUNTIFS($G$2:$G$1000,"&gt;=50",$F$2:$F$1000,"&gt;=55")/100*$AE$9,0),$AE$8,IF(_xlfn.RANK.EQ(M238,$M$2:$M$1000,0)&lt;=ROUND(COUNTIFS($G$2:$G$1000,"&gt;=50",$F$2:$F$1000,"&gt;=55")/100*$AD$9,0),$AD$8,IF(_xlfn.RANK.EQ(N238,$N$2:$N$1000,0)&lt;=ROUND(COUNTIFS($G$2:$G$1000,"&gt;=50",$F$2:$F$1000,"&gt;=55")/100*$AC$9,0),$AC$8,IF(_xlfn.RANK.EQ(O238,$O$2:$O$1000,0)&lt;=ROUND(COUNTIFS($G$2:$G$1000,"&gt;=50",$F$2:$F$1000,"&gt;=55")/100*$AB$9,0),$AB$8,IF(_xlfn.RANK.EQ(P238,$P$2:$P$1000,0)&lt;=ROUND(COUNTIFS($G$2:$G$1000,"&gt;=50",$F$2:$F$1000,"&gt;=55")/100*$AA$9,0),$AA$8,$Z$8)))))),IF(I238&gt;=$Y$9,$Y$8,$X$8)),IF(I238&gt;=$X$32,$X$30,IF(I238&gt;=$Y$32,$Y$30,IF(I238&gt;=$Z$32,$Z$30,IF(I238&gt;=$AA$32,$AA$30,IF(I238&gt;=$AB$32,$AB$30,IF(I238&gt;=$AC$32,$AC$30,IF(I238&gt;=$AD$32,$AD$30,IF(I238&gt;=$AE$32,$AE$30,$AF$30))))))))),"")</f>
        <v/>
      </c>
      <c r="S238" s="9" t="str" cm="1">
        <f t="array" ref="S238">IF(AND(D238&lt;&gt;"",D238&lt;&gt;"GR"),IF(COUNTIF($H$2:$H$1000,"&gt;=50")&gt;=10,IF(D238&lt;&gt;"GR",IF(AND(D238&gt;=55,H238&gt;=50),_xlfn.IFS(AND(H238&gt;=$AF$11,H238&gt;$AE$10,H238&gt;$AD$10,H238&gt;$AC$10,H238&gt;$AB$10,H238&gt;$AA$10,H238&gt;$Z$10),"AA",AND(H238&gt;=$AE$11,H238&gt;$AD$10,H238&gt;$AC$10,H238&gt;$AB$10,H238&gt;$AA$10,H238&gt;$Z$10),"BA",AND(H238&gt;=$AD$11,H238&gt;$AC$10,H238&gt;$AB$10,H238&gt;$AA$10,H238&gt;$Z$10),"BB",AND(H238&gt;=$AC$11,H238&gt;$AB$10,H238&gt;$AA$10,H238&gt;$Z$10),"CB",AND(H238&gt;=$AB$11,H238&gt;$AA$10,H238&gt;$Z$10),"CC",AND(H238&gt;=$AA$11,H238&gt;$Z$10),"DC",H238&gt;=50,"DD"),IF(H238&gt;=$Y$9,"FD","FF")),R238),IF(J238&gt;=$X$32,$X$30,IF(J238&gt;=$Y$32,$Y$30,IF(J238&gt;=$Z$32,$Z$30,IF(J238&gt;=$AA$32,$AA$30,IF(J238&gt;=$AB$32,$AB$30,IF(J238&gt;=$AC$32,$AC$30,IF(J238&gt;=$AD$32,$AD$30,IF(J238&gt;=$AE$32,$AE$30,$AF$30))))))))),R238)</f>
        <v/>
      </c>
      <c r="T238" s="9" t="str" cm="1">
        <f t="array" ref="T238">IF(A238&lt;&gt;"",IF(_xlfn.BITOR(D238&lt;&gt;"GR",D238&lt;&gt;""),IF(AND(J238&gt;=50,D238&gt;=55),_xlfn.RANK.EQ(J238,$J$2:$J$1000,0),_xlfn.IFS(S238="FD",999,S238="FF",1000)),IF(AND(J238&gt;=50,F238&gt;=55),_xlfn.RANK.EQ(J238,$J$2:$J$326,0),_xlfn.IFS(S238="FD",999,S238="FF",1000))),"")</f>
        <v/>
      </c>
    </row>
    <row r="239" spans="1:20" x14ac:dyDescent="0.2">
      <c r="A239" s="31"/>
      <c r="B239" s="31"/>
      <c r="C239" s="31"/>
      <c r="D239" s="3"/>
      <c r="E239" s="16">
        <f t="shared" si="54"/>
        <v>0</v>
      </c>
      <c r="F239" s="16">
        <f t="shared" si="55"/>
        <v>0</v>
      </c>
      <c r="G239" s="9">
        <f t="shared" si="43"/>
        <v>0</v>
      </c>
      <c r="H239" s="9">
        <f t="shared" si="44"/>
        <v>0</v>
      </c>
      <c r="I239" s="9">
        <f t="shared" si="45"/>
        <v>0</v>
      </c>
      <c r="J239" s="9">
        <f t="shared" si="46"/>
        <v>0</v>
      </c>
      <c r="K239" s="9" t="str">
        <f t="shared" si="47"/>
        <v/>
      </c>
      <c r="L239" s="9" t="str">
        <f t="shared" si="48"/>
        <v/>
      </c>
      <c r="M239" s="9" t="str">
        <f t="shared" si="49"/>
        <v/>
      </c>
      <c r="N239" s="9" t="str">
        <f t="shared" si="50"/>
        <v/>
      </c>
      <c r="O239" s="9" t="str">
        <f t="shared" si="51"/>
        <v/>
      </c>
      <c r="P239" s="9" t="str">
        <f t="shared" si="52"/>
        <v/>
      </c>
      <c r="Q239" s="9" t="str">
        <f t="shared" si="53"/>
        <v/>
      </c>
      <c r="R239" s="9" t="str">
        <f>IF(A239&lt;&gt;"",IF(COUNTIF($G$2:$G$1000,"&gt;=50")&gt;=10,IF(AND(F239&gt;=55,G239&gt;=50),IF(_xlfn.RANK.EQ(K239,$K$2:$K$1000,0)&lt;=ROUND(COUNTIFS($G$2:$G$1000,"&gt;=50",$F$2:$F$1000,"&gt;=55")/100*$AF$9,0),$AF$8,IF(_xlfn.RANK.EQ(L239,$L$2:$L$1000,0)&lt;=ROUND(COUNTIFS($G$2:$G$1000,"&gt;=50",$F$2:$F$1000,"&gt;=55")/100*$AE$9,0),$AE$8,IF(_xlfn.RANK.EQ(M239,$M$2:$M$1000,0)&lt;=ROUND(COUNTIFS($G$2:$G$1000,"&gt;=50",$F$2:$F$1000,"&gt;=55")/100*$AD$9,0),$AD$8,IF(_xlfn.RANK.EQ(N239,$N$2:$N$1000,0)&lt;=ROUND(COUNTIFS($G$2:$G$1000,"&gt;=50",$F$2:$F$1000,"&gt;=55")/100*$AC$9,0),$AC$8,IF(_xlfn.RANK.EQ(O239,$O$2:$O$1000,0)&lt;=ROUND(COUNTIFS($G$2:$G$1000,"&gt;=50",$F$2:$F$1000,"&gt;=55")/100*$AB$9,0),$AB$8,IF(_xlfn.RANK.EQ(P239,$P$2:$P$1000,0)&lt;=ROUND(COUNTIFS($G$2:$G$1000,"&gt;=50",$F$2:$F$1000,"&gt;=55")/100*$AA$9,0),$AA$8,$Z$8)))))),IF(I239&gt;=$Y$9,$Y$8,$X$8)),IF(I239&gt;=$X$32,$X$30,IF(I239&gt;=$Y$32,$Y$30,IF(I239&gt;=$Z$32,$Z$30,IF(I239&gt;=$AA$32,$AA$30,IF(I239&gt;=$AB$32,$AB$30,IF(I239&gt;=$AC$32,$AC$30,IF(I239&gt;=$AD$32,$AD$30,IF(I239&gt;=$AE$32,$AE$30,$AF$30))))))))),"")</f>
        <v/>
      </c>
      <c r="S239" s="9" t="str" cm="1">
        <f t="array" ref="S239">IF(AND(D239&lt;&gt;"",D239&lt;&gt;"GR"),IF(COUNTIF($H$2:$H$1000,"&gt;=50")&gt;=10,IF(D239&lt;&gt;"GR",IF(AND(D239&gt;=55,H239&gt;=50),_xlfn.IFS(AND(H239&gt;=$AF$11,H239&gt;$AE$10,H239&gt;$AD$10,H239&gt;$AC$10,H239&gt;$AB$10,H239&gt;$AA$10,H239&gt;$Z$10),"AA",AND(H239&gt;=$AE$11,H239&gt;$AD$10,H239&gt;$AC$10,H239&gt;$AB$10,H239&gt;$AA$10,H239&gt;$Z$10),"BA",AND(H239&gt;=$AD$11,H239&gt;$AC$10,H239&gt;$AB$10,H239&gt;$AA$10,H239&gt;$Z$10),"BB",AND(H239&gt;=$AC$11,H239&gt;$AB$10,H239&gt;$AA$10,H239&gt;$Z$10),"CB",AND(H239&gt;=$AB$11,H239&gt;$AA$10,H239&gt;$Z$10),"CC",AND(H239&gt;=$AA$11,H239&gt;$Z$10),"DC",H239&gt;=50,"DD"),IF(H239&gt;=$Y$9,"FD","FF")),R239),IF(J239&gt;=$X$32,$X$30,IF(J239&gt;=$Y$32,$Y$30,IF(J239&gt;=$Z$32,$Z$30,IF(J239&gt;=$AA$32,$AA$30,IF(J239&gt;=$AB$32,$AB$30,IF(J239&gt;=$AC$32,$AC$30,IF(J239&gt;=$AD$32,$AD$30,IF(J239&gt;=$AE$32,$AE$30,$AF$30))))))))),R239)</f>
        <v/>
      </c>
      <c r="T239" s="9" t="str" cm="1">
        <f t="array" ref="T239">IF(A239&lt;&gt;"",IF(_xlfn.BITOR(D239&lt;&gt;"GR",D239&lt;&gt;""),IF(AND(J239&gt;=50,D239&gt;=55),_xlfn.RANK.EQ(J239,$J$2:$J$1000,0),_xlfn.IFS(S239="FD",999,S239="FF",1000)),IF(AND(J239&gt;=50,F239&gt;=55),_xlfn.RANK.EQ(J239,$J$2:$J$326,0),_xlfn.IFS(S239="FD",999,S239="FF",1000))),"")</f>
        <v/>
      </c>
    </row>
    <row r="240" spans="1:20" x14ac:dyDescent="0.2">
      <c r="A240" s="31"/>
      <c r="B240" s="31"/>
      <c r="C240" s="31"/>
      <c r="D240" s="3"/>
      <c r="E240" s="16">
        <f t="shared" si="54"/>
        <v>0</v>
      </c>
      <c r="F240" s="16">
        <f t="shared" si="55"/>
        <v>0</v>
      </c>
      <c r="G240" s="9">
        <f t="shared" si="43"/>
        <v>0</v>
      </c>
      <c r="H240" s="9">
        <f t="shared" si="44"/>
        <v>0</v>
      </c>
      <c r="I240" s="9">
        <f t="shared" si="45"/>
        <v>0</v>
      </c>
      <c r="J240" s="9">
        <f t="shared" si="46"/>
        <v>0</v>
      </c>
      <c r="K240" s="9" t="str">
        <f t="shared" si="47"/>
        <v/>
      </c>
      <c r="L240" s="9" t="str">
        <f t="shared" si="48"/>
        <v/>
      </c>
      <c r="M240" s="9" t="str">
        <f t="shared" si="49"/>
        <v/>
      </c>
      <c r="N240" s="9" t="str">
        <f t="shared" si="50"/>
        <v/>
      </c>
      <c r="O240" s="9" t="str">
        <f t="shared" si="51"/>
        <v/>
      </c>
      <c r="P240" s="9" t="str">
        <f t="shared" si="52"/>
        <v/>
      </c>
      <c r="Q240" s="9" t="str">
        <f t="shared" si="53"/>
        <v/>
      </c>
      <c r="R240" s="9" t="str">
        <f>IF(A240&lt;&gt;"",IF(COUNTIF($G$2:$G$1000,"&gt;=50")&gt;=10,IF(AND(F240&gt;=55,G240&gt;=50),IF(_xlfn.RANK.EQ(K240,$K$2:$K$1000,0)&lt;=ROUND(COUNTIFS($G$2:$G$1000,"&gt;=50",$F$2:$F$1000,"&gt;=55")/100*$AF$9,0),$AF$8,IF(_xlfn.RANK.EQ(L240,$L$2:$L$1000,0)&lt;=ROUND(COUNTIFS($G$2:$G$1000,"&gt;=50",$F$2:$F$1000,"&gt;=55")/100*$AE$9,0),$AE$8,IF(_xlfn.RANK.EQ(M240,$M$2:$M$1000,0)&lt;=ROUND(COUNTIFS($G$2:$G$1000,"&gt;=50",$F$2:$F$1000,"&gt;=55")/100*$AD$9,0),$AD$8,IF(_xlfn.RANK.EQ(N240,$N$2:$N$1000,0)&lt;=ROUND(COUNTIFS($G$2:$G$1000,"&gt;=50",$F$2:$F$1000,"&gt;=55")/100*$AC$9,0),$AC$8,IF(_xlfn.RANK.EQ(O240,$O$2:$O$1000,0)&lt;=ROUND(COUNTIFS($G$2:$G$1000,"&gt;=50",$F$2:$F$1000,"&gt;=55")/100*$AB$9,0),$AB$8,IF(_xlfn.RANK.EQ(P240,$P$2:$P$1000,0)&lt;=ROUND(COUNTIFS($G$2:$G$1000,"&gt;=50",$F$2:$F$1000,"&gt;=55")/100*$AA$9,0),$AA$8,$Z$8)))))),IF(I240&gt;=$Y$9,$Y$8,$X$8)),IF(I240&gt;=$X$32,$X$30,IF(I240&gt;=$Y$32,$Y$30,IF(I240&gt;=$Z$32,$Z$30,IF(I240&gt;=$AA$32,$AA$30,IF(I240&gt;=$AB$32,$AB$30,IF(I240&gt;=$AC$32,$AC$30,IF(I240&gt;=$AD$32,$AD$30,IF(I240&gt;=$AE$32,$AE$30,$AF$30))))))))),"")</f>
        <v/>
      </c>
      <c r="S240" s="9" t="str" cm="1">
        <f t="array" ref="S240">IF(AND(D240&lt;&gt;"",D240&lt;&gt;"GR"),IF(COUNTIF($H$2:$H$1000,"&gt;=50")&gt;=10,IF(D240&lt;&gt;"GR",IF(AND(D240&gt;=55,H240&gt;=50),_xlfn.IFS(AND(H240&gt;=$AF$11,H240&gt;$AE$10,H240&gt;$AD$10,H240&gt;$AC$10,H240&gt;$AB$10,H240&gt;$AA$10,H240&gt;$Z$10),"AA",AND(H240&gt;=$AE$11,H240&gt;$AD$10,H240&gt;$AC$10,H240&gt;$AB$10,H240&gt;$AA$10,H240&gt;$Z$10),"BA",AND(H240&gt;=$AD$11,H240&gt;$AC$10,H240&gt;$AB$10,H240&gt;$AA$10,H240&gt;$Z$10),"BB",AND(H240&gt;=$AC$11,H240&gt;$AB$10,H240&gt;$AA$10,H240&gt;$Z$10),"CB",AND(H240&gt;=$AB$11,H240&gt;$AA$10,H240&gt;$Z$10),"CC",AND(H240&gt;=$AA$11,H240&gt;$Z$10),"DC",H240&gt;=50,"DD"),IF(H240&gt;=$Y$9,"FD","FF")),R240),IF(J240&gt;=$X$32,$X$30,IF(J240&gt;=$Y$32,$Y$30,IF(J240&gt;=$Z$32,$Z$30,IF(J240&gt;=$AA$32,$AA$30,IF(J240&gt;=$AB$32,$AB$30,IF(J240&gt;=$AC$32,$AC$30,IF(J240&gt;=$AD$32,$AD$30,IF(J240&gt;=$AE$32,$AE$30,$AF$30))))))))),R240)</f>
        <v/>
      </c>
      <c r="T240" s="9" t="str" cm="1">
        <f t="array" ref="T240">IF(A240&lt;&gt;"",IF(_xlfn.BITOR(D240&lt;&gt;"GR",D240&lt;&gt;""),IF(AND(J240&gt;=50,D240&gt;=55),_xlfn.RANK.EQ(J240,$J$2:$J$1000,0),_xlfn.IFS(S240="FD",999,S240="FF",1000)),IF(AND(J240&gt;=50,F240&gt;=55),_xlfn.RANK.EQ(J240,$J$2:$J$326,0),_xlfn.IFS(S240="FD",999,S240="FF",1000))),"")</f>
        <v/>
      </c>
    </row>
    <row r="241" spans="1:20" x14ac:dyDescent="0.2">
      <c r="A241" s="31"/>
      <c r="B241" s="31"/>
      <c r="C241" s="31"/>
      <c r="D241" s="3"/>
      <c r="E241" s="16">
        <f t="shared" si="54"/>
        <v>0</v>
      </c>
      <c r="F241" s="16">
        <f t="shared" si="55"/>
        <v>0</v>
      </c>
      <c r="G241" s="9">
        <f t="shared" si="43"/>
        <v>0</v>
      </c>
      <c r="H241" s="9">
        <f t="shared" si="44"/>
        <v>0</v>
      </c>
      <c r="I241" s="9">
        <f t="shared" si="45"/>
        <v>0</v>
      </c>
      <c r="J241" s="9">
        <f t="shared" si="46"/>
        <v>0</v>
      </c>
      <c r="K241" s="9" t="str">
        <f t="shared" si="47"/>
        <v/>
      </c>
      <c r="L241" s="9" t="str">
        <f t="shared" si="48"/>
        <v/>
      </c>
      <c r="M241" s="9" t="str">
        <f t="shared" si="49"/>
        <v/>
      </c>
      <c r="N241" s="9" t="str">
        <f t="shared" si="50"/>
        <v/>
      </c>
      <c r="O241" s="9" t="str">
        <f t="shared" si="51"/>
        <v/>
      </c>
      <c r="P241" s="9" t="str">
        <f t="shared" si="52"/>
        <v/>
      </c>
      <c r="Q241" s="9" t="str">
        <f t="shared" si="53"/>
        <v/>
      </c>
      <c r="R241" s="9" t="str">
        <f>IF(A241&lt;&gt;"",IF(COUNTIF($G$2:$G$1000,"&gt;=50")&gt;=10,IF(AND(F241&gt;=55,G241&gt;=50),IF(_xlfn.RANK.EQ(K241,$K$2:$K$1000,0)&lt;=ROUND(COUNTIFS($G$2:$G$1000,"&gt;=50",$F$2:$F$1000,"&gt;=55")/100*$AF$9,0),$AF$8,IF(_xlfn.RANK.EQ(L241,$L$2:$L$1000,0)&lt;=ROUND(COUNTIFS($G$2:$G$1000,"&gt;=50",$F$2:$F$1000,"&gt;=55")/100*$AE$9,0),$AE$8,IF(_xlfn.RANK.EQ(M241,$M$2:$M$1000,0)&lt;=ROUND(COUNTIFS($G$2:$G$1000,"&gt;=50",$F$2:$F$1000,"&gt;=55")/100*$AD$9,0),$AD$8,IF(_xlfn.RANK.EQ(N241,$N$2:$N$1000,0)&lt;=ROUND(COUNTIFS($G$2:$G$1000,"&gt;=50",$F$2:$F$1000,"&gt;=55")/100*$AC$9,0),$AC$8,IF(_xlfn.RANK.EQ(O241,$O$2:$O$1000,0)&lt;=ROUND(COUNTIFS($G$2:$G$1000,"&gt;=50",$F$2:$F$1000,"&gt;=55")/100*$AB$9,0),$AB$8,IF(_xlfn.RANK.EQ(P241,$P$2:$P$1000,0)&lt;=ROUND(COUNTIFS($G$2:$G$1000,"&gt;=50",$F$2:$F$1000,"&gt;=55")/100*$AA$9,0),$AA$8,$Z$8)))))),IF(I241&gt;=$Y$9,$Y$8,$X$8)),IF(I241&gt;=$X$32,$X$30,IF(I241&gt;=$Y$32,$Y$30,IF(I241&gt;=$Z$32,$Z$30,IF(I241&gt;=$AA$32,$AA$30,IF(I241&gt;=$AB$32,$AB$30,IF(I241&gt;=$AC$32,$AC$30,IF(I241&gt;=$AD$32,$AD$30,IF(I241&gt;=$AE$32,$AE$30,$AF$30))))))))),"")</f>
        <v/>
      </c>
      <c r="S241" s="9" t="str" cm="1">
        <f t="array" ref="S241">IF(AND(D241&lt;&gt;"",D241&lt;&gt;"GR"),IF(COUNTIF($H$2:$H$1000,"&gt;=50")&gt;=10,IF(D241&lt;&gt;"GR",IF(AND(D241&gt;=55,H241&gt;=50),_xlfn.IFS(AND(H241&gt;=$AF$11,H241&gt;$AE$10,H241&gt;$AD$10,H241&gt;$AC$10,H241&gt;$AB$10,H241&gt;$AA$10,H241&gt;$Z$10),"AA",AND(H241&gt;=$AE$11,H241&gt;$AD$10,H241&gt;$AC$10,H241&gt;$AB$10,H241&gt;$AA$10,H241&gt;$Z$10),"BA",AND(H241&gt;=$AD$11,H241&gt;$AC$10,H241&gt;$AB$10,H241&gt;$AA$10,H241&gt;$Z$10),"BB",AND(H241&gt;=$AC$11,H241&gt;$AB$10,H241&gt;$AA$10,H241&gt;$Z$10),"CB",AND(H241&gt;=$AB$11,H241&gt;$AA$10,H241&gt;$Z$10),"CC",AND(H241&gt;=$AA$11,H241&gt;$Z$10),"DC",H241&gt;=50,"DD"),IF(H241&gt;=$Y$9,"FD","FF")),R241),IF(J241&gt;=$X$32,$X$30,IF(J241&gt;=$Y$32,$Y$30,IF(J241&gt;=$Z$32,$Z$30,IF(J241&gt;=$AA$32,$AA$30,IF(J241&gt;=$AB$32,$AB$30,IF(J241&gt;=$AC$32,$AC$30,IF(J241&gt;=$AD$32,$AD$30,IF(J241&gt;=$AE$32,$AE$30,$AF$30))))))))),R241)</f>
        <v/>
      </c>
      <c r="T241" s="9" t="str" cm="1">
        <f t="array" ref="T241">IF(A241&lt;&gt;"",IF(_xlfn.BITOR(D241&lt;&gt;"GR",D241&lt;&gt;""),IF(AND(J241&gt;=50,D241&gt;=55),_xlfn.RANK.EQ(J241,$J$2:$J$1000,0),_xlfn.IFS(S241="FD",999,S241="FF",1000)),IF(AND(J241&gt;=50,F241&gt;=55),_xlfn.RANK.EQ(J241,$J$2:$J$326,0),_xlfn.IFS(S241="FD",999,S241="FF",1000))),"")</f>
        <v/>
      </c>
    </row>
    <row r="242" spans="1:20" x14ac:dyDescent="0.2">
      <c r="A242" s="31"/>
      <c r="B242" s="31"/>
      <c r="C242" s="31"/>
      <c r="D242" s="3"/>
      <c r="E242" s="16">
        <f t="shared" si="54"/>
        <v>0</v>
      </c>
      <c r="F242" s="16">
        <f t="shared" si="55"/>
        <v>0</v>
      </c>
      <c r="G242" s="9">
        <f t="shared" si="43"/>
        <v>0</v>
      </c>
      <c r="H242" s="9">
        <f t="shared" si="44"/>
        <v>0</v>
      </c>
      <c r="I242" s="9">
        <f t="shared" si="45"/>
        <v>0</v>
      </c>
      <c r="J242" s="9">
        <f t="shared" si="46"/>
        <v>0</v>
      </c>
      <c r="K242" s="9" t="str">
        <f t="shared" si="47"/>
        <v/>
      </c>
      <c r="L242" s="9" t="str">
        <f t="shared" si="48"/>
        <v/>
      </c>
      <c r="M242" s="9" t="str">
        <f t="shared" si="49"/>
        <v/>
      </c>
      <c r="N242" s="9" t="str">
        <f t="shared" si="50"/>
        <v/>
      </c>
      <c r="O242" s="9" t="str">
        <f t="shared" si="51"/>
        <v/>
      </c>
      <c r="P242" s="9" t="str">
        <f t="shared" si="52"/>
        <v/>
      </c>
      <c r="Q242" s="9" t="str">
        <f t="shared" si="53"/>
        <v/>
      </c>
      <c r="R242" s="9" t="str">
        <f>IF(A242&lt;&gt;"",IF(COUNTIF($G$2:$G$1000,"&gt;=50")&gt;=10,IF(AND(F242&gt;=55,G242&gt;=50),IF(_xlfn.RANK.EQ(K242,$K$2:$K$1000,0)&lt;=ROUND(COUNTIFS($G$2:$G$1000,"&gt;=50",$F$2:$F$1000,"&gt;=55")/100*$AF$9,0),$AF$8,IF(_xlfn.RANK.EQ(L242,$L$2:$L$1000,0)&lt;=ROUND(COUNTIFS($G$2:$G$1000,"&gt;=50",$F$2:$F$1000,"&gt;=55")/100*$AE$9,0),$AE$8,IF(_xlfn.RANK.EQ(M242,$M$2:$M$1000,0)&lt;=ROUND(COUNTIFS($G$2:$G$1000,"&gt;=50",$F$2:$F$1000,"&gt;=55")/100*$AD$9,0),$AD$8,IF(_xlfn.RANK.EQ(N242,$N$2:$N$1000,0)&lt;=ROUND(COUNTIFS($G$2:$G$1000,"&gt;=50",$F$2:$F$1000,"&gt;=55")/100*$AC$9,0),$AC$8,IF(_xlfn.RANK.EQ(O242,$O$2:$O$1000,0)&lt;=ROUND(COUNTIFS($G$2:$G$1000,"&gt;=50",$F$2:$F$1000,"&gt;=55")/100*$AB$9,0),$AB$8,IF(_xlfn.RANK.EQ(P242,$P$2:$P$1000,0)&lt;=ROUND(COUNTIFS($G$2:$G$1000,"&gt;=50",$F$2:$F$1000,"&gt;=55")/100*$AA$9,0),$AA$8,$Z$8)))))),IF(I242&gt;=$Y$9,$Y$8,$X$8)),IF(I242&gt;=$X$32,$X$30,IF(I242&gt;=$Y$32,$Y$30,IF(I242&gt;=$Z$32,$Z$30,IF(I242&gt;=$AA$32,$AA$30,IF(I242&gt;=$AB$32,$AB$30,IF(I242&gt;=$AC$32,$AC$30,IF(I242&gt;=$AD$32,$AD$30,IF(I242&gt;=$AE$32,$AE$30,$AF$30))))))))),"")</f>
        <v/>
      </c>
      <c r="S242" s="9" t="str" cm="1">
        <f t="array" ref="S242">IF(AND(D242&lt;&gt;"",D242&lt;&gt;"GR"),IF(COUNTIF($H$2:$H$1000,"&gt;=50")&gt;=10,IF(D242&lt;&gt;"GR",IF(AND(D242&gt;=55,H242&gt;=50),_xlfn.IFS(AND(H242&gt;=$AF$11,H242&gt;$AE$10,H242&gt;$AD$10,H242&gt;$AC$10,H242&gt;$AB$10,H242&gt;$AA$10,H242&gt;$Z$10),"AA",AND(H242&gt;=$AE$11,H242&gt;$AD$10,H242&gt;$AC$10,H242&gt;$AB$10,H242&gt;$AA$10,H242&gt;$Z$10),"BA",AND(H242&gt;=$AD$11,H242&gt;$AC$10,H242&gt;$AB$10,H242&gt;$AA$10,H242&gt;$Z$10),"BB",AND(H242&gt;=$AC$11,H242&gt;$AB$10,H242&gt;$AA$10,H242&gt;$Z$10),"CB",AND(H242&gt;=$AB$11,H242&gt;$AA$10,H242&gt;$Z$10),"CC",AND(H242&gt;=$AA$11,H242&gt;$Z$10),"DC",H242&gt;=50,"DD"),IF(H242&gt;=$Y$9,"FD","FF")),R242),IF(J242&gt;=$X$32,$X$30,IF(J242&gt;=$Y$32,$Y$30,IF(J242&gt;=$Z$32,$Z$30,IF(J242&gt;=$AA$32,$AA$30,IF(J242&gt;=$AB$32,$AB$30,IF(J242&gt;=$AC$32,$AC$30,IF(J242&gt;=$AD$32,$AD$30,IF(J242&gt;=$AE$32,$AE$30,$AF$30))))))))),R242)</f>
        <v/>
      </c>
      <c r="T242" s="9" t="str" cm="1">
        <f t="array" ref="T242">IF(A242&lt;&gt;"",IF(_xlfn.BITOR(D242&lt;&gt;"GR",D242&lt;&gt;""),IF(AND(J242&gt;=50,D242&gt;=55),_xlfn.RANK.EQ(J242,$J$2:$J$1000,0),_xlfn.IFS(S242="FD",999,S242="FF",1000)),IF(AND(J242&gt;=50,F242&gt;=55),_xlfn.RANK.EQ(J242,$J$2:$J$326,0),_xlfn.IFS(S242="FD",999,S242="FF",1000))),"")</f>
        <v/>
      </c>
    </row>
    <row r="243" spans="1:20" x14ac:dyDescent="0.2">
      <c r="A243" s="31"/>
      <c r="B243" s="31"/>
      <c r="C243" s="31"/>
      <c r="D243" s="3"/>
      <c r="E243" s="16">
        <f t="shared" si="54"/>
        <v>0</v>
      </c>
      <c r="F243" s="16">
        <f t="shared" si="55"/>
        <v>0</v>
      </c>
      <c r="G243" s="9">
        <f t="shared" si="43"/>
        <v>0</v>
      </c>
      <c r="H243" s="9">
        <f t="shared" si="44"/>
        <v>0</v>
      </c>
      <c r="I243" s="9">
        <f t="shared" si="45"/>
        <v>0</v>
      </c>
      <c r="J243" s="9">
        <f t="shared" si="46"/>
        <v>0</v>
      </c>
      <c r="K243" s="9" t="str">
        <f t="shared" si="47"/>
        <v/>
      </c>
      <c r="L243" s="9" t="str">
        <f t="shared" si="48"/>
        <v/>
      </c>
      <c r="M243" s="9" t="str">
        <f t="shared" si="49"/>
        <v/>
      </c>
      <c r="N243" s="9" t="str">
        <f t="shared" si="50"/>
        <v/>
      </c>
      <c r="O243" s="9" t="str">
        <f t="shared" si="51"/>
        <v/>
      </c>
      <c r="P243" s="9" t="str">
        <f t="shared" si="52"/>
        <v/>
      </c>
      <c r="Q243" s="9" t="str">
        <f t="shared" si="53"/>
        <v/>
      </c>
      <c r="R243" s="9" t="str">
        <f>IF(A243&lt;&gt;"",IF(COUNTIF($G$2:$G$1000,"&gt;=50")&gt;=10,IF(AND(F243&gt;=55,G243&gt;=50),IF(_xlfn.RANK.EQ(K243,$K$2:$K$1000,0)&lt;=ROUND(COUNTIFS($G$2:$G$1000,"&gt;=50",$F$2:$F$1000,"&gt;=55")/100*$AF$9,0),$AF$8,IF(_xlfn.RANK.EQ(L243,$L$2:$L$1000,0)&lt;=ROUND(COUNTIFS($G$2:$G$1000,"&gt;=50",$F$2:$F$1000,"&gt;=55")/100*$AE$9,0),$AE$8,IF(_xlfn.RANK.EQ(M243,$M$2:$M$1000,0)&lt;=ROUND(COUNTIFS($G$2:$G$1000,"&gt;=50",$F$2:$F$1000,"&gt;=55")/100*$AD$9,0),$AD$8,IF(_xlfn.RANK.EQ(N243,$N$2:$N$1000,0)&lt;=ROUND(COUNTIFS($G$2:$G$1000,"&gt;=50",$F$2:$F$1000,"&gt;=55")/100*$AC$9,0),$AC$8,IF(_xlfn.RANK.EQ(O243,$O$2:$O$1000,0)&lt;=ROUND(COUNTIFS($G$2:$G$1000,"&gt;=50",$F$2:$F$1000,"&gt;=55")/100*$AB$9,0),$AB$8,IF(_xlfn.RANK.EQ(P243,$P$2:$P$1000,0)&lt;=ROUND(COUNTIFS($G$2:$G$1000,"&gt;=50",$F$2:$F$1000,"&gt;=55")/100*$AA$9,0),$AA$8,$Z$8)))))),IF(I243&gt;=$Y$9,$Y$8,$X$8)),IF(I243&gt;=$X$32,$X$30,IF(I243&gt;=$Y$32,$Y$30,IF(I243&gt;=$Z$32,$Z$30,IF(I243&gt;=$AA$32,$AA$30,IF(I243&gt;=$AB$32,$AB$30,IF(I243&gt;=$AC$32,$AC$30,IF(I243&gt;=$AD$32,$AD$30,IF(I243&gt;=$AE$32,$AE$30,$AF$30))))))))),"")</f>
        <v/>
      </c>
      <c r="S243" s="9" t="str" cm="1">
        <f t="array" ref="S243">IF(AND(D243&lt;&gt;"",D243&lt;&gt;"GR"),IF(COUNTIF($H$2:$H$1000,"&gt;=50")&gt;=10,IF(D243&lt;&gt;"GR",IF(AND(D243&gt;=55,H243&gt;=50),_xlfn.IFS(AND(H243&gt;=$AF$11,H243&gt;$AE$10,H243&gt;$AD$10,H243&gt;$AC$10,H243&gt;$AB$10,H243&gt;$AA$10,H243&gt;$Z$10),"AA",AND(H243&gt;=$AE$11,H243&gt;$AD$10,H243&gt;$AC$10,H243&gt;$AB$10,H243&gt;$AA$10,H243&gt;$Z$10),"BA",AND(H243&gt;=$AD$11,H243&gt;$AC$10,H243&gt;$AB$10,H243&gt;$AA$10,H243&gt;$Z$10),"BB",AND(H243&gt;=$AC$11,H243&gt;$AB$10,H243&gt;$AA$10,H243&gt;$Z$10),"CB",AND(H243&gt;=$AB$11,H243&gt;$AA$10,H243&gt;$Z$10),"CC",AND(H243&gt;=$AA$11,H243&gt;$Z$10),"DC",H243&gt;=50,"DD"),IF(H243&gt;=$Y$9,"FD","FF")),R243),IF(J243&gt;=$X$32,$X$30,IF(J243&gt;=$Y$32,$Y$30,IF(J243&gt;=$Z$32,$Z$30,IF(J243&gt;=$AA$32,$AA$30,IF(J243&gt;=$AB$32,$AB$30,IF(J243&gt;=$AC$32,$AC$30,IF(J243&gt;=$AD$32,$AD$30,IF(J243&gt;=$AE$32,$AE$30,$AF$30))))))))),R243)</f>
        <v/>
      </c>
      <c r="T243" s="9" t="str" cm="1">
        <f t="array" ref="T243">IF(A243&lt;&gt;"",IF(_xlfn.BITOR(D243&lt;&gt;"GR",D243&lt;&gt;""),IF(AND(J243&gt;=50,D243&gt;=55),_xlfn.RANK.EQ(J243,$J$2:$J$1000,0),_xlfn.IFS(S243="FD",999,S243="FF",1000)),IF(AND(J243&gt;=50,F243&gt;=55),_xlfn.RANK.EQ(J243,$J$2:$J$326,0),_xlfn.IFS(S243="FD",999,S243="FF",1000))),"")</f>
        <v/>
      </c>
    </row>
    <row r="244" spans="1:20" x14ac:dyDescent="0.2">
      <c r="A244" s="31"/>
      <c r="B244" s="31"/>
      <c r="C244" s="31"/>
      <c r="D244" s="3"/>
      <c r="E244" s="16">
        <f t="shared" si="54"/>
        <v>0</v>
      </c>
      <c r="F244" s="16">
        <f t="shared" si="55"/>
        <v>0</v>
      </c>
      <c r="G244" s="9">
        <f t="shared" si="43"/>
        <v>0</v>
      </c>
      <c r="H244" s="9">
        <f t="shared" si="44"/>
        <v>0</v>
      </c>
      <c r="I244" s="9">
        <f t="shared" si="45"/>
        <v>0</v>
      </c>
      <c r="J244" s="9">
        <f t="shared" si="46"/>
        <v>0</v>
      </c>
      <c r="K244" s="9" t="str">
        <f t="shared" si="47"/>
        <v/>
      </c>
      <c r="L244" s="9" t="str">
        <f t="shared" si="48"/>
        <v/>
      </c>
      <c r="M244" s="9" t="str">
        <f t="shared" si="49"/>
        <v/>
      </c>
      <c r="N244" s="9" t="str">
        <f t="shared" si="50"/>
        <v/>
      </c>
      <c r="O244" s="9" t="str">
        <f t="shared" si="51"/>
        <v/>
      </c>
      <c r="P244" s="9" t="str">
        <f t="shared" si="52"/>
        <v/>
      </c>
      <c r="Q244" s="9" t="str">
        <f t="shared" si="53"/>
        <v/>
      </c>
      <c r="R244" s="9" t="str">
        <f>IF(A244&lt;&gt;"",IF(COUNTIF($G$2:$G$1000,"&gt;=50")&gt;=10,IF(AND(F244&gt;=55,G244&gt;=50),IF(_xlfn.RANK.EQ(K244,$K$2:$K$1000,0)&lt;=ROUND(COUNTIFS($G$2:$G$1000,"&gt;=50",$F$2:$F$1000,"&gt;=55")/100*$AF$9,0),$AF$8,IF(_xlfn.RANK.EQ(L244,$L$2:$L$1000,0)&lt;=ROUND(COUNTIFS($G$2:$G$1000,"&gt;=50",$F$2:$F$1000,"&gt;=55")/100*$AE$9,0),$AE$8,IF(_xlfn.RANK.EQ(M244,$M$2:$M$1000,0)&lt;=ROUND(COUNTIFS($G$2:$G$1000,"&gt;=50",$F$2:$F$1000,"&gt;=55")/100*$AD$9,0),$AD$8,IF(_xlfn.RANK.EQ(N244,$N$2:$N$1000,0)&lt;=ROUND(COUNTIFS($G$2:$G$1000,"&gt;=50",$F$2:$F$1000,"&gt;=55")/100*$AC$9,0),$AC$8,IF(_xlfn.RANK.EQ(O244,$O$2:$O$1000,0)&lt;=ROUND(COUNTIFS($G$2:$G$1000,"&gt;=50",$F$2:$F$1000,"&gt;=55")/100*$AB$9,0),$AB$8,IF(_xlfn.RANK.EQ(P244,$P$2:$P$1000,0)&lt;=ROUND(COUNTIFS($G$2:$G$1000,"&gt;=50",$F$2:$F$1000,"&gt;=55")/100*$AA$9,0),$AA$8,$Z$8)))))),IF(I244&gt;=$Y$9,$Y$8,$X$8)),IF(I244&gt;=$X$32,$X$30,IF(I244&gt;=$Y$32,$Y$30,IF(I244&gt;=$Z$32,$Z$30,IF(I244&gt;=$AA$32,$AA$30,IF(I244&gt;=$AB$32,$AB$30,IF(I244&gt;=$AC$32,$AC$30,IF(I244&gt;=$AD$32,$AD$30,IF(I244&gt;=$AE$32,$AE$30,$AF$30))))))))),"")</f>
        <v/>
      </c>
      <c r="S244" s="9" t="str" cm="1">
        <f t="array" ref="S244">IF(AND(D244&lt;&gt;"",D244&lt;&gt;"GR"),IF(COUNTIF($H$2:$H$1000,"&gt;=50")&gt;=10,IF(D244&lt;&gt;"GR",IF(AND(D244&gt;=55,H244&gt;=50),_xlfn.IFS(AND(H244&gt;=$AF$11,H244&gt;$AE$10,H244&gt;$AD$10,H244&gt;$AC$10,H244&gt;$AB$10,H244&gt;$AA$10,H244&gt;$Z$10),"AA",AND(H244&gt;=$AE$11,H244&gt;$AD$10,H244&gt;$AC$10,H244&gt;$AB$10,H244&gt;$AA$10,H244&gt;$Z$10),"BA",AND(H244&gt;=$AD$11,H244&gt;$AC$10,H244&gt;$AB$10,H244&gt;$AA$10,H244&gt;$Z$10),"BB",AND(H244&gt;=$AC$11,H244&gt;$AB$10,H244&gt;$AA$10,H244&gt;$Z$10),"CB",AND(H244&gt;=$AB$11,H244&gt;$AA$10,H244&gt;$Z$10),"CC",AND(H244&gt;=$AA$11,H244&gt;$Z$10),"DC",H244&gt;=50,"DD"),IF(H244&gt;=$Y$9,"FD","FF")),R244),IF(J244&gt;=$X$32,$X$30,IF(J244&gt;=$Y$32,$Y$30,IF(J244&gt;=$Z$32,$Z$30,IF(J244&gt;=$AA$32,$AA$30,IF(J244&gt;=$AB$32,$AB$30,IF(J244&gt;=$AC$32,$AC$30,IF(J244&gt;=$AD$32,$AD$30,IF(J244&gt;=$AE$32,$AE$30,$AF$30))))))))),R244)</f>
        <v/>
      </c>
      <c r="T244" s="9" t="str" cm="1">
        <f t="array" ref="T244">IF(A244&lt;&gt;"",IF(_xlfn.BITOR(D244&lt;&gt;"GR",D244&lt;&gt;""),IF(AND(J244&gt;=50,D244&gt;=55),_xlfn.RANK.EQ(J244,$J$2:$J$1000,0),_xlfn.IFS(S244="FD",999,S244="FF",1000)),IF(AND(J244&gt;=50,F244&gt;=55),_xlfn.RANK.EQ(J244,$J$2:$J$326,0),_xlfn.IFS(S244="FD",999,S244="FF",1000))),"")</f>
        <v/>
      </c>
    </row>
    <row r="245" spans="1:20" x14ac:dyDescent="0.2">
      <c r="A245" s="31"/>
      <c r="B245" s="31"/>
      <c r="C245" s="31"/>
      <c r="D245" s="3"/>
      <c r="E245" s="16">
        <f t="shared" si="54"/>
        <v>0</v>
      </c>
      <c r="F245" s="16">
        <f t="shared" si="55"/>
        <v>0</v>
      </c>
      <c r="G245" s="9">
        <f t="shared" si="43"/>
        <v>0</v>
      </c>
      <c r="H245" s="9">
        <f t="shared" si="44"/>
        <v>0</v>
      </c>
      <c r="I245" s="9">
        <f t="shared" si="45"/>
        <v>0</v>
      </c>
      <c r="J245" s="9">
        <f t="shared" si="46"/>
        <v>0</v>
      </c>
      <c r="K245" s="9" t="str">
        <f t="shared" si="47"/>
        <v/>
      </c>
      <c r="L245" s="9" t="str">
        <f t="shared" si="48"/>
        <v/>
      </c>
      <c r="M245" s="9" t="str">
        <f t="shared" si="49"/>
        <v/>
      </c>
      <c r="N245" s="9" t="str">
        <f t="shared" si="50"/>
        <v/>
      </c>
      <c r="O245" s="9" t="str">
        <f t="shared" si="51"/>
        <v/>
      </c>
      <c r="P245" s="9" t="str">
        <f t="shared" si="52"/>
        <v/>
      </c>
      <c r="Q245" s="9" t="str">
        <f t="shared" si="53"/>
        <v/>
      </c>
      <c r="R245" s="9" t="str">
        <f>IF(A245&lt;&gt;"",IF(COUNTIF($G$2:$G$1000,"&gt;=50")&gt;=10,IF(AND(F245&gt;=55,G245&gt;=50),IF(_xlfn.RANK.EQ(K245,$K$2:$K$1000,0)&lt;=ROUND(COUNTIFS($G$2:$G$1000,"&gt;=50",$F$2:$F$1000,"&gt;=55")/100*$AF$9,0),$AF$8,IF(_xlfn.RANK.EQ(L245,$L$2:$L$1000,0)&lt;=ROUND(COUNTIFS($G$2:$G$1000,"&gt;=50",$F$2:$F$1000,"&gt;=55")/100*$AE$9,0),$AE$8,IF(_xlfn.RANK.EQ(M245,$M$2:$M$1000,0)&lt;=ROUND(COUNTIFS($G$2:$G$1000,"&gt;=50",$F$2:$F$1000,"&gt;=55")/100*$AD$9,0),$AD$8,IF(_xlfn.RANK.EQ(N245,$N$2:$N$1000,0)&lt;=ROUND(COUNTIFS($G$2:$G$1000,"&gt;=50",$F$2:$F$1000,"&gt;=55")/100*$AC$9,0),$AC$8,IF(_xlfn.RANK.EQ(O245,$O$2:$O$1000,0)&lt;=ROUND(COUNTIFS($G$2:$G$1000,"&gt;=50",$F$2:$F$1000,"&gt;=55")/100*$AB$9,0),$AB$8,IF(_xlfn.RANK.EQ(P245,$P$2:$P$1000,0)&lt;=ROUND(COUNTIFS($G$2:$G$1000,"&gt;=50",$F$2:$F$1000,"&gt;=55")/100*$AA$9,0),$AA$8,$Z$8)))))),IF(I245&gt;=$Y$9,$Y$8,$X$8)),IF(I245&gt;=$X$32,$X$30,IF(I245&gt;=$Y$32,$Y$30,IF(I245&gt;=$Z$32,$Z$30,IF(I245&gt;=$AA$32,$AA$30,IF(I245&gt;=$AB$32,$AB$30,IF(I245&gt;=$AC$32,$AC$30,IF(I245&gt;=$AD$32,$AD$30,IF(I245&gt;=$AE$32,$AE$30,$AF$30))))))))),"")</f>
        <v/>
      </c>
      <c r="S245" s="9" t="str" cm="1">
        <f t="array" ref="S245">IF(AND(D245&lt;&gt;"",D245&lt;&gt;"GR"),IF(COUNTIF($H$2:$H$1000,"&gt;=50")&gt;=10,IF(D245&lt;&gt;"GR",IF(AND(D245&gt;=55,H245&gt;=50),_xlfn.IFS(AND(H245&gt;=$AF$11,H245&gt;$AE$10,H245&gt;$AD$10,H245&gt;$AC$10,H245&gt;$AB$10,H245&gt;$AA$10,H245&gt;$Z$10),"AA",AND(H245&gt;=$AE$11,H245&gt;$AD$10,H245&gt;$AC$10,H245&gt;$AB$10,H245&gt;$AA$10,H245&gt;$Z$10),"BA",AND(H245&gt;=$AD$11,H245&gt;$AC$10,H245&gt;$AB$10,H245&gt;$AA$10,H245&gt;$Z$10),"BB",AND(H245&gt;=$AC$11,H245&gt;$AB$10,H245&gt;$AA$10,H245&gt;$Z$10),"CB",AND(H245&gt;=$AB$11,H245&gt;$AA$10,H245&gt;$Z$10),"CC",AND(H245&gt;=$AA$11,H245&gt;$Z$10),"DC",H245&gt;=50,"DD"),IF(H245&gt;=$Y$9,"FD","FF")),R245),IF(J245&gt;=$X$32,$X$30,IF(J245&gt;=$Y$32,$Y$30,IF(J245&gt;=$Z$32,$Z$30,IF(J245&gt;=$AA$32,$AA$30,IF(J245&gt;=$AB$32,$AB$30,IF(J245&gt;=$AC$32,$AC$30,IF(J245&gt;=$AD$32,$AD$30,IF(J245&gt;=$AE$32,$AE$30,$AF$30))))))))),R245)</f>
        <v/>
      </c>
      <c r="T245" s="9" t="str" cm="1">
        <f t="array" ref="T245">IF(A245&lt;&gt;"",IF(_xlfn.BITOR(D245&lt;&gt;"GR",D245&lt;&gt;""),IF(AND(J245&gt;=50,D245&gt;=55),_xlfn.RANK.EQ(J245,$J$2:$J$1000,0),_xlfn.IFS(S245="FD",999,S245="FF",1000)),IF(AND(J245&gt;=50,F245&gt;=55),_xlfn.RANK.EQ(J245,$J$2:$J$326,0),_xlfn.IFS(S245="FD",999,S245="FF",1000))),"")</f>
        <v/>
      </c>
    </row>
    <row r="246" spans="1:20" x14ac:dyDescent="0.2">
      <c r="A246" s="31"/>
      <c r="B246" s="31"/>
      <c r="C246" s="31"/>
      <c r="D246" s="3"/>
      <c r="E246" s="16">
        <f t="shared" si="54"/>
        <v>0</v>
      </c>
      <c r="F246" s="16">
        <f t="shared" si="55"/>
        <v>0</v>
      </c>
      <c r="G246" s="9">
        <f t="shared" si="43"/>
        <v>0</v>
      </c>
      <c r="H246" s="9">
        <f t="shared" si="44"/>
        <v>0</v>
      </c>
      <c r="I246" s="9">
        <f t="shared" si="45"/>
        <v>0</v>
      </c>
      <c r="J246" s="9">
        <f t="shared" si="46"/>
        <v>0</v>
      </c>
      <c r="K246" s="9" t="str">
        <f t="shared" si="47"/>
        <v/>
      </c>
      <c r="L246" s="9" t="str">
        <f t="shared" si="48"/>
        <v/>
      </c>
      <c r="M246" s="9" t="str">
        <f t="shared" si="49"/>
        <v/>
      </c>
      <c r="N246" s="9" t="str">
        <f t="shared" si="50"/>
        <v/>
      </c>
      <c r="O246" s="9" t="str">
        <f t="shared" si="51"/>
        <v/>
      </c>
      <c r="P246" s="9" t="str">
        <f t="shared" si="52"/>
        <v/>
      </c>
      <c r="Q246" s="9" t="str">
        <f t="shared" si="53"/>
        <v/>
      </c>
      <c r="R246" s="9" t="str">
        <f>IF(A246&lt;&gt;"",IF(COUNTIF($G$2:$G$1000,"&gt;=50")&gt;=10,IF(AND(F246&gt;=55,G246&gt;=50),IF(_xlfn.RANK.EQ(K246,$K$2:$K$1000,0)&lt;=ROUND(COUNTIFS($G$2:$G$1000,"&gt;=50",$F$2:$F$1000,"&gt;=55")/100*$AF$9,0),$AF$8,IF(_xlfn.RANK.EQ(L246,$L$2:$L$1000,0)&lt;=ROUND(COUNTIFS($G$2:$G$1000,"&gt;=50",$F$2:$F$1000,"&gt;=55")/100*$AE$9,0),$AE$8,IF(_xlfn.RANK.EQ(M246,$M$2:$M$1000,0)&lt;=ROUND(COUNTIFS($G$2:$G$1000,"&gt;=50",$F$2:$F$1000,"&gt;=55")/100*$AD$9,0),$AD$8,IF(_xlfn.RANK.EQ(N246,$N$2:$N$1000,0)&lt;=ROUND(COUNTIFS($G$2:$G$1000,"&gt;=50",$F$2:$F$1000,"&gt;=55")/100*$AC$9,0),$AC$8,IF(_xlfn.RANK.EQ(O246,$O$2:$O$1000,0)&lt;=ROUND(COUNTIFS($G$2:$G$1000,"&gt;=50",$F$2:$F$1000,"&gt;=55")/100*$AB$9,0),$AB$8,IF(_xlfn.RANK.EQ(P246,$P$2:$P$1000,0)&lt;=ROUND(COUNTIFS($G$2:$G$1000,"&gt;=50",$F$2:$F$1000,"&gt;=55")/100*$AA$9,0),$AA$8,$Z$8)))))),IF(I246&gt;=$Y$9,$Y$8,$X$8)),IF(I246&gt;=$X$32,$X$30,IF(I246&gt;=$Y$32,$Y$30,IF(I246&gt;=$Z$32,$Z$30,IF(I246&gt;=$AA$32,$AA$30,IF(I246&gt;=$AB$32,$AB$30,IF(I246&gt;=$AC$32,$AC$30,IF(I246&gt;=$AD$32,$AD$30,IF(I246&gt;=$AE$32,$AE$30,$AF$30))))))))),"")</f>
        <v/>
      </c>
      <c r="S246" s="9" t="str" cm="1">
        <f t="array" ref="S246">IF(AND(D246&lt;&gt;"",D246&lt;&gt;"GR"),IF(COUNTIF($H$2:$H$1000,"&gt;=50")&gt;=10,IF(D246&lt;&gt;"GR",IF(AND(D246&gt;=55,H246&gt;=50),_xlfn.IFS(AND(H246&gt;=$AF$11,H246&gt;$AE$10,H246&gt;$AD$10,H246&gt;$AC$10,H246&gt;$AB$10,H246&gt;$AA$10,H246&gt;$Z$10),"AA",AND(H246&gt;=$AE$11,H246&gt;$AD$10,H246&gt;$AC$10,H246&gt;$AB$10,H246&gt;$AA$10,H246&gt;$Z$10),"BA",AND(H246&gt;=$AD$11,H246&gt;$AC$10,H246&gt;$AB$10,H246&gt;$AA$10,H246&gt;$Z$10),"BB",AND(H246&gt;=$AC$11,H246&gt;$AB$10,H246&gt;$AA$10,H246&gt;$Z$10),"CB",AND(H246&gt;=$AB$11,H246&gt;$AA$10,H246&gt;$Z$10),"CC",AND(H246&gt;=$AA$11,H246&gt;$Z$10),"DC",H246&gt;=50,"DD"),IF(H246&gt;=$Y$9,"FD","FF")),R246),IF(J246&gt;=$X$32,$X$30,IF(J246&gt;=$Y$32,$Y$30,IF(J246&gt;=$Z$32,$Z$30,IF(J246&gt;=$AA$32,$AA$30,IF(J246&gt;=$AB$32,$AB$30,IF(J246&gt;=$AC$32,$AC$30,IF(J246&gt;=$AD$32,$AD$30,IF(J246&gt;=$AE$32,$AE$30,$AF$30))))))))),R246)</f>
        <v/>
      </c>
      <c r="T246" s="9" t="str" cm="1">
        <f t="array" ref="T246">IF(A246&lt;&gt;"",IF(_xlfn.BITOR(D246&lt;&gt;"GR",D246&lt;&gt;""),IF(AND(J246&gt;=50,D246&gt;=55),_xlfn.RANK.EQ(J246,$J$2:$J$1000,0),_xlfn.IFS(S246="FD",999,S246="FF",1000)),IF(AND(J246&gt;=50,F246&gt;=55),_xlfn.RANK.EQ(J246,$J$2:$J$326,0),_xlfn.IFS(S246="FD",999,S246="FF",1000))),"")</f>
        <v/>
      </c>
    </row>
    <row r="247" spans="1:20" x14ac:dyDescent="0.2">
      <c r="A247" s="31"/>
      <c r="B247" s="31"/>
      <c r="C247" s="31"/>
      <c r="D247" s="3"/>
      <c r="E247" s="16">
        <f t="shared" si="54"/>
        <v>0</v>
      </c>
      <c r="F247" s="16">
        <f t="shared" si="55"/>
        <v>0</v>
      </c>
      <c r="G247" s="9">
        <f t="shared" si="43"/>
        <v>0</v>
      </c>
      <c r="H247" s="9">
        <f t="shared" si="44"/>
        <v>0</v>
      </c>
      <c r="I247" s="9">
        <f t="shared" si="45"/>
        <v>0</v>
      </c>
      <c r="J247" s="9">
        <f t="shared" si="46"/>
        <v>0</v>
      </c>
      <c r="K247" s="9" t="str">
        <f t="shared" si="47"/>
        <v/>
      </c>
      <c r="L247" s="9" t="str">
        <f t="shared" si="48"/>
        <v/>
      </c>
      <c r="M247" s="9" t="str">
        <f t="shared" si="49"/>
        <v/>
      </c>
      <c r="N247" s="9" t="str">
        <f t="shared" si="50"/>
        <v/>
      </c>
      <c r="O247" s="9" t="str">
        <f t="shared" si="51"/>
        <v/>
      </c>
      <c r="P247" s="9" t="str">
        <f t="shared" si="52"/>
        <v/>
      </c>
      <c r="Q247" s="9" t="str">
        <f t="shared" si="53"/>
        <v/>
      </c>
      <c r="R247" s="9" t="str">
        <f>IF(A247&lt;&gt;"",IF(COUNTIF($G$2:$G$1000,"&gt;=50")&gt;=10,IF(AND(F247&gt;=55,G247&gt;=50),IF(_xlfn.RANK.EQ(K247,$K$2:$K$1000,0)&lt;=ROUND(COUNTIFS($G$2:$G$1000,"&gt;=50",$F$2:$F$1000,"&gt;=55")/100*$AF$9,0),$AF$8,IF(_xlfn.RANK.EQ(L247,$L$2:$L$1000,0)&lt;=ROUND(COUNTIFS($G$2:$G$1000,"&gt;=50",$F$2:$F$1000,"&gt;=55")/100*$AE$9,0),$AE$8,IF(_xlfn.RANK.EQ(M247,$M$2:$M$1000,0)&lt;=ROUND(COUNTIFS($G$2:$G$1000,"&gt;=50",$F$2:$F$1000,"&gt;=55")/100*$AD$9,0),$AD$8,IF(_xlfn.RANK.EQ(N247,$N$2:$N$1000,0)&lt;=ROUND(COUNTIFS($G$2:$G$1000,"&gt;=50",$F$2:$F$1000,"&gt;=55")/100*$AC$9,0),$AC$8,IF(_xlfn.RANK.EQ(O247,$O$2:$O$1000,0)&lt;=ROUND(COUNTIFS($G$2:$G$1000,"&gt;=50",$F$2:$F$1000,"&gt;=55")/100*$AB$9,0),$AB$8,IF(_xlfn.RANK.EQ(P247,$P$2:$P$1000,0)&lt;=ROUND(COUNTIFS($G$2:$G$1000,"&gt;=50",$F$2:$F$1000,"&gt;=55")/100*$AA$9,0),$AA$8,$Z$8)))))),IF(I247&gt;=$Y$9,$Y$8,$X$8)),IF(I247&gt;=$X$32,$X$30,IF(I247&gt;=$Y$32,$Y$30,IF(I247&gt;=$Z$32,$Z$30,IF(I247&gt;=$AA$32,$AA$30,IF(I247&gt;=$AB$32,$AB$30,IF(I247&gt;=$AC$32,$AC$30,IF(I247&gt;=$AD$32,$AD$30,IF(I247&gt;=$AE$32,$AE$30,$AF$30))))))))),"")</f>
        <v/>
      </c>
      <c r="S247" s="9" t="str" cm="1">
        <f t="array" ref="S247">IF(AND(D247&lt;&gt;"",D247&lt;&gt;"GR"),IF(COUNTIF($H$2:$H$1000,"&gt;=50")&gt;=10,IF(D247&lt;&gt;"GR",IF(AND(D247&gt;=55,H247&gt;=50),_xlfn.IFS(AND(H247&gt;=$AF$11,H247&gt;$AE$10,H247&gt;$AD$10,H247&gt;$AC$10,H247&gt;$AB$10,H247&gt;$AA$10,H247&gt;$Z$10),"AA",AND(H247&gt;=$AE$11,H247&gt;$AD$10,H247&gt;$AC$10,H247&gt;$AB$10,H247&gt;$AA$10,H247&gt;$Z$10),"BA",AND(H247&gt;=$AD$11,H247&gt;$AC$10,H247&gt;$AB$10,H247&gt;$AA$10,H247&gt;$Z$10),"BB",AND(H247&gt;=$AC$11,H247&gt;$AB$10,H247&gt;$AA$10,H247&gt;$Z$10),"CB",AND(H247&gt;=$AB$11,H247&gt;$AA$10,H247&gt;$Z$10),"CC",AND(H247&gt;=$AA$11,H247&gt;$Z$10),"DC",H247&gt;=50,"DD"),IF(H247&gt;=$Y$9,"FD","FF")),R247),IF(J247&gt;=$X$32,$X$30,IF(J247&gt;=$Y$32,$Y$30,IF(J247&gt;=$Z$32,$Z$30,IF(J247&gt;=$AA$32,$AA$30,IF(J247&gt;=$AB$32,$AB$30,IF(J247&gt;=$AC$32,$AC$30,IF(J247&gt;=$AD$32,$AD$30,IF(J247&gt;=$AE$32,$AE$30,$AF$30))))))))),R247)</f>
        <v/>
      </c>
      <c r="T247" s="9" t="str" cm="1">
        <f t="array" ref="T247">IF(A247&lt;&gt;"",IF(_xlfn.BITOR(D247&lt;&gt;"GR",D247&lt;&gt;""),IF(AND(J247&gt;=50,D247&gt;=55),_xlfn.RANK.EQ(J247,$J$2:$J$1000,0),_xlfn.IFS(S247="FD",999,S247="FF",1000)),IF(AND(J247&gt;=50,F247&gt;=55),_xlfn.RANK.EQ(J247,$J$2:$J$326,0),_xlfn.IFS(S247="FD",999,S247="FF",1000))),"")</f>
        <v/>
      </c>
    </row>
    <row r="248" spans="1:20" x14ac:dyDescent="0.2">
      <c r="A248" s="31"/>
      <c r="B248" s="31"/>
      <c r="C248" s="31"/>
      <c r="D248" s="3"/>
      <c r="E248" s="16">
        <f t="shared" si="54"/>
        <v>0</v>
      </c>
      <c r="F248" s="16">
        <f t="shared" si="55"/>
        <v>0</v>
      </c>
      <c r="G248" s="9">
        <f t="shared" si="43"/>
        <v>0</v>
      </c>
      <c r="H248" s="9">
        <f t="shared" si="44"/>
        <v>0</v>
      </c>
      <c r="I248" s="9">
        <f t="shared" si="45"/>
        <v>0</v>
      </c>
      <c r="J248" s="9">
        <f t="shared" si="46"/>
        <v>0</v>
      </c>
      <c r="K248" s="9" t="str">
        <f t="shared" si="47"/>
        <v/>
      </c>
      <c r="L248" s="9" t="str">
        <f t="shared" si="48"/>
        <v/>
      </c>
      <c r="M248" s="9" t="str">
        <f t="shared" si="49"/>
        <v/>
      </c>
      <c r="N248" s="9" t="str">
        <f t="shared" si="50"/>
        <v/>
      </c>
      <c r="O248" s="9" t="str">
        <f t="shared" si="51"/>
        <v/>
      </c>
      <c r="P248" s="9" t="str">
        <f t="shared" si="52"/>
        <v/>
      </c>
      <c r="Q248" s="9" t="str">
        <f t="shared" si="53"/>
        <v/>
      </c>
      <c r="R248" s="9" t="str">
        <f>IF(A248&lt;&gt;"",IF(COUNTIF($G$2:$G$1000,"&gt;=50")&gt;=10,IF(AND(F248&gt;=55,G248&gt;=50),IF(_xlfn.RANK.EQ(K248,$K$2:$K$1000,0)&lt;=ROUND(COUNTIFS($G$2:$G$1000,"&gt;=50",$F$2:$F$1000,"&gt;=55")/100*$AF$9,0),$AF$8,IF(_xlfn.RANK.EQ(L248,$L$2:$L$1000,0)&lt;=ROUND(COUNTIFS($G$2:$G$1000,"&gt;=50",$F$2:$F$1000,"&gt;=55")/100*$AE$9,0),$AE$8,IF(_xlfn.RANK.EQ(M248,$M$2:$M$1000,0)&lt;=ROUND(COUNTIFS($G$2:$G$1000,"&gt;=50",$F$2:$F$1000,"&gt;=55")/100*$AD$9,0),$AD$8,IF(_xlfn.RANK.EQ(N248,$N$2:$N$1000,0)&lt;=ROUND(COUNTIFS($G$2:$G$1000,"&gt;=50",$F$2:$F$1000,"&gt;=55")/100*$AC$9,0),$AC$8,IF(_xlfn.RANK.EQ(O248,$O$2:$O$1000,0)&lt;=ROUND(COUNTIFS($G$2:$G$1000,"&gt;=50",$F$2:$F$1000,"&gt;=55")/100*$AB$9,0),$AB$8,IF(_xlfn.RANK.EQ(P248,$P$2:$P$1000,0)&lt;=ROUND(COUNTIFS($G$2:$G$1000,"&gt;=50",$F$2:$F$1000,"&gt;=55")/100*$AA$9,0),$AA$8,$Z$8)))))),IF(I248&gt;=$Y$9,$Y$8,$X$8)),IF(I248&gt;=$X$32,$X$30,IF(I248&gt;=$Y$32,$Y$30,IF(I248&gt;=$Z$32,$Z$30,IF(I248&gt;=$AA$32,$AA$30,IF(I248&gt;=$AB$32,$AB$30,IF(I248&gt;=$AC$32,$AC$30,IF(I248&gt;=$AD$32,$AD$30,IF(I248&gt;=$AE$32,$AE$30,$AF$30))))))))),"")</f>
        <v/>
      </c>
      <c r="S248" s="9" t="str" cm="1">
        <f t="array" ref="S248">IF(AND(D248&lt;&gt;"",D248&lt;&gt;"GR"),IF(COUNTIF($H$2:$H$1000,"&gt;=50")&gt;=10,IF(D248&lt;&gt;"GR",IF(AND(D248&gt;=55,H248&gt;=50),_xlfn.IFS(AND(H248&gt;=$AF$11,H248&gt;$AE$10,H248&gt;$AD$10,H248&gt;$AC$10,H248&gt;$AB$10,H248&gt;$AA$10,H248&gt;$Z$10),"AA",AND(H248&gt;=$AE$11,H248&gt;$AD$10,H248&gt;$AC$10,H248&gt;$AB$10,H248&gt;$AA$10,H248&gt;$Z$10),"BA",AND(H248&gt;=$AD$11,H248&gt;$AC$10,H248&gt;$AB$10,H248&gt;$AA$10,H248&gt;$Z$10),"BB",AND(H248&gt;=$AC$11,H248&gt;$AB$10,H248&gt;$AA$10,H248&gt;$Z$10),"CB",AND(H248&gt;=$AB$11,H248&gt;$AA$10,H248&gt;$Z$10),"CC",AND(H248&gt;=$AA$11,H248&gt;$Z$10),"DC",H248&gt;=50,"DD"),IF(H248&gt;=$Y$9,"FD","FF")),R248),IF(J248&gt;=$X$32,$X$30,IF(J248&gt;=$Y$32,$Y$30,IF(J248&gt;=$Z$32,$Z$30,IF(J248&gt;=$AA$32,$AA$30,IF(J248&gt;=$AB$32,$AB$30,IF(J248&gt;=$AC$32,$AC$30,IF(J248&gt;=$AD$32,$AD$30,IF(J248&gt;=$AE$32,$AE$30,$AF$30))))))))),R248)</f>
        <v/>
      </c>
      <c r="T248" s="9" t="str" cm="1">
        <f t="array" ref="T248">IF(A248&lt;&gt;"",IF(_xlfn.BITOR(D248&lt;&gt;"GR",D248&lt;&gt;""),IF(AND(J248&gt;=50,D248&gt;=55),_xlfn.RANK.EQ(J248,$J$2:$J$1000,0),_xlfn.IFS(S248="FD",999,S248="FF",1000)),IF(AND(J248&gt;=50,F248&gt;=55),_xlfn.RANK.EQ(J248,$J$2:$J$326,0),_xlfn.IFS(S248="FD",999,S248="FF",1000))),"")</f>
        <v/>
      </c>
    </row>
    <row r="249" spans="1:20" x14ac:dyDescent="0.2">
      <c r="A249" s="31"/>
      <c r="B249" s="31"/>
      <c r="C249" s="31"/>
      <c r="D249" s="3"/>
      <c r="E249" s="16">
        <f t="shared" si="54"/>
        <v>0</v>
      </c>
      <c r="F249" s="16">
        <f t="shared" si="55"/>
        <v>0</v>
      </c>
      <c r="G249" s="9">
        <f t="shared" si="43"/>
        <v>0</v>
      </c>
      <c r="H249" s="9">
        <f t="shared" si="44"/>
        <v>0</v>
      </c>
      <c r="I249" s="9">
        <f t="shared" si="45"/>
        <v>0</v>
      </c>
      <c r="J249" s="9">
        <f t="shared" si="46"/>
        <v>0</v>
      </c>
      <c r="K249" s="9" t="str">
        <f t="shared" si="47"/>
        <v/>
      </c>
      <c r="L249" s="9" t="str">
        <f t="shared" si="48"/>
        <v/>
      </c>
      <c r="M249" s="9" t="str">
        <f t="shared" si="49"/>
        <v/>
      </c>
      <c r="N249" s="9" t="str">
        <f t="shared" si="50"/>
        <v/>
      </c>
      <c r="O249" s="9" t="str">
        <f t="shared" si="51"/>
        <v/>
      </c>
      <c r="P249" s="9" t="str">
        <f t="shared" si="52"/>
        <v/>
      </c>
      <c r="Q249" s="9" t="str">
        <f t="shared" si="53"/>
        <v/>
      </c>
      <c r="R249" s="9" t="str">
        <f>IF(A249&lt;&gt;"",IF(COUNTIF($G$2:$G$1000,"&gt;=50")&gt;=10,IF(AND(F249&gt;=55,G249&gt;=50),IF(_xlfn.RANK.EQ(K249,$K$2:$K$1000,0)&lt;=ROUND(COUNTIFS($G$2:$G$1000,"&gt;=50",$F$2:$F$1000,"&gt;=55")/100*$AF$9,0),$AF$8,IF(_xlfn.RANK.EQ(L249,$L$2:$L$1000,0)&lt;=ROUND(COUNTIFS($G$2:$G$1000,"&gt;=50",$F$2:$F$1000,"&gt;=55")/100*$AE$9,0),$AE$8,IF(_xlfn.RANK.EQ(M249,$M$2:$M$1000,0)&lt;=ROUND(COUNTIFS($G$2:$G$1000,"&gt;=50",$F$2:$F$1000,"&gt;=55")/100*$AD$9,0),$AD$8,IF(_xlfn.RANK.EQ(N249,$N$2:$N$1000,0)&lt;=ROUND(COUNTIFS($G$2:$G$1000,"&gt;=50",$F$2:$F$1000,"&gt;=55")/100*$AC$9,0),$AC$8,IF(_xlfn.RANK.EQ(O249,$O$2:$O$1000,0)&lt;=ROUND(COUNTIFS($G$2:$G$1000,"&gt;=50",$F$2:$F$1000,"&gt;=55")/100*$AB$9,0),$AB$8,IF(_xlfn.RANK.EQ(P249,$P$2:$P$1000,0)&lt;=ROUND(COUNTIFS($G$2:$G$1000,"&gt;=50",$F$2:$F$1000,"&gt;=55")/100*$AA$9,0),$AA$8,$Z$8)))))),IF(I249&gt;=$Y$9,$Y$8,$X$8)),IF(I249&gt;=$X$32,$X$30,IF(I249&gt;=$Y$32,$Y$30,IF(I249&gt;=$Z$32,$Z$30,IF(I249&gt;=$AA$32,$AA$30,IF(I249&gt;=$AB$32,$AB$30,IF(I249&gt;=$AC$32,$AC$30,IF(I249&gt;=$AD$32,$AD$30,IF(I249&gt;=$AE$32,$AE$30,$AF$30))))))))),"")</f>
        <v/>
      </c>
      <c r="S249" s="9" t="str" cm="1">
        <f t="array" ref="S249">IF(AND(D249&lt;&gt;"",D249&lt;&gt;"GR"),IF(COUNTIF($H$2:$H$1000,"&gt;=50")&gt;=10,IF(D249&lt;&gt;"GR",IF(AND(D249&gt;=55,H249&gt;=50),_xlfn.IFS(AND(H249&gt;=$AF$11,H249&gt;$AE$10,H249&gt;$AD$10,H249&gt;$AC$10,H249&gt;$AB$10,H249&gt;$AA$10,H249&gt;$Z$10),"AA",AND(H249&gt;=$AE$11,H249&gt;$AD$10,H249&gt;$AC$10,H249&gt;$AB$10,H249&gt;$AA$10,H249&gt;$Z$10),"BA",AND(H249&gt;=$AD$11,H249&gt;$AC$10,H249&gt;$AB$10,H249&gt;$AA$10,H249&gt;$Z$10),"BB",AND(H249&gt;=$AC$11,H249&gt;$AB$10,H249&gt;$AA$10,H249&gt;$Z$10),"CB",AND(H249&gt;=$AB$11,H249&gt;$AA$10,H249&gt;$Z$10),"CC",AND(H249&gt;=$AA$11,H249&gt;$Z$10),"DC",H249&gt;=50,"DD"),IF(H249&gt;=$Y$9,"FD","FF")),R249),IF(J249&gt;=$X$32,$X$30,IF(J249&gt;=$Y$32,$Y$30,IF(J249&gt;=$Z$32,$Z$30,IF(J249&gt;=$AA$32,$AA$30,IF(J249&gt;=$AB$32,$AB$30,IF(J249&gt;=$AC$32,$AC$30,IF(J249&gt;=$AD$32,$AD$30,IF(J249&gt;=$AE$32,$AE$30,$AF$30))))))))),R249)</f>
        <v/>
      </c>
      <c r="T249" s="9" t="str" cm="1">
        <f t="array" ref="T249">IF(A249&lt;&gt;"",IF(_xlfn.BITOR(D249&lt;&gt;"GR",D249&lt;&gt;""),IF(AND(J249&gt;=50,D249&gt;=55),_xlfn.RANK.EQ(J249,$J$2:$J$1000,0),_xlfn.IFS(S249="FD",999,S249="FF",1000)),IF(AND(J249&gt;=50,F249&gt;=55),_xlfn.RANK.EQ(J249,$J$2:$J$326,0),_xlfn.IFS(S249="FD",999,S249="FF",1000))),"")</f>
        <v/>
      </c>
    </row>
    <row r="250" spans="1:20" x14ac:dyDescent="0.2">
      <c r="A250" s="31"/>
      <c r="B250" s="31"/>
      <c r="C250" s="31"/>
      <c r="D250" s="3"/>
      <c r="E250" s="16">
        <f t="shared" si="54"/>
        <v>0</v>
      </c>
      <c r="F250" s="16">
        <f t="shared" si="55"/>
        <v>0</v>
      </c>
      <c r="G250" s="9">
        <f t="shared" si="43"/>
        <v>0</v>
      </c>
      <c r="H250" s="9">
        <f t="shared" si="44"/>
        <v>0</v>
      </c>
      <c r="I250" s="9">
        <f t="shared" si="45"/>
        <v>0</v>
      </c>
      <c r="J250" s="9">
        <f t="shared" si="46"/>
        <v>0</v>
      </c>
      <c r="K250" s="9" t="str">
        <f t="shared" si="47"/>
        <v/>
      </c>
      <c r="L250" s="9" t="str">
        <f t="shared" si="48"/>
        <v/>
      </c>
      <c r="M250" s="9" t="str">
        <f t="shared" si="49"/>
        <v/>
      </c>
      <c r="N250" s="9" t="str">
        <f t="shared" si="50"/>
        <v/>
      </c>
      <c r="O250" s="9" t="str">
        <f t="shared" si="51"/>
        <v/>
      </c>
      <c r="P250" s="9" t="str">
        <f t="shared" si="52"/>
        <v/>
      </c>
      <c r="Q250" s="9" t="str">
        <f t="shared" si="53"/>
        <v/>
      </c>
      <c r="R250" s="9" t="str">
        <f>IF(A250&lt;&gt;"",IF(COUNTIF($G$2:$G$1000,"&gt;=50")&gt;=10,IF(AND(F250&gt;=55,G250&gt;=50),IF(_xlfn.RANK.EQ(K250,$K$2:$K$1000,0)&lt;=ROUND(COUNTIFS($G$2:$G$1000,"&gt;=50",$F$2:$F$1000,"&gt;=55")/100*$AF$9,0),$AF$8,IF(_xlfn.RANK.EQ(L250,$L$2:$L$1000,0)&lt;=ROUND(COUNTIFS($G$2:$G$1000,"&gt;=50",$F$2:$F$1000,"&gt;=55")/100*$AE$9,0),$AE$8,IF(_xlfn.RANK.EQ(M250,$M$2:$M$1000,0)&lt;=ROUND(COUNTIFS($G$2:$G$1000,"&gt;=50",$F$2:$F$1000,"&gt;=55")/100*$AD$9,0),$AD$8,IF(_xlfn.RANK.EQ(N250,$N$2:$N$1000,0)&lt;=ROUND(COUNTIFS($G$2:$G$1000,"&gt;=50",$F$2:$F$1000,"&gt;=55")/100*$AC$9,0),$AC$8,IF(_xlfn.RANK.EQ(O250,$O$2:$O$1000,0)&lt;=ROUND(COUNTIFS($G$2:$G$1000,"&gt;=50",$F$2:$F$1000,"&gt;=55")/100*$AB$9,0),$AB$8,IF(_xlfn.RANK.EQ(P250,$P$2:$P$1000,0)&lt;=ROUND(COUNTIFS($G$2:$G$1000,"&gt;=50",$F$2:$F$1000,"&gt;=55")/100*$AA$9,0),$AA$8,$Z$8)))))),IF(I250&gt;=$Y$9,$Y$8,$X$8)),IF(I250&gt;=$X$32,$X$30,IF(I250&gt;=$Y$32,$Y$30,IF(I250&gt;=$Z$32,$Z$30,IF(I250&gt;=$AA$32,$AA$30,IF(I250&gt;=$AB$32,$AB$30,IF(I250&gt;=$AC$32,$AC$30,IF(I250&gt;=$AD$32,$AD$30,IF(I250&gt;=$AE$32,$AE$30,$AF$30))))))))),"")</f>
        <v/>
      </c>
      <c r="S250" s="9" t="str" cm="1">
        <f t="array" ref="S250">IF(AND(D250&lt;&gt;"",D250&lt;&gt;"GR"),IF(COUNTIF($H$2:$H$1000,"&gt;=50")&gt;=10,IF(D250&lt;&gt;"GR",IF(AND(D250&gt;=55,H250&gt;=50),_xlfn.IFS(AND(H250&gt;=$AF$11,H250&gt;$AE$10,H250&gt;$AD$10,H250&gt;$AC$10,H250&gt;$AB$10,H250&gt;$AA$10,H250&gt;$Z$10),"AA",AND(H250&gt;=$AE$11,H250&gt;$AD$10,H250&gt;$AC$10,H250&gt;$AB$10,H250&gt;$AA$10,H250&gt;$Z$10),"BA",AND(H250&gt;=$AD$11,H250&gt;$AC$10,H250&gt;$AB$10,H250&gt;$AA$10,H250&gt;$Z$10),"BB",AND(H250&gt;=$AC$11,H250&gt;$AB$10,H250&gt;$AA$10,H250&gt;$Z$10),"CB",AND(H250&gt;=$AB$11,H250&gt;$AA$10,H250&gt;$Z$10),"CC",AND(H250&gt;=$AA$11,H250&gt;$Z$10),"DC",H250&gt;=50,"DD"),IF(H250&gt;=$Y$9,"FD","FF")),R250),IF(J250&gt;=$X$32,$X$30,IF(J250&gt;=$Y$32,$Y$30,IF(J250&gt;=$Z$32,$Z$30,IF(J250&gt;=$AA$32,$AA$30,IF(J250&gt;=$AB$32,$AB$30,IF(J250&gt;=$AC$32,$AC$30,IF(J250&gt;=$AD$32,$AD$30,IF(J250&gt;=$AE$32,$AE$30,$AF$30))))))))),R250)</f>
        <v/>
      </c>
      <c r="T250" s="9" t="str" cm="1">
        <f t="array" ref="T250">IF(A250&lt;&gt;"",IF(_xlfn.BITOR(D250&lt;&gt;"GR",D250&lt;&gt;""),IF(AND(J250&gt;=50,D250&gt;=55),_xlfn.RANK.EQ(J250,$J$2:$J$1000,0),_xlfn.IFS(S250="FD",999,S250="FF",1000)),IF(AND(J250&gt;=50,F250&gt;=55),_xlfn.RANK.EQ(J250,$J$2:$J$326,0),_xlfn.IFS(S250="FD",999,S250="FF",1000))),"")</f>
        <v/>
      </c>
    </row>
    <row r="251" spans="1:20" x14ac:dyDescent="0.2">
      <c r="A251" s="31"/>
      <c r="B251" s="31"/>
      <c r="C251" s="31"/>
      <c r="D251" s="3"/>
      <c r="E251" s="16">
        <f t="shared" si="54"/>
        <v>0</v>
      </c>
      <c r="F251" s="16">
        <f t="shared" si="55"/>
        <v>0</v>
      </c>
      <c r="G251" s="9">
        <f t="shared" si="43"/>
        <v>0</v>
      </c>
      <c r="H251" s="9">
        <f t="shared" si="44"/>
        <v>0</v>
      </c>
      <c r="I251" s="9">
        <f t="shared" si="45"/>
        <v>0</v>
      </c>
      <c r="J251" s="9">
        <f t="shared" si="46"/>
        <v>0</v>
      </c>
      <c r="K251" s="9" t="str">
        <f t="shared" si="47"/>
        <v/>
      </c>
      <c r="L251" s="9" t="str">
        <f t="shared" si="48"/>
        <v/>
      </c>
      <c r="M251" s="9" t="str">
        <f t="shared" si="49"/>
        <v/>
      </c>
      <c r="N251" s="9" t="str">
        <f t="shared" si="50"/>
        <v/>
      </c>
      <c r="O251" s="9" t="str">
        <f t="shared" si="51"/>
        <v/>
      </c>
      <c r="P251" s="9" t="str">
        <f t="shared" si="52"/>
        <v/>
      </c>
      <c r="Q251" s="9" t="str">
        <f t="shared" si="53"/>
        <v/>
      </c>
      <c r="R251" s="9" t="str">
        <f>IF(A251&lt;&gt;"",IF(COUNTIF($G$2:$G$1000,"&gt;=50")&gt;=10,IF(AND(F251&gt;=55,G251&gt;=50),IF(_xlfn.RANK.EQ(K251,$K$2:$K$1000,0)&lt;=ROUND(COUNTIFS($G$2:$G$1000,"&gt;=50",$F$2:$F$1000,"&gt;=55")/100*$AF$9,0),$AF$8,IF(_xlfn.RANK.EQ(L251,$L$2:$L$1000,0)&lt;=ROUND(COUNTIFS($G$2:$G$1000,"&gt;=50",$F$2:$F$1000,"&gt;=55")/100*$AE$9,0),$AE$8,IF(_xlfn.RANK.EQ(M251,$M$2:$M$1000,0)&lt;=ROUND(COUNTIFS($G$2:$G$1000,"&gt;=50",$F$2:$F$1000,"&gt;=55")/100*$AD$9,0),$AD$8,IF(_xlfn.RANK.EQ(N251,$N$2:$N$1000,0)&lt;=ROUND(COUNTIFS($G$2:$G$1000,"&gt;=50",$F$2:$F$1000,"&gt;=55")/100*$AC$9,0),$AC$8,IF(_xlfn.RANK.EQ(O251,$O$2:$O$1000,0)&lt;=ROUND(COUNTIFS($G$2:$G$1000,"&gt;=50",$F$2:$F$1000,"&gt;=55")/100*$AB$9,0),$AB$8,IF(_xlfn.RANK.EQ(P251,$P$2:$P$1000,0)&lt;=ROUND(COUNTIFS($G$2:$G$1000,"&gt;=50",$F$2:$F$1000,"&gt;=55")/100*$AA$9,0),$AA$8,$Z$8)))))),IF(I251&gt;=$Y$9,$Y$8,$X$8)),IF(I251&gt;=$X$32,$X$30,IF(I251&gt;=$Y$32,$Y$30,IF(I251&gt;=$Z$32,$Z$30,IF(I251&gt;=$AA$32,$AA$30,IF(I251&gt;=$AB$32,$AB$30,IF(I251&gt;=$AC$32,$AC$30,IF(I251&gt;=$AD$32,$AD$30,IF(I251&gt;=$AE$32,$AE$30,$AF$30))))))))),"")</f>
        <v/>
      </c>
      <c r="S251" s="9" t="str" cm="1">
        <f t="array" ref="S251">IF(AND(D251&lt;&gt;"",D251&lt;&gt;"GR"),IF(COUNTIF($H$2:$H$1000,"&gt;=50")&gt;=10,IF(D251&lt;&gt;"GR",IF(AND(D251&gt;=55,H251&gt;=50),_xlfn.IFS(AND(H251&gt;=$AF$11,H251&gt;$AE$10,H251&gt;$AD$10,H251&gt;$AC$10,H251&gt;$AB$10,H251&gt;$AA$10,H251&gt;$Z$10),"AA",AND(H251&gt;=$AE$11,H251&gt;$AD$10,H251&gt;$AC$10,H251&gt;$AB$10,H251&gt;$AA$10,H251&gt;$Z$10),"BA",AND(H251&gt;=$AD$11,H251&gt;$AC$10,H251&gt;$AB$10,H251&gt;$AA$10,H251&gt;$Z$10),"BB",AND(H251&gt;=$AC$11,H251&gt;$AB$10,H251&gt;$AA$10,H251&gt;$Z$10),"CB",AND(H251&gt;=$AB$11,H251&gt;$AA$10,H251&gt;$Z$10),"CC",AND(H251&gt;=$AA$11,H251&gt;$Z$10),"DC",H251&gt;=50,"DD"),IF(H251&gt;=$Y$9,"FD","FF")),R251),IF(J251&gt;=$X$32,$X$30,IF(J251&gt;=$Y$32,$Y$30,IF(J251&gt;=$Z$32,$Z$30,IF(J251&gt;=$AA$32,$AA$30,IF(J251&gt;=$AB$32,$AB$30,IF(J251&gt;=$AC$32,$AC$30,IF(J251&gt;=$AD$32,$AD$30,IF(J251&gt;=$AE$32,$AE$30,$AF$30))))))))),R251)</f>
        <v/>
      </c>
      <c r="T251" s="9" t="str" cm="1">
        <f t="array" ref="T251">IF(A251&lt;&gt;"",IF(_xlfn.BITOR(D251&lt;&gt;"GR",D251&lt;&gt;""),IF(AND(J251&gt;=50,D251&gt;=55),_xlfn.RANK.EQ(J251,$J$2:$J$1000,0),_xlfn.IFS(S251="FD",999,S251="FF",1000)),IF(AND(J251&gt;=50,F251&gt;=55),_xlfn.RANK.EQ(J251,$J$2:$J$326,0),_xlfn.IFS(S251="FD",999,S251="FF",1000))),"")</f>
        <v/>
      </c>
    </row>
    <row r="252" spans="1:20" x14ac:dyDescent="0.2">
      <c r="A252" s="31"/>
      <c r="B252" s="31"/>
      <c r="C252" s="31"/>
      <c r="D252" s="3"/>
      <c r="E252" s="16">
        <f t="shared" si="54"/>
        <v>0</v>
      </c>
      <c r="F252" s="16">
        <f t="shared" si="55"/>
        <v>0</v>
      </c>
      <c r="G252" s="9">
        <f t="shared" si="43"/>
        <v>0</v>
      </c>
      <c r="H252" s="9">
        <f t="shared" si="44"/>
        <v>0</v>
      </c>
      <c r="I252" s="9">
        <f t="shared" si="45"/>
        <v>0</v>
      </c>
      <c r="J252" s="9">
        <f t="shared" si="46"/>
        <v>0</v>
      </c>
      <c r="K252" s="9" t="str">
        <f t="shared" si="47"/>
        <v/>
      </c>
      <c r="L252" s="9" t="str">
        <f t="shared" si="48"/>
        <v/>
      </c>
      <c r="M252" s="9" t="str">
        <f t="shared" si="49"/>
        <v/>
      </c>
      <c r="N252" s="9" t="str">
        <f t="shared" si="50"/>
        <v/>
      </c>
      <c r="O252" s="9" t="str">
        <f t="shared" si="51"/>
        <v/>
      </c>
      <c r="P252" s="9" t="str">
        <f t="shared" si="52"/>
        <v/>
      </c>
      <c r="Q252" s="9" t="str">
        <f t="shared" si="53"/>
        <v/>
      </c>
      <c r="R252" s="9" t="str">
        <f>IF(A252&lt;&gt;"",IF(COUNTIF($G$2:$G$1000,"&gt;=50")&gt;=10,IF(AND(F252&gt;=55,G252&gt;=50),IF(_xlfn.RANK.EQ(K252,$K$2:$K$1000,0)&lt;=ROUND(COUNTIFS($G$2:$G$1000,"&gt;=50",$F$2:$F$1000,"&gt;=55")/100*$AF$9,0),$AF$8,IF(_xlfn.RANK.EQ(L252,$L$2:$L$1000,0)&lt;=ROUND(COUNTIFS($G$2:$G$1000,"&gt;=50",$F$2:$F$1000,"&gt;=55")/100*$AE$9,0),$AE$8,IF(_xlfn.RANK.EQ(M252,$M$2:$M$1000,0)&lt;=ROUND(COUNTIFS($G$2:$G$1000,"&gt;=50",$F$2:$F$1000,"&gt;=55")/100*$AD$9,0),$AD$8,IF(_xlfn.RANK.EQ(N252,$N$2:$N$1000,0)&lt;=ROUND(COUNTIFS($G$2:$G$1000,"&gt;=50",$F$2:$F$1000,"&gt;=55")/100*$AC$9,0),$AC$8,IF(_xlfn.RANK.EQ(O252,$O$2:$O$1000,0)&lt;=ROUND(COUNTIFS($G$2:$G$1000,"&gt;=50",$F$2:$F$1000,"&gt;=55")/100*$AB$9,0),$AB$8,IF(_xlfn.RANK.EQ(P252,$P$2:$P$1000,0)&lt;=ROUND(COUNTIFS($G$2:$G$1000,"&gt;=50",$F$2:$F$1000,"&gt;=55")/100*$AA$9,0),$AA$8,$Z$8)))))),IF(I252&gt;=$Y$9,$Y$8,$X$8)),IF(I252&gt;=$X$32,$X$30,IF(I252&gt;=$Y$32,$Y$30,IF(I252&gt;=$Z$32,$Z$30,IF(I252&gt;=$AA$32,$AA$30,IF(I252&gt;=$AB$32,$AB$30,IF(I252&gt;=$AC$32,$AC$30,IF(I252&gt;=$AD$32,$AD$30,IF(I252&gt;=$AE$32,$AE$30,$AF$30))))))))),"")</f>
        <v/>
      </c>
      <c r="S252" s="9" t="str" cm="1">
        <f t="array" ref="S252">IF(AND(D252&lt;&gt;"",D252&lt;&gt;"GR"),IF(COUNTIF($H$2:$H$1000,"&gt;=50")&gt;=10,IF(D252&lt;&gt;"GR",IF(AND(D252&gt;=55,H252&gt;=50),_xlfn.IFS(AND(H252&gt;=$AF$11,H252&gt;$AE$10,H252&gt;$AD$10,H252&gt;$AC$10,H252&gt;$AB$10,H252&gt;$AA$10,H252&gt;$Z$10),"AA",AND(H252&gt;=$AE$11,H252&gt;$AD$10,H252&gt;$AC$10,H252&gt;$AB$10,H252&gt;$AA$10,H252&gt;$Z$10),"BA",AND(H252&gt;=$AD$11,H252&gt;$AC$10,H252&gt;$AB$10,H252&gt;$AA$10,H252&gt;$Z$10),"BB",AND(H252&gt;=$AC$11,H252&gt;$AB$10,H252&gt;$AA$10,H252&gt;$Z$10),"CB",AND(H252&gt;=$AB$11,H252&gt;$AA$10,H252&gt;$Z$10),"CC",AND(H252&gt;=$AA$11,H252&gt;$Z$10),"DC",H252&gt;=50,"DD"),IF(H252&gt;=$Y$9,"FD","FF")),R252),IF(J252&gt;=$X$32,$X$30,IF(J252&gt;=$Y$32,$Y$30,IF(J252&gt;=$Z$32,$Z$30,IF(J252&gt;=$AA$32,$AA$30,IF(J252&gt;=$AB$32,$AB$30,IF(J252&gt;=$AC$32,$AC$30,IF(J252&gt;=$AD$32,$AD$30,IF(J252&gt;=$AE$32,$AE$30,$AF$30))))))))),R252)</f>
        <v/>
      </c>
      <c r="T252" s="9" t="str" cm="1">
        <f t="array" ref="T252">IF(A252&lt;&gt;"",IF(_xlfn.BITOR(D252&lt;&gt;"GR",D252&lt;&gt;""),IF(AND(J252&gt;=50,D252&gt;=55),_xlfn.RANK.EQ(J252,$J$2:$J$1000,0),_xlfn.IFS(S252="FD",999,S252="FF",1000)),IF(AND(J252&gt;=50,F252&gt;=55),_xlfn.RANK.EQ(J252,$J$2:$J$326,0),_xlfn.IFS(S252="FD",999,S252="FF",1000))),"")</f>
        <v/>
      </c>
    </row>
    <row r="253" spans="1:20" x14ac:dyDescent="0.2">
      <c r="A253" s="31"/>
      <c r="B253" s="31"/>
      <c r="C253" s="31"/>
      <c r="D253" s="3"/>
      <c r="E253" s="16">
        <f t="shared" si="54"/>
        <v>0</v>
      </c>
      <c r="F253" s="16">
        <f t="shared" si="55"/>
        <v>0</v>
      </c>
      <c r="G253" s="9">
        <f t="shared" si="43"/>
        <v>0</v>
      </c>
      <c r="H253" s="9">
        <f t="shared" si="44"/>
        <v>0</v>
      </c>
      <c r="I253" s="9">
        <f t="shared" si="45"/>
        <v>0</v>
      </c>
      <c r="J253" s="9">
        <f t="shared" si="46"/>
        <v>0</v>
      </c>
      <c r="K253" s="9" t="str">
        <f t="shared" si="47"/>
        <v/>
      </c>
      <c r="L253" s="9" t="str">
        <f t="shared" si="48"/>
        <v/>
      </c>
      <c r="M253" s="9" t="str">
        <f t="shared" si="49"/>
        <v/>
      </c>
      <c r="N253" s="9" t="str">
        <f t="shared" si="50"/>
        <v/>
      </c>
      <c r="O253" s="9" t="str">
        <f t="shared" si="51"/>
        <v/>
      </c>
      <c r="P253" s="9" t="str">
        <f t="shared" si="52"/>
        <v/>
      </c>
      <c r="Q253" s="9" t="str">
        <f t="shared" si="53"/>
        <v/>
      </c>
      <c r="R253" s="9" t="str">
        <f>IF(A253&lt;&gt;"",IF(COUNTIF($G$2:$G$1000,"&gt;=50")&gt;=10,IF(AND(F253&gt;=55,G253&gt;=50),IF(_xlfn.RANK.EQ(K253,$K$2:$K$1000,0)&lt;=ROUND(COUNTIFS($G$2:$G$1000,"&gt;=50",$F$2:$F$1000,"&gt;=55")/100*$AF$9,0),$AF$8,IF(_xlfn.RANK.EQ(L253,$L$2:$L$1000,0)&lt;=ROUND(COUNTIFS($G$2:$G$1000,"&gt;=50",$F$2:$F$1000,"&gt;=55")/100*$AE$9,0),$AE$8,IF(_xlfn.RANK.EQ(M253,$M$2:$M$1000,0)&lt;=ROUND(COUNTIFS($G$2:$G$1000,"&gt;=50",$F$2:$F$1000,"&gt;=55")/100*$AD$9,0),$AD$8,IF(_xlfn.RANK.EQ(N253,$N$2:$N$1000,0)&lt;=ROUND(COUNTIFS($G$2:$G$1000,"&gt;=50",$F$2:$F$1000,"&gt;=55")/100*$AC$9,0),$AC$8,IF(_xlfn.RANK.EQ(O253,$O$2:$O$1000,0)&lt;=ROUND(COUNTIFS($G$2:$G$1000,"&gt;=50",$F$2:$F$1000,"&gt;=55")/100*$AB$9,0),$AB$8,IF(_xlfn.RANK.EQ(P253,$P$2:$P$1000,0)&lt;=ROUND(COUNTIFS($G$2:$G$1000,"&gt;=50",$F$2:$F$1000,"&gt;=55")/100*$AA$9,0),$AA$8,$Z$8)))))),IF(I253&gt;=$Y$9,$Y$8,$X$8)),IF(I253&gt;=$X$32,$X$30,IF(I253&gt;=$Y$32,$Y$30,IF(I253&gt;=$Z$32,$Z$30,IF(I253&gt;=$AA$32,$AA$30,IF(I253&gt;=$AB$32,$AB$30,IF(I253&gt;=$AC$32,$AC$30,IF(I253&gt;=$AD$32,$AD$30,IF(I253&gt;=$AE$32,$AE$30,$AF$30))))))))),"")</f>
        <v/>
      </c>
      <c r="S253" s="9" t="str" cm="1">
        <f t="array" ref="S253">IF(AND(D253&lt;&gt;"",D253&lt;&gt;"GR"),IF(COUNTIF($H$2:$H$1000,"&gt;=50")&gt;=10,IF(D253&lt;&gt;"GR",IF(AND(D253&gt;=55,H253&gt;=50),_xlfn.IFS(AND(H253&gt;=$AF$11,H253&gt;$AE$10,H253&gt;$AD$10,H253&gt;$AC$10,H253&gt;$AB$10,H253&gt;$AA$10,H253&gt;$Z$10),"AA",AND(H253&gt;=$AE$11,H253&gt;$AD$10,H253&gt;$AC$10,H253&gt;$AB$10,H253&gt;$AA$10,H253&gt;$Z$10),"BA",AND(H253&gt;=$AD$11,H253&gt;$AC$10,H253&gt;$AB$10,H253&gt;$AA$10,H253&gt;$Z$10),"BB",AND(H253&gt;=$AC$11,H253&gt;$AB$10,H253&gt;$AA$10,H253&gt;$Z$10),"CB",AND(H253&gt;=$AB$11,H253&gt;$AA$10,H253&gt;$Z$10),"CC",AND(H253&gt;=$AA$11,H253&gt;$Z$10),"DC",H253&gt;=50,"DD"),IF(H253&gt;=$Y$9,"FD","FF")),R253),IF(J253&gt;=$X$32,$X$30,IF(J253&gt;=$Y$32,$Y$30,IF(J253&gt;=$Z$32,$Z$30,IF(J253&gt;=$AA$32,$AA$30,IF(J253&gt;=$AB$32,$AB$30,IF(J253&gt;=$AC$32,$AC$30,IF(J253&gt;=$AD$32,$AD$30,IF(J253&gt;=$AE$32,$AE$30,$AF$30))))))))),R253)</f>
        <v/>
      </c>
      <c r="T253" s="9" t="str" cm="1">
        <f t="array" ref="T253">IF(A253&lt;&gt;"",IF(_xlfn.BITOR(D253&lt;&gt;"GR",D253&lt;&gt;""),IF(AND(J253&gt;=50,D253&gt;=55),_xlfn.RANK.EQ(J253,$J$2:$J$1000,0),_xlfn.IFS(S253="FD",999,S253="FF",1000)),IF(AND(J253&gt;=50,F253&gt;=55),_xlfn.RANK.EQ(J253,$J$2:$J$326,0),_xlfn.IFS(S253="FD",999,S253="FF",1000))),"")</f>
        <v/>
      </c>
    </row>
    <row r="254" spans="1:20" x14ac:dyDescent="0.2">
      <c r="A254" s="31"/>
      <c r="B254" s="31"/>
      <c r="C254" s="31"/>
      <c r="D254" s="3"/>
      <c r="E254" s="16">
        <f t="shared" si="54"/>
        <v>0</v>
      </c>
      <c r="F254" s="16">
        <f t="shared" si="55"/>
        <v>0</v>
      </c>
      <c r="G254" s="9">
        <f t="shared" si="43"/>
        <v>0</v>
      </c>
      <c r="H254" s="9">
        <f t="shared" si="44"/>
        <v>0</v>
      </c>
      <c r="I254" s="9">
        <f t="shared" si="45"/>
        <v>0</v>
      </c>
      <c r="J254" s="9">
        <f t="shared" si="46"/>
        <v>0</v>
      </c>
      <c r="K254" s="9" t="str">
        <f t="shared" si="47"/>
        <v/>
      </c>
      <c r="L254" s="9" t="str">
        <f t="shared" si="48"/>
        <v/>
      </c>
      <c r="M254" s="9" t="str">
        <f t="shared" si="49"/>
        <v/>
      </c>
      <c r="N254" s="9" t="str">
        <f t="shared" si="50"/>
        <v/>
      </c>
      <c r="O254" s="9" t="str">
        <f t="shared" si="51"/>
        <v/>
      </c>
      <c r="P254" s="9" t="str">
        <f t="shared" si="52"/>
        <v/>
      </c>
      <c r="Q254" s="9" t="str">
        <f t="shared" si="53"/>
        <v/>
      </c>
      <c r="R254" s="9" t="str">
        <f>IF(A254&lt;&gt;"",IF(COUNTIF($G$2:$G$1000,"&gt;=50")&gt;=10,IF(AND(F254&gt;=55,G254&gt;=50),IF(_xlfn.RANK.EQ(K254,$K$2:$K$1000,0)&lt;=ROUND(COUNTIFS($G$2:$G$1000,"&gt;=50",$F$2:$F$1000,"&gt;=55")/100*$AF$9,0),$AF$8,IF(_xlfn.RANK.EQ(L254,$L$2:$L$1000,0)&lt;=ROUND(COUNTIFS($G$2:$G$1000,"&gt;=50",$F$2:$F$1000,"&gt;=55")/100*$AE$9,0),$AE$8,IF(_xlfn.RANK.EQ(M254,$M$2:$M$1000,0)&lt;=ROUND(COUNTIFS($G$2:$G$1000,"&gt;=50",$F$2:$F$1000,"&gt;=55")/100*$AD$9,0),$AD$8,IF(_xlfn.RANK.EQ(N254,$N$2:$N$1000,0)&lt;=ROUND(COUNTIFS($G$2:$G$1000,"&gt;=50",$F$2:$F$1000,"&gt;=55")/100*$AC$9,0),$AC$8,IF(_xlfn.RANK.EQ(O254,$O$2:$O$1000,0)&lt;=ROUND(COUNTIFS($G$2:$G$1000,"&gt;=50",$F$2:$F$1000,"&gt;=55")/100*$AB$9,0),$AB$8,IF(_xlfn.RANK.EQ(P254,$P$2:$P$1000,0)&lt;=ROUND(COUNTIFS($G$2:$G$1000,"&gt;=50",$F$2:$F$1000,"&gt;=55")/100*$AA$9,0),$AA$8,$Z$8)))))),IF(I254&gt;=$Y$9,$Y$8,$X$8)),IF(I254&gt;=$X$32,$X$30,IF(I254&gt;=$Y$32,$Y$30,IF(I254&gt;=$Z$32,$Z$30,IF(I254&gt;=$AA$32,$AA$30,IF(I254&gt;=$AB$32,$AB$30,IF(I254&gt;=$AC$32,$AC$30,IF(I254&gt;=$AD$32,$AD$30,IF(I254&gt;=$AE$32,$AE$30,$AF$30))))))))),"")</f>
        <v/>
      </c>
      <c r="S254" s="9" t="str" cm="1">
        <f t="array" ref="S254">IF(AND(D254&lt;&gt;"",D254&lt;&gt;"GR"),IF(COUNTIF($H$2:$H$1000,"&gt;=50")&gt;=10,IF(D254&lt;&gt;"GR",IF(AND(D254&gt;=55,H254&gt;=50),_xlfn.IFS(AND(H254&gt;=$AF$11,H254&gt;$AE$10,H254&gt;$AD$10,H254&gt;$AC$10,H254&gt;$AB$10,H254&gt;$AA$10,H254&gt;$Z$10),"AA",AND(H254&gt;=$AE$11,H254&gt;$AD$10,H254&gt;$AC$10,H254&gt;$AB$10,H254&gt;$AA$10,H254&gt;$Z$10),"BA",AND(H254&gt;=$AD$11,H254&gt;$AC$10,H254&gt;$AB$10,H254&gt;$AA$10,H254&gt;$Z$10),"BB",AND(H254&gt;=$AC$11,H254&gt;$AB$10,H254&gt;$AA$10,H254&gt;$Z$10),"CB",AND(H254&gt;=$AB$11,H254&gt;$AA$10,H254&gt;$Z$10),"CC",AND(H254&gt;=$AA$11,H254&gt;$Z$10),"DC",H254&gt;=50,"DD"),IF(H254&gt;=$Y$9,"FD","FF")),R254),IF(J254&gt;=$X$32,$X$30,IF(J254&gt;=$Y$32,$Y$30,IF(J254&gt;=$Z$32,$Z$30,IF(J254&gt;=$AA$32,$AA$30,IF(J254&gt;=$AB$32,$AB$30,IF(J254&gt;=$AC$32,$AC$30,IF(J254&gt;=$AD$32,$AD$30,IF(J254&gt;=$AE$32,$AE$30,$AF$30))))))))),R254)</f>
        <v/>
      </c>
      <c r="T254" s="9" t="str" cm="1">
        <f t="array" ref="T254">IF(A254&lt;&gt;"",IF(_xlfn.BITOR(D254&lt;&gt;"GR",D254&lt;&gt;""),IF(AND(J254&gt;=50,D254&gt;=55),_xlfn.RANK.EQ(J254,$J$2:$J$1000,0),_xlfn.IFS(S254="FD",999,S254="FF",1000)),IF(AND(J254&gt;=50,F254&gt;=55),_xlfn.RANK.EQ(J254,$J$2:$J$326,0),_xlfn.IFS(S254="FD",999,S254="FF",1000))),"")</f>
        <v/>
      </c>
    </row>
    <row r="255" spans="1:20" x14ac:dyDescent="0.2">
      <c r="A255" s="31"/>
      <c r="B255" s="31"/>
      <c r="C255" s="31"/>
      <c r="D255" s="3"/>
      <c r="E255" s="16">
        <f t="shared" si="54"/>
        <v>0</v>
      </c>
      <c r="F255" s="16">
        <f t="shared" si="55"/>
        <v>0</v>
      </c>
      <c r="G255" s="9">
        <f t="shared" si="43"/>
        <v>0</v>
      </c>
      <c r="H255" s="9">
        <f t="shared" si="44"/>
        <v>0</v>
      </c>
      <c r="I255" s="9">
        <f t="shared" si="45"/>
        <v>0</v>
      </c>
      <c r="J255" s="9">
        <f t="shared" si="46"/>
        <v>0</v>
      </c>
      <c r="K255" s="9" t="str">
        <f t="shared" si="47"/>
        <v/>
      </c>
      <c r="L255" s="9" t="str">
        <f t="shared" si="48"/>
        <v/>
      </c>
      <c r="M255" s="9" t="str">
        <f t="shared" si="49"/>
        <v/>
      </c>
      <c r="N255" s="9" t="str">
        <f t="shared" si="50"/>
        <v/>
      </c>
      <c r="O255" s="9" t="str">
        <f t="shared" si="51"/>
        <v/>
      </c>
      <c r="P255" s="9" t="str">
        <f t="shared" si="52"/>
        <v/>
      </c>
      <c r="Q255" s="9" t="str">
        <f t="shared" si="53"/>
        <v/>
      </c>
      <c r="R255" s="9" t="str">
        <f>IF(A255&lt;&gt;"",IF(COUNTIF($G$2:$G$1000,"&gt;=50")&gt;=10,IF(AND(F255&gt;=55,G255&gt;=50),IF(_xlfn.RANK.EQ(K255,$K$2:$K$1000,0)&lt;=ROUND(COUNTIFS($G$2:$G$1000,"&gt;=50",$F$2:$F$1000,"&gt;=55")/100*$AF$9,0),$AF$8,IF(_xlfn.RANK.EQ(L255,$L$2:$L$1000,0)&lt;=ROUND(COUNTIFS($G$2:$G$1000,"&gt;=50",$F$2:$F$1000,"&gt;=55")/100*$AE$9,0),$AE$8,IF(_xlfn.RANK.EQ(M255,$M$2:$M$1000,0)&lt;=ROUND(COUNTIFS($G$2:$G$1000,"&gt;=50",$F$2:$F$1000,"&gt;=55")/100*$AD$9,0),$AD$8,IF(_xlfn.RANK.EQ(N255,$N$2:$N$1000,0)&lt;=ROUND(COUNTIFS($G$2:$G$1000,"&gt;=50",$F$2:$F$1000,"&gt;=55")/100*$AC$9,0),$AC$8,IF(_xlfn.RANK.EQ(O255,$O$2:$O$1000,0)&lt;=ROUND(COUNTIFS($G$2:$G$1000,"&gt;=50",$F$2:$F$1000,"&gt;=55")/100*$AB$9,0),$AB$8,IF(_xlfn.RANK.EQ(P255,$P$2:$P$1000,0)&lt;=ROUND(COUNTIFS($G$2:$G$1000,"&gt;=50",$F$2:$F$1000,"&gt;=55")/100*$AA$9,0),$AA$8,$Z$8)))))),IF(I255&gt;=$Y$9,$Y$8,$X$8)),IF(I255&gt;=$X$32,$X$30,IF(I255&gt;=$Y$32,$Y$30,IF(I255&gt;=$Z$32,$Z$30,IF(I255&gt;=$AA$32,$AA$30,IF(I255&gt;=$AB$32,$AB$30,IF(I255&gt;=$AC$32,$AC$30,IF(I255&gt;=$AD$32,$AD$30,IF(I255&gt;=$AE$32,$AE$30,$AF$30))))))))),"")</f>
        <v/>
      </c>
      <c r="S255" s="9" t="str" cm="1">
        <f t="array" ref="S255">IF(AND(D255&lt;&gt;"",D255&lt;&gt;"GR"),IF(COUNTIF($H$2:$H$1000,"&gt;=50")&gt;=10,IF(D255&lt;&gt;"GR",IF(AND(D255&gt;=55,H255&gt;=50),_xlfn.IFS(AND(H255&gt;=$AF$11,H255&gt;$AE$10,H255&gt;$AD$10,H255&gt;$AC$10,H255&gt;$AB$10,H255&gt;$AA$10,H255&gt;$Z$10),"AA",AND(H255&gt;=$AE$11,H255&gt;$AD$10,H255&gt;$AC$10,H255&gt;$AB$10,H255&gt;$AA$10,H255&gt;$Z$10),"BA",AND(H255&gt;=$AD$11,H255&gt;$AC$10,H255&gt;$AB$10,H255&gt;$AA$10,H255&gt;$Z$10),"BB",AND(H255&gt;=$AC$11,H255&gt;$AB$10,H255&gt;$AA$10,H255&gt;$Z$10),"CB",AND(H255&gt;=$AB$11,H255&gt;$AA$10,H255&gt;$Z$10),"CC",AND(H255&gt;=$AA$11,H255&gt;$Z$10),"DC",H255&gt;=50,"DD"),IF(H255&gt;=$Y$9,"FD","FF")),R255),IF(J255&gt;=$X$32,$X$30,IF(J255&gt;=$Y$32,$Y$30,IF(J255&gt;=$Z$32,$Z$30,IF(J255&gt;=$AA$32,$AA$30,IF(J255&gt;=$AB$32,$AB$30,IF(J255&gt;=$AC$32,$AC$30,IF(J255&gt;=$AD$32,$AD$30,IF(J255&gt;=$AE$32,$AE$30,$AF$30))))))))),R255)</f>
        <v/>
      </c>
      <c r="T255" s="9" t="str" cm="1">
        <f t="array" ref="T255">IF(A255&lt;&gt;"",IF(_xlfn.BITOR(D255&lt;&gt;"GR",D255&lt;&gt;""),IF(AND(J255&gt;=50,D255&gt;=55),_xlfn.RANK.EQ(J255,$J$2:$J$1000,0),_xlfn.IFS(S255="FD",999,S255="FF",1000)),IF(AND(J255&gt;=50,F255&gt;=55),_xlfn.RANK.EQ(J255,$J$2:$J$326,0),_xlfn.IFS(S255="FD",999,S255="FF",1000))),"")</f>
        <v/>
      </c>
    </row>
    <row r="256" spans="1:20" x14ac:dyDescent="0.2">
      <c r="A256" s="31"/>
      <c r="B256" s="31"/>
      <c r="C256" s="31"/>
      <c r="D256" s="3"/>
      <c r="E256" s="16">
        <f t="shared" si="54"/>
        <v>0</v>
      </c>
      <c r="F256" s="16">
        <f t="shared" si="55"/>
        <v>0</v>
      </c>
      <c r="G256" s="9">
        <f t="shared" si="43"/>
        <v>0</v>
      </c>
      <c r="H256" s="9">
        <f t="shared" si="44"/>
        <v>0</v>
      </c>
      <c r="I256" s="9">
        <f t="shared" si="45"/>
        <v>0</v>
      </c>
      <c r="J256" s="9">
        <f t="shared" si="46"/>
        <v>0</v>
      </c>
      <c r="K256" s="9" t="str">
        <f t="shared" si="47"/>
        <v/>
      </c>
      <c r="L256" s="9" t="str">
        <f t="shared" si="48"/>
        <v/>
      </c>
      <c r="M256" s="9" t="str">
        <f t="shared" si="49"/>
        <v/>
      </c>
      <c r="N256" s="9" t="str">
        <f t="shared" si="50"/>
        <v/>
      </c>
      <c r="O256" s="9" t="str">
        <f t="shared" si="51"/>
        <v/>
      </c>
      <c r="P256" s="9" t="str">
        <f t="shared" si="52"/>
        <v/>
      </c>
      <c r="Q256" s="9" t="str">
        <f t="shared" si="53"/>
        <v/>
      </c>
      <c r="R256" s="9" t="str">
        <f>IF(A256&lt;&gt;"",IF(COUNTIF($G$2:$G$1000,"&gt;=50")&gt;=10,IF(AND(F256&gt;=55,G256&gt;=50),IF(_xlfn.RANK.EQ(K256,$K$2:$K$1000,0)&lt;=ROUND(COUNTIFS($G$2:$G$1000,"&gt;=50",$F$2:$F$1000,"&gt;=55")/100*$AF$9,0),$AF$8,IF(_xlfn.RANK.EQ(L256,$L$2:$L$1000,0)&lt;=ROUND(COUNTIFS($G$2:$G$1000,"&gt;=50",$F$2:$F$1000,"&gt;=55")/100*$AE$9,0),$AE$8,IF(_xlfn.RANK.EQ(M256,$M$2:$M$1000,0)&lt;=ROUND(COUNTIFS($G$2:$G$1000,"&gt;=50",$F$2:$F$1000,"&gt;=55")/100*$AD$9,0),$AD$8,IF(_xlfn.RANK.EQ(N256,$N$2:$N$1000,0)&lt;=ROUND(COUNTIFS($G$2:$G$1000,"&gt;=50",$F$2:$F$1000,"&gt;=55")/100*$AC$9,0),$AC$8,IF(_xlfn.RANK.EQ(O256,$O$2:$O$1000,0)&lt;=ROUND(COUNTIFS($G$2:$G$1000,"&gt;=50",$F$2:$F$1000,"&gt;=55")/100*$AB$9,0),$AB$8,IF(_xlfn.RANK.EQ(P256,$P$2:$P$1000,0)&lt;=ROUND(COUNTIFS($G$2:$G$1000,"&gt;=50",$F$2:$F$1000,"&gt;=55")/100*$AA$9,0),$AA$8,$Z$8)))))),IF(I256&gt;=$Y$9,$Y$8,$X$8)),IF(I256&gt;=$X$32,$X$30,IF(I256&gt;=$Y$32,$Y$30,IF(I256&gt;=$Z$32,$Z$30,IF(I256&gt;=$AA$32,$AA$30,IF(I256&gt;=$AB$32,$AB$30,IF(I256&gt;=$AC$32,$AC$30,IF(I256&gt;=$AD$32,$AD$30,IF(I256&gt;=$AE$32,$AE$30,$AF$30))))))))),"")</f>
        <v/>
      </c>
      <c r="S256" s="9" t="str" cm="1">
        <f t="array" ref="S256">IF(AND(D256&lt;&gt;"",D256&lt;&gt;"GR"),IF(COUNTIF($H$2:$H$1000,"&gt;=50")&gt;=10,IF(D256&lt;&gt;"GR",IF(AND(D256&gt;=55,H256&gt;=50),_xlfn.IFS(AND(H256&gt;=$AF$11,H256&gt;$AE$10,H256&gt;$AD$10,H256&gt;$AC$10,H256&gt;$AB$10,H256&gt;$AA$10,H256&gt;$Z$10),"AA",AND(H256&gt;=$AE$11,H256&gt;$AD$10,H256&gt;$AC$10,H256&gt;$AB$10,H256&gt;$AA$10,H256&gt;$Z$10),"BA",AND(H256&gt;=$AD$11,H256&gt;$AC$10,H256&gt;$AB$10,H256&gt;$AA$10,H256&gt;$Z$10),"BB",AND(H256&gt;=$AC$11,H256&gt;$AB$10,H256&gt;$AA$10,H256&gt;$Z$10),"CB",AND(H256&gt;=$AB$11,H256&gt;$AA$10,H256&gt;$Z$10),"CC",AND(H256&gt;=$AA$11,H256&gt;$Z$10),"DC",H256&gt;=50,"DD"),IF(H256&gt;=$Y$9,"FD","FF")),R256),IF(J256&gt;=$X$32,$X$30,IF(J256&gt;=$Y$32,$Y$30,IF(J256&gt;=$Z$32,$Z$30,IF(J256&gt;=$AA$32,$AA$30,IF(J256&gt;=$AB$32,$AB$30,IF(J256&gt;=$AC$32,$AC$30,IF(J256&gt;=$AD$32,$AD$30,IF(J256&gt;=$AE$32,$AE$30,$AF$30))))))))),R256)</f>
        <v/>
      </c>
      <c r="T256" s="9" t="str" cm="1">
        <f t="array" ref="T256">IF(A256&lt;&gt;"",IF(_xlfn.BITOR(D256&lt;&gt;"GR",D256&lt;&gt;""),IF(AND(J256&gt;=50,D256&gt;=55),_xlfn.RANK.EQ(J256,$J$2:$J$1000,0),_xlfn.IFS(S256="FD",999,S256="FF",1000)),IF(AND(J256&gt;=50,F256&gt;=55),_xlfn.RANK.EQ(J256,$J$2:$J$326,0),_xlfn.IFS(S256="FD",999,S256="FF",1000))),"")</f>
        <v/>
      </c>
    </row>
    <row r="257" spans="1:20" x14ac:dyDescent="0.2">
      <c r="A257" s="31"/>
      <c r="B257" s="31"/>
      <c r="C257" s="31"/>
      <c r="D257" s="3"/>
      <c r="E257" s="16">
        <f t="shared" si="54"/>
        <v>0</v>
      </c>
      <c r="F257" s="16">
        <f t="shared" si="55"/>
        <v>0</v>
      </c>
      <c r="G257" s="9">
        <f t="shared" si="43"/>
        <v>0</v>
      </c>
      <c r="H257" s="9">
        <f t="shared" si="44"/>
        <v>0</v>
      </c>
      <c r="I257" s="9">
        <f t="shared" si="45"/>
        <v>0</v>
      </c>
      <c r="J257" s="9">
        <f t="shared" si="46"/>
        <v>0</v>
      </c>
      <c r="K257" s="9" t="str">
        <f t="shared" si="47"/>
        <v/>
      </c>
      <c r="L257" s="9" t="str">
        <f t="shared" si="48"/>
        <v/>
      </c>
      <c r="M257" s="9" t="str">
        <f t="shared" si="49"/>
        <v/>
      </c>
      <c r="N257" s="9" t="str">
        <f t="shared" si="50"/>
        <v/>
      </c>
      <c r="O257" s="9" t="str">
        <f t="shared" si="51"/>
        <v/>
      </c>
      <c r="P257" s="9" t="str">
        <f t="shared" si="52"/>
        <v/>
      </c>
      <c r="Q257" s="9" t="str">
        <f t="shared" si="53"/>
        <v/>
      </c>
      <c r="R257" s="9" t="str">
        <f>IF(A257&lt;&gt;"",IF(COUNTIF($G$2:$G$1000,"&gt;=50")&gt;=10,IF(AND(F257&gt;=55,G257&gt;=50),IF(_xlfn.RANK.EQ(K257,$K$2:$K$1000,0)&lt;=ROUND(COUNTIFS($G$2:$G$1000,"&gt;=50",$F$2:$F$1000,"&gt;=55")/100*$AF$9,0),$AF$8,IF(_xlfn.RANK.EQ(L257,$L$2:$L$1000,0)&lt;=ROUND(COUNTIFS($G$2:$G$1000,"&gt;=50",$F$2:$F$1000,"&gt;=55")/100*$AE$9,0),$AE$8,IF(_xlfn.RANK.EQ(M257,$M$2:$M$1000,0)&lt;=ROUND(COUNTIFS($G$2:$G$1000,"&gt;=50",$F$2:$F$1000,"&gt;=55")/100*$AD$9,0),$AD$8,IF(_xlfn.RANK.EQ(N257,$N$2:$N$1000,0)&lt;=ROUND(COUNTIFS($G$2:$G$1000,"&gt;=50",$F$2:$F$1000,"&gt;=55")/100*$AC$9,0),$AC$8,IF(_xlfn.RANK.EQ(O257,$O$2:$O$1000,0)&lt;=ROUND(COUNTIFS($G$2:$G$1000,"&gt;=50",$F$2:$F$1000,"&gt;=55")/100*$AB$9,0),$AB$8,IF(_xlfn.RANK.EQ(P257,$P$2:$P$1000,0)&lt;=ROUND(COUNTIFS($G$2:$G$1000,"&gt;=50",$F$2:$F$1000,"&gt;=55")/100*$AA$9,0),$AA$8,$Z$8)))))),IF(I257&gt;=$Y$9,$Y$8,$X$8)),IF(I257&gt;=$X$32,$X$30,IF(I257&gt;=$Y$32,$Y$30,IF(I257&gt;=$Z$32,$Z$30,IF(I257&gt;=$AA$32,$AA$30,IF(I257&gt;=$AB$32,$AB$30,IF(I257&gt;=$AC$32,$AC$30,IF(I257&gt;=$AD$32,$AD$30,IF(I257&gt;=$AE$32,$AE$30,$AF$30))))))))),"")</f>
        <v/>
      </c>
      <c r="S257" s="9" t="str" cm="1">
        <f t="array" ref="S257">IF(AND(D257&lt;&gt;"",D257&lt;&gt;"GR"),IF(COUNTIF($H$2:$H$1000,"&gt;=50")&gt;=10,IF(D257&lt;&gt;"GR",IF(AND(D257&gt;=55,H257&gt;=50),_xlfn.IFS(AND(H257&gt;=$AF$11,H257&gt;$AE$10,H257&gt;$AD$10,H257&gt;$AC$10,H257&gt;$AB$10,H257&gt;$AA$10,H257&gt;$Z$10),"AA",AND(H257&gt;=$AE$11,H257&gt;$AD$10,H257&gt;$AC$10,H257&gt;$AB$10,H257&gt;$AA$10,H257&gt;$Z$10),"BA",AND(H257&gt;=$AD$11,H257&gt;$AC$10,H257&gt;$AB$10,H257&gt;$AA$10,H257&gt;$Z$10),"BB",AND(H257&gt;=$AC$11,H257&gt;$AB$10,H257&gt;$AA$10,H257&gt;$Z$10),"CB",AND(H257&gt;=$AB$11,H257&gt;$AA$10,H257&gt;$Z$10),"CC",AND(H257&gt;=$AA$11,H257&gt;$Z$10),"DC",H257&gt;=50,"DD"),IF(H257&gt;=$Y$9,"FD","FF")),R257),IF(J257&gt;=$X$32,$X$30,IF(J257&gt;=$Y$32,$Y$30,IF(J257&gt;=$Z$32,$Z$30,IF(J257&gt;=$AA$32,$AA$30,IF(J257&gt;=$AB$32,$AB$30,IF(J257&gt;=$AC$32,$AC$30,IF(J257&gt;=$AD$32,$AD$30,IF(J257&gt;=$AE$32,$AE$30,$AF$30))))))))),R257)</f>
        <v/>
      </c>
      <c r="T257" s="9" t="str" cm="1">
        <f t="array" ref="T257">IF(A257&lt;&gt;"",IF(_xlfn.BITOR(D257&lt;&gt;"GR",D257&lt;&gt;""),IF(AND(J257&gt;=50,D257&gt;=55),_xlfn.RANK.EQ(J257,$J$2:$J$1000,0),_xlfn.IFS(S257="FD",999,S257="FF",1000)),IF(AND(J257&gt;=50,F257&gt;=55),_xlfn.RANK.EQ(J257,$J$2:$J$326,0),_xlfn.IFS(S257="FD",999,S257="FF",1000))),"")</f>
        <v/>
      </c>
    </row>
    <row r="258" spans="1:20" x14ac:dyDescent="0.2">
      <c r="A258" s="31"/>
      <c r="B258" s="31"/>
      <c r="C258" s="31"/>
      <c r="D258" s="3"/>
      <c r="E258" s="16">
        <f t="shared" si="54"/>
        <v>0</v>
      </c>
      <c r="F258" s="16">
        <f t="shared" si="55"/>
        <v>0</v>
      </c>
      <c r="G258" s="9">
        <f t="shared" ref="G258:G321" si="56">(E258*0.4)+(F258*0.6)</f>
        <v>0</v>
      </c>
      <c r="H258" s="9">
        <f t="shared" si="44"/>
        <v>0</v>
      </c>
      <c r="I258" s="9">
        <f t="shared" si="45"/>
        <v>0</v>
      </c>
      <c r="J258" s="9">
        <f t="shared" si="46"/>
        <v>0</v>
      </c>
      <c r="K258" s="9" t="str">
        <f t="shared" si="47"/>
        <v/>
      </c>
      <c r="L258" s="9" t="str">
        <f t="shared" si="48"/>
        <v/>
      </c>
      <c r="M258" s="9" t="str">
        <f t="shared" si="49"/>
        <v/>
      </c>
      <c r="N258" s="9" t="str">
        <f t="shared" si="50"/>
        <v/>
      </c>
      <c r="O258" s="9" t="str">
        <f t="shared" si="51"/>
        <v/>
      </c>
      <c r="P258" s="9" t="str">
        <f t="shared" si="52"/>
        <v/>
      </c>
      <c r="Q258" s="9" t="str">
        <f t="shared" si="53"/>
        <v/>
      </c>
      <c r="R258" s="9" t="str">
        <f>IF(A258&lt;&gt;"",IF(COUNTIF($G$2:$G$1000,"&gt;=50")&gt;=10,IF(AND(F258&gt;=55,G258&gt;=50),IF(_xlfn.RANK.EQ(K258,$K$2:$K$1000,0)&lt;=ROUND(COUNTIFS($G$2:$G$1000,"&gt;=50",$F$2:$F$1000,"&gt;=55")/100*$AF$9,0),$AF$8,IF(_xlfn.RANK.EQ(L258,$L$2:$L$1000,0)&lt;=ROUND(COUNTIFS($G$2:$G$1000,"&gt;=50",$F$2:$F$1000,"&gt;=55")/100*$AE$9,0),$AE$8,IF(_xlfn.RANK.EQ(M258,$M$2:$M$1000,0)&lt;=ROUND(COUNTIFS($G$2:$G$1000,"&gt;=50",$F$2:$F$1000,"&gt;=55")/100*$AD$9,0),$AD$8,IF(_xlfn.RANK.EQ(N258,$N$2:$N$1000,0)&lt;=ROUND(COUNTIFS($G$2:$G$1000,"&gt;=50",$F$2:$F$1000,"&gt;=55")/100*$AC$9,0),$AC$8,IF(_xlfn.RANK.EQ(O258,$O$2:$O$1000,0)&lt;=ROUND(COUNTIFS($G$2:$G$1000,"&gt;=50",$F$2:$F$1000,"&gt;=55")/100*$AB$9,0),$AB$8,IF(_xlfn.RANK.EQ(P258,$P$2:$P$1000,0)&lt;=ROUND(COUNTIFS($G$2:$G$1000,"&gt;=50",$F$2:$F$1000,"&gt;=55")/100*$AA$9,0),$AA$8,$Z$8)))))),IF(I258&gt;=$Y$9,$Y$8,$X$8)),IF(I258&gt;=$X$32,$X$30,IF(I258&gt;=$Y$32,$Y$30,IF(I258&gt;=$Z$32,$Z$30,IF(I258&gt;=$AA$32,$AA$30,IF(I258&gt;=$AB$32,$AB$30,IF(I258&gt;=$AC$32,$AC$30,IF(I258&gt;=$AD$32,$AD$30,IF(I258&gt;=$AE$32,$AE$30,$AF$30))))))))),"")</f>
        <v/>
      </c>
      <c r="S258" s="9" t="str" cm="1">
        <f t="array" ref="S258">IF(AND(D258&lt;&gt;"",D258&lt;&gt;"GR"),IF(COUNTIF($H$2:$H$1000,"&gt;=50")&gt;=10,IF(D258&lt;&gt;"GR",IF(AND(D258&gt;=55,H258&gt;=50),_xlfn.IFS(AND(H258&gt;=$AF$11,H258&gt;$AE$10,H258&gt;$AD$10,H258&gt;$AC$10,H258&gt;$AB$10,H258&gt;$AA$10,H258&gt;$Z$10),"AA",AND(H258&gt;=$AE$11,H258&gt;$AD$10,H258&gt;$AC$10,H258&gt;$AB$10,H258&gt;$AA$10,H258&gt;$Z$10),"BA",AND(H258&gt;=$AD$11,H258&gt;$AC$10,H258&gt;$AB$10,H258&gt;$AA$10,H258&gt;$Z$10),"BB",AND(H258&gt;=$AC$11,H258&gt;$AB$10,H258&gt;$AA$10,H258&gt;$Z$10),"CB",AND(H258&gt;=$AB$11,H258&gt;$AA$10,H258&gt;$Z$10),"CC",AND(H258&gt;=$AA$11,H258&gt;$Z$10),"DC",H258&gt;=50,"DD"),IF(H258&gt;=$Y$9,"FD","FF")),R258),IF(J258&gt;=$X$32,$X$30,IF(J258&gt;=$Y$32,$Y$30,IF(J258&gt;=$Z$32,$Z$30,IF(J258&gt;=$AA$32,$AA$30,IF(J258&gt;=$AB$32,$AB$30,IF(J258&gt;=$AC$32,$AC$30,IF(J258&gt;=$AD$32,$AD$30,IF(J258&gt;=$AE$32,$AE$30,$AF$30))))))))),R258)</f>
        <v/>
      </c>
      <c r="T258" s="9" t="str" cm="1">
        <f t="array" ref="T258">IF(A258&lt;&gt;"",IF(_xlfn.BITOR(D258&lt;&gt;"GR",D258&lt;&gt;""),IF(AND(J258&gt;=50,D258&gt;=55),_xlfn.RANK.EQ(J258,$J$2:$J$1000,0),_xlfn.IFS(S258="FD",999,S258="FF",1000)),IF(AND(J258&gt;=50,F258&gt;=55),_xlfn.RANK.EQ(J258,$J$2:$J$326,0),_xlfn.IFS(S258="FD",999,S258="FF",1000))),"")</f>
        <v/>
      </c>
    </row>
    <row r="259" spans="1:20" x14ac:dyDescent="0.2">
      <c r="A259" s="31"/>
      <c r="B259" s="31"/>
      <c r="C259" s="31"/>
      <c r="D259" s="3"/>
      <c r="E259" s="16">
        <f t="shared" si="54"/>
        <v>0</v>
      </c>
      <c r="F259" s="16">
        <f t="shared" si="55"/>
        <v>0</v>
      </c>
      <c r="G259" s="9">
        <f t="shared" si="56"/>
        <v>0</v>
      </c>
      <c r="H259" s="9">
        <f t="shared" ref="H259:H322" si="57">IF(AND(D259&lt;&gt;"",D259&lt;&gt;"GR"),(E259*0.4)+(D259*0.6),G259)</f>
        <v>0</v>
      </c>
      <c r="I259" s="9">
        <f t="shared" ref="I259:I322" si="58">ROUND(G259,0)</f>
        <v>0</v>
      </c>
      <c r="J259" s="9">
        <f t="shared" ref="J259:J322" si="59">ROUND(H259,0)</f>
        <v>0</v>
      </c>
      <c r="K259" s="9" t="str">
        <f t="shared" ref="K259:K322" si="60">IF(AND(G259&gt;=50,F259&gt;=55),G259,"")</f>
        <v/>
      </c>
      <c r="L259" s="9" t="str">
        <f t="shared" ref="L259:L322" si="61">IF(K259&lt;&gt;"",IF(_xlfn.RANK.EQ(K259,$K$2:$K$326,0)&lt;=ROUND(COUNTIFS($G$2:$G$326,"&gt;=50",$F$2:$F$326,"&gt;=55")/100*$AF$9,0),"",G259),"")</f>
        <v/>
      </c>
      <c r="M259" s="9" t="str">
        <f t="shared" ref="M259:M322" si="62">IF(L259&lt;&gt;"",IF(_xlfn.RANK.EQ(L259,$L$2:$L$326,0)&lt;=ROUND(COUNTIFS($G$2:$G$326,"&gt;=50",$F$2:$F$326,"&gt;=55")/100*$AE$9,0),"",G259),"")</f>
        <v/>
      </c>
      <c r="N259" s="9" t="str">
        <f t="shared" ref="N259:N322" si="63">IF(M259&lt;&gt;"",IF(_xlfn.RANK.EQ(M259,$M$2:$M$326,0)&lt;=ROUND(COUNTIFS($G$2:$G$326,"&gt;=50",$F$2:$F$326,"&gt;=55")/100*$AD$9,0),"",G259),"")</f>
        <v/>
      </c>
      <c r="O259" s="9" t="str">
        <f t="shared" ref="O259:O322" si="64">IF(N259&lt;&gt;"",IF(_xlfn.RANK.EQ(N259,$N$2:$N$326,0)&lt;=ROUND(COUNTIFS($G$2:$G$326,"&gt;=50",$F$2:$F$326,"&gt;=55")/100*$AC$9,0),"",G259),"")</f>
        <v/>
      </c>
      <c r="P259" s="9" t="str">
        <f t="shared" ref="P259:P322" si="65">IF(O259&lt;&gt;"",IF(_xlfn.RANK.EQ(O259,$O$2:$O$326,0)&lt;=ROUND(COUNTIFS($G$2:$G$326,"&gt;=50",$F$2:$F$326,"&gt;=55")/100*$AB$9,0),"",G259),"")</f>
        <v/>
      </c>
      <c r="Q259" s="9" t="str">
        <f t="shared" ref="Q259:Q322" si="66">IF(P259&lt;&gt;"",IF(_xlfn.RANK.EQ(P259,$P$2:$P$326,0)&lt;=ROUND(COUNTIFS($G$2:$G$326,"&gt;=50",$F$2:$F$326,"&gt;=55")/100*$AA$9,0),"",G259),"")</f>
        <v/>
      </c>
      <c r="R259" s="9" t="str">
        <f>IF(A259&lt;&gt;"",IF(COUNTIF($G$2:$G$1000,"&gt;=50")&gt;=10,IF(AND(F259&gt;=55,G259&gt;=50),IF(_xlfn.RANK.EQ(K259,$K$2:$K$1000,0)&lt;=ROUND(COUNTIFS($G$2:$G$1000,"&gt;=50",$F$2:$F$1000,"&gt;=55")/100*$AF$9,0),$AF$8,IF(_xlfn.RANK.EQ(L259,$L$2:$L$1000,0)&lt;=ROUND(COUNTIFS($G$2:$G$1000,"&gt;=50",$F$2:$F$1000,"&gt;=55")/100*$AE$9,0),$AE$8,IF(_xlfn.RANK.EQ(M259,$M$2:$M$1000,0)&lt;=ROUND(COUNTIFS($G$2:$G$1000,"&gt;=50",$F$2:$F$1000,"&gt;=55")/100*$AD$9,0),$AD$8,IF(_xlfn.RANK.EQ(N259,$N$2:$N$1000,0)&lt;=ROUND(COUNTIFS($G$2:$G$1000,"&gt;=50",$F$2:$F$1000,"&gt;=55")/100*$AC$9,0),$AC$8,IF(_xlfn.RANK.EQ(O259,$O$2:$O$1000,0)&lt;=ROUND(COUNTIFS($G$2:$G$1000,"&gt;=50",$F$2:$F$1000,"&gt;=55")/100*$AB$9,0),$AB$8,IF(_xlfn.RANK.EQ(P259,$P$2:$P$1000,0)&lt;=ROUND(COUNTIFS($G$2:$G$1000,"&gt;=50",$F$2:$F$1000,"&gt;=55")/100*$AA$9,0),$AA$8,$Z$8)))))),IF(I259&gt;=$Y$9,$Y$8,$X$8)),IF(I259&gt;=$X$32,$X$30,IF(I259&gt;=$Y$32,$Y$30,IF(I259&gt;=$Z$32,$Z$30,IF(I259&gt;=$AA$32,$AA$30,IF(I259&gt;=$AB$32,$AB$30,IF(I259&gt;=$AC$32,$AC$30,IF(I259&gt;=$AD$32,$AD$30,IF(I259&gt;=$AE$32,$AE$30,$AF$30))))))))),"")</f>
        <v/>
      </c>
      <c r="S259" s="9" t="str" cm="1">
        <f t="array" ref="S259">IF(AND(D259&lt;&gt;"",D259&lt;&gt;"GR"),IF(COUNTIF($H$2:$H$1000,"&gt;=50")&gt;=10,IF(D259&lt;&gt;"GR",IF(AND(D259&gt;=55,H259&gt;=50),_xlfn.IFS(AND(H259&gt;=$AF$11,H259&gt;$AE$10,H259&gt;$AD$10,H259&gt;$AC$10,H259&gt;$AB$10,H259&gt;$AA$10,H259&gt;$Z$10),"AA",AND(H259&gt;=$AE$11,H259&gt;$AD$10,H259&gt;$AC$10,H259&gt;$AB$10,H259&gt;$AA$10,H259&gt;$Z$10),"BA",AND(H259&gt;=$AD$11,H259&gt;$AC$10,H259&gt;$AB$10,H259&gt;$AA$10,H259&gt;$Z$10),"BB",AND(H259&gt;=$AC$11,H259&gt;$AB$10,H259&gt;$AA$10,H259&gt;$Z$10),"CB",AND(H259&gt;=$AB$11,H259&gt;$AA$10,H259&gt;$Z$10),"CC",AND(H259&gt;=$AA$11,H259&gt;$Z$10),"DC",H259&gt;=50,"DD"),IF(H259&gt;=$Y$9,"FD","FF")),R259),IF(J259&gt;=$X$32,$X$30,IF(J259&gt;=$Y$32,$Y$30,IF(J259&gt;=$Z$32,$Z$30,IF(J259&gt;=$AA$32,$AA$30,IF(J259&gt;=$AB$32,$AB$30,IF(J259&gt;=$AC$32,$AC$30,IF(J259&gt;=$AD$32,$AD$30,IF(J259&gt;=$AE$32,$AE$30,$AF$30))))))))),R259)</f>
        <v/>
      </c>
      <c r="T259" s="9" t="str" cm="1">
        <f t="array" ref="T259">IF(A259&lt;&gt;"",IF(_xlfn.BITOR(D259&lt;&gt;"GR",D259&lt;&gt;""),IF(AND(J259&gt;=50,D259&gt;=55),_xlfn.RANK.EQ(J259,$J$2:$J$1000,0),_xlfn.IFS(S259="FD",999,S259="FF",1000)),IF(AND(J259&gt;=50,F259&gt;=55),_xlfn.RANK.EQ(J259,$J$2:$J$326,0),_xlfn.IFS(S259="FD",999,S259="FF",1000))),"")</f>
        <v/>
      </c>
    </row>
    <row r="260" spans="1:20" x14ac:dyDescent="0.2">
      <c r="A260" s="31"/>
      <c r="B260" s="31"/>
      <c r="C260" s="31"/>
      <c r="D260" s="3"/>
      <c r="E260" s="16">
        <f t="shared" si="54"/>
        <v>0</v>
      </c>
      <c r="F260" s="16">
        <f t="shared" si="55"/>
        <v>0</v>
      </c>
      <c r="G260" s="9">
        <f t="shared" si="56"/>
        <v>0</v>
      </c>
      <c r="H260" s="9">
        <f t="shared" si="57"/>
        <v>0</v>
      </c>
      <c r="I260" s="9">
        <f t="shared" si="58"/>
        <v>0</v>
      </c>
      <c r="J260" s="9">
        <f t="shared" si="59"/>
        <v>0</v>
      </c>
      <c r="K260" s="9" t="str">
        <f t="shared" si="60"/>
        <v/>
      </c>
      <c r="L260" s="9" t="str">
        <f t="shared" si="61"/>
        <v/>
      </c>
      <c r="M260" s="9" t="str">
        <f t="shared" si="62"/>
        <v/>
      </c>
      <c r="N260" s="9" t="str">
        <f t="shared" si="63"/>
        <v/>
      </c>
      <c r="O260" s="9" t="str">
        <f t="shared" si="64"/>
        <v/>
      </c>
      <c r="P260" s="9" t="str">
        <f t="shared" si="65"/>
        <v/>
      </c>
      <c r="Q260" s="9" t="str">
        <f t="shared" si="66"/>
        <v/>
      </c>
      <c r="R260" s="9" t="str">
        <f>IF(A260&lt;&gt;"",IF(COUNTIF($G$2:$G$1000,"&gt;=50")&gt;=10,IF(AND(F260&gt;=55,G260&gt;=50),IF(_xlfn.RANK.EQ(K260,$K$2:$K$1000,0)&lt;=ROUND(COUNTIFS($G$2:$G$1000,"&gt;=50",$F$2:$F$1000,"&gt;=55")/100*$AF$9,0),$AF$8,IF(_xlfn.RANK.EQ(L260,$L$2:$L$1000,0)&lt;=ROUND(COUNTIFS($G$2:$G$1000,"&gt;=50",$F$2:$F$1000,"&gt;=55")/100*$AE$9,0),$AE$8,IF(_xlfn.RANK.EQ(M260,$M$2:$M$1000,0)&lt;=ROUND(COUNTIFS($G$2:$G$1000,"&gt;=50",$F$2:$F$1000,"&gt;=55")/100*$AD$9,0),$AD$8,IF(_xlfn.RANK.EQ(N260,$N$2:$N$1000,0)&lt;=ROUND(COUNTIFS($G$2:$G$1000,"&gt;=50",$F$2:$F$1000,"&gt;=55")/100*$AC$9,0),$AC$8,IF(_xlfn.RANK.EQ(O260,$O$2:$O$1000,0)&lt;=ROUND(COUNTIFS($G$2:$G$1000,"&gt;=50",$F$2:$F$1000,"&gt;=55")/100*$AB$9,0),$AB$8,IF(_xlfn.RANK.EQ(P260,$P$2:$P$1000,0)&lt;=ROUND(COUNTIFS($G$2:$G$1000,"&gt;=50",$F$2:$F$1000,"&gt;=55")/100*$AA$9,0),$AA$8,$Z$8)))))),IF(I260&gt;=$Y$9,$Y$8,$X$8)),IF(I260&gt;=$X$32,$X$30,IF(I260&gt;=$Y$32,$Y$30,IF(I260&gt;=$Z$32,$Z$30,IF(I260&gt;=$AA$32,$AA$30,IF(I260&gt;=$AB$32,$AB$30,IF(I260&gt;=$AC$32,$AC$30,IF(I260&gt;=$AD$32,$AD$30,IF(I260&gt;=$AE$32,$AE$30,$AF$30))))))))),"")</f>
        <v/>
      </c>
      <c r="S260" s="9" t="str" cm="1">
        <f t="array" ref="S260">IF(AND(D260&lt;&gt;"",D260&lt;&gt;"GR"),IF(COUNTIF($H$2:$H$1000,"&gt;=50")&gt;=10,IF(D260&lt;&gt;"GR",IF(AND(D260&gt;=55,H260&gt;=50),_xlfn.IFS(AND(H260&gt;=$AF$11,H260&gt;$AE$10,H260&gt;$AD$10,H260&gt;$AC$10,H260&gt;$AB$10,H260&gt;$AA$10,H260&gt;$Z$10),"AA",AND(H260&gt;=$AE$11,H260&gt;$AD$10,H260&gt;$AC$10,H260&gt;$AB$10,H260&gt;$AA$10,H260&gt;$Z$10),"BA",AND(H260&gt;=$AD$11,H260&gt;$AC$10,H260&gt;$AB$10,H260&gt;$AA$10,H260&gt;$Z$10),"BB",AND(H260&gt;=$AC$11,H260&gt;$AB$10,H260&gt;$AA$10,H260&gt;$Z$10),"CB",AND(H260&gt;=$AB$11,H260&gt;$AA$10,H260&gt;$Z$10),"CC",AND(H260&gt;=$AA$11,H260&gt;$Z$10),"DC",H260&gt;=50,"DD"),IF(H260&gt;=$Y$9,"FD","FF")),R260),IF(J260&gt;=$X$32,$X$30,IF(J260&gt;=$Y$32,$Y$30,IF(J260&gt;=$Z$32,$Z$30,IF(J260&gt;=$AA$32,$AA$30,IF(J260&gt;=$AB$32,$AB$30,IF(J260&gt;=$AC$32,$AC$30,IF(J260&gt;=$AD$32,$AD$30,IF(J260&gt;=$AE$32,$AE$30,$AF$30))))))))),R260)</f>
        <v/>
      </c>
      <c r="T260" s="9" t="str" cm="1">
        <f t="array" ref="T260">IF(A260&lt;&gt;"",IF(_xlfn.BITOR(D260&lt;&gt;"GR",D260&lt;&gt;""),IF(AND(J260&gt;=50,D260&gt;=55),_xlfn.RANK.EQ(J260,$J$2:$J$1000,0),_xlfn.IFS(S260="FD",999,S260="FF",1000)),IF(AND(J260&gt;=50,F260&gt;=55),_xlfn.RANK.EQ(J260,$J$2:$J$326,0),_xlfn.IFS(S260="FD",999,S260="FF",1000))),"")</f>
        <v/>
      </c>
    </row>
    <row r="261" spans="1:20" x14ac:dyDescent="0.2">
      <c r="A261" s="31"/>
      <c r="B261" s="31"/>
      <c r="C261" s="31"/>
      <c r="D261" s="3"/>
      <c r="E261" s="16">
        <f t="shared" si="54"/>
        <v>0</v>
      </c>
      <c r="F261" s="16">
        <f t="shared" si="55"/>
        <v>0</v>
      </c>
      <c r="G261" s="9">
        <f t="shared" si="56"/>
        <v>0</v>
      </c>
      <c r="H261" s="9">
        <f t="shared" si="57"/>
        <v>0</v>
      </c>
      <c r="I261" s="9">
        <f t="shared" si="58"/>
        <v>0</v>
      </c>
      <c r="J261" s="9">
        <f t="shared" si="59"/>
        <v>0</v>
      </c>
      <c r="K261" s="9" t="str">
        <f t="shared" si="60"/>
        <v/>
      </c>
      <c r="L261" s="9" t="str">
        <f t="shared" si="61"/>
        <v/>
      </c>
      <c r="M261" s="9" t="str">
        <f t="shared" si="62"/>
        <v/>
      </c>
      <c r="N261" s="9" t="str">
        <f t="shared" si="63"/>
        <v/>
      </c>
      <c r="O261" s="9" t="str">
        <f t="shared" si="64"/>
        <v/>
      </c>
      <c r="P261" s="9" t="str">
        <f t="shared" si="65"/>
        <v/>
      </c>
      <c r="Q261" s="9" t="str">
        <f t="shared" si="66"/>
        <v/>
      </c>
      <c r="R261" s="9" t="str">
        <f>IF(A261&lt;&gt;"",IF(COUNTIF($G$2:$G$1000,"&gt;=50")&gt;=10,IF(AND(F261&gt;=55,G261&gt;=50),IF(_xlfn.RANK.EQ(K261,$K$2:$K$1000,0)&lt;=ROUND(COUNTIFS($G$2:$G$1000,"&gt;=50",$F$2:$F$1000,"&gt;=55")/100*$AF$9,0),$AF$8,IF(_xlfn.RANK.EQ(L261,$L$2:$L$1000,0)&lt;=ROUND(COUNTIFS($G$2:$G$1000,"&gt;=50",$F$2:$F$1000,"&gt;=55")/100*$AE$9,0),$AE$8,IF(_xlfn.RANK.EQ(M261,$M$2:$M$1000,0)&lt;=ROUND(COUNTIFS($G$2:$G$1000,"&gt;=50",$F$2:$F$1000,"&gt;=55")/100*$AD$9,0),$AD$8,IF(_xlfn.RANK.EQ(N261,$N$2:$N$1000,0)&lt;=ROUND(COUNTIFS($G$2:$G$1000,"&gt;=50",$F$2:$F$1000,"&gt;=55")/100*$AC$9,0),$AC$8,IF(_xlfn.RANK.EQ(O261,$O$2:$O$1000,0)&lt;=ROUND(COUNTIFS($G$2:$G$1000,"&gt;=50",$F$2:$F$1000,"&gt;=55")/100*$AB$9,0),$AB$8,IF(_xlfn.RANK.EQ(P261,$P$2:$P$1000,0)&lt;=ROUND(COUNTIFS($G$2:$G$1000,"&gt;=50",$F$2:$F$1000,"&gt;=55")/100*$AA$9,0),$AA$8,$Z$8)))))),IF(I261&gt;=$Y$9,$Y$8,$X$8)),IF(I261&gt;=$X$32,$X$30,IF(I261&gt;=$Y$32,$Y$30,IF(I261&gt;=$Z$32,$Z$30,IF(I261&gt;=$AA$32,$AA$30,IF(I261&gt;=$AB$32,$AB$30,IF(I261&gt;=$AC$32,$AC$30,IF(I261&gt;=$AD$32,$AD$30,IF(I261&gt;=$AE$32,$AE$30,$AF$30))))))))),"")</f>
        <v/>
      </c>
      <c r="S261" s="9" t="str" cm="1">
        <f t="array" ref="S261">IF(AND(D261&lt;&gt;"",D261&lt;&gt;"GR"),IF(COUNTIF($H$2:$H$1000,"&gt;=50")&gt;=10,IF(D261&lt;&gt;"GR",IF(AND(D261&gt;=55,H261&gt;=50),_xlfn.IFS(AND(H261&gt;=$AF$11,H261&gt;$AE$10,H261&gt;$AD$10,H261&gt;$AC$10,H261&gt;$AB$10,H261&gt;$AA$10,H261&gt;$Z$10),"AA",AND(H261&gt;=$AE$11,H261&gt;$AD$10,H261&gt;$AC$10,H261&gt;$AB$10,H261&gt;$AA$10,H261&gt;$Z$10),"BA",AND(H261&gt;=$AD$11,H261&gt;$AC$10,H261&gt;$AB$10,H261&gt;$AA$10,H261&gt;$Z$10),"BB",AND(H261&gt;=$AC$11,H261&gt;$AB$10,H261&gt;$AA$10,H261&gt;$Z$10),"CB",AND(H261&gt;=$AB$11,H261&gt;$AA$10,H261&gt;$Z$10),"CC",AND(H261&gt;=$AA$11,H261&gt;$Z$10),"DC",H261&gt;=50,"DD"),IF(H261&gt;=$Y$9,"FD","FF")),R261),IF(J261&gt;=$X$32,$X$30,IF(J261&gt;=$Y$32,$Y$30,IF(J261&gt;=$Z$32,$Z$30,IF(J261&gt;=$AA$32,$AA$30,IF(J261&gt;=$AB$32,$AB$30,IF(J261&gt;=$AC$32,$AC$30,IF(J261&gt;=$AD$32,$AD$30,IF(J261&gt;=$AE$32,$AE$30,$AF$30))))))))),R261)</f>
        <v/>
      </c>
      <c r="T261" s="9" t="str" cm="1">
        <f t="array" ref="T261">IF(A261&lt;&gt;"",IF(_xlfn.BITOR(D261&lt;&gt;"GR",D261&lt;&gt;""),IF(AND(J261&gt;=50,D261&gt;=55),_xlfn.RANK.EQ(J261,$J$2:$J$1000,0),_xlfn.IFS(S261="FD",999,S261="FF",1000)),IF(AND(J261&gt;=50,F261&gt;=55),_xlfn.RANK.EQ(J261,$J$2:$J$326,0),_xlfn.IFS(S261="FD",999,S261="FF",1000))),"")</f>
        <v/>
      </c>
    </row>
    <row r="262" spans="1:20" x14ac:dyDescent="0.2">
      <c r="A262" s="31"/>
      <c r="B262" s="31"/>
      <c r="C262" s="31"/>
      <c r="D262" s="3"/>
      <c r="E262" s="16">
        <f t="shared" si="54"/>
        <v>0</v>
      </c>
      <c r="F262" s="16">
        <f t="shared" si="55"/>
        <v>0</v>
      </c>
      <c r="G262" s="9">
        <f t="shared" si="56"/>
        <v>0</v>
      </c>
      <c r="H262" s="9">
        <f t="shared" si="57"/>
        <v>0</v>
      </c>
      <c r="I262" s="9">
        <f t="shared" si="58"/>
        <v>0</v>
      </c>
      <c r="J262" s="9">
        <f t="shared" si="59"/>
        <v>0</v>
      </c>
      <c r="K262" s="9" t="str">
        <f t="shared" si="60"/>
        <v/>
      </c>
      <c r="L262" s="9" t="str">
        <f t="shared" si="61"/>
        <v/>
      </c>
      <c r="M262" s="9" t="str">
        <f t="shared" si="62"/>
        <v/>
      </c>
      <c r="N262" s="9" t="str">
        <f t="shared" si="63"/>
        <v/>
      </c>
      <c r="O262" s="9" t="str">
        <f t="shared" si="64"/>
        <v/>
      </c>
      <c r="P262" s="9" t="str">
        <f t="shared" si="65"/>
        <v/>
      </c>
      <c r="Q262" s="9" t="str">
        <f t="shared" si="66"/>
        <v/>
      </c>
      <c r="R262" s="9" t="str">
        <f>IF(A262&lt;&gt;"",IF(COUNTIF($G$2:$G$1000,"&gt;=50")&gt;=10,IF(AND(F262&gt;=55,G262&gt;=50),IF(_xlfn.RANK.EQ(K262,$K$2:$K$1000,0)&lt;=ROUND(COUNTIFS($G$2:$G$1000,"&gt;=50",$F$2:$F$1000,"&gt;=55")/100*$AF$9,0),$AF$8,IF(_xlfn.RANK.EQ(L262,$L$2:$L$1000,0)&lt;=ROUND(COUNTIFS($G$2:$G$1000,"&gt;=50",$F$2:$F$1000,"&gt;=55")/100*$AE$9,0),$AE$8,IF(_xlfn.RANK.EQ(M262,$M$2:$M$1000,0)&lt;=ROUND(COUNTIFS($G$2:$G$1000,"&gt;=50",$F$2:$F$1000,"&gt;=55")/100*$AD$9,0),$AD$8,IF(_xlfn.RANK.EQ(N262,$N$2:$N$1000,0)&lt;=ROUND(COUNTIFS($G$2:$G$1000,"&gt;=50",$F$2:$F$1000,"&gt;=55")/100*$AC$9,0),$AC$8,IF(_xlfn.RANK.EQ(O262,$O$2:$O$1000,0)&lt;=ROUND(COUNTIFS($G$2:$G$1000,"&gt;=50",$F$2:$F$1000,"&gt;=55")/100*$AB$9,0),$AB$8,IF(_xlfn.RANK.EQ(P262,$P$2:$P$1000,0)&lt;=ROUND(COUNTIFS($G$2:$G$1000,"&gt;=50",$F$2:$F$1000,"&gt;=55")/100*$AA$9,0),$AA$8,$Z$8)))))),IF(I262&gt;=$Y$9,$Y$8,$X$8)),IF(I262&gt;=$X$32,$X$30,IF(I262&gt;=$Y$32,$Y$30,IF(I262&gt;=$Z$32,$Z$30,IF(I262&gt;=$AA$32,$AA$30,IF(I262&gt;=$AB$32,$AB$30,IF(I262&gt;=$AC$32,$AC$30,IF(I262&gt;=$AD$32,$AD$30,IF(I262&gt;=$AE$32,$AE$30,$AF$30))))))))),"")</f>
        <v/>
      </c>
      <c r="S262" s="9" t="str" cm="1">
        <f t="array" ref="S262">IF(AND(D262&lt;&gt;"",D262&lt;&gt;"GR"),IF(COUNTIF($H$2:$H$1000,"&gt;=50")&gt;=10,IF(D262&lt;&gt;"GR",IF(AND(D262&gt;=55,H262&gt;=50),_xlfn.IFS(AND(H262&gt;=$AF$11,H262&gt;$AE$10,H262&gt;$AD$10,H262&gt;$AC$10,H262&gt;$AB$10,H262&gt;$AA$10,H262&gt;$Z$10),"AA",AND(H262&gt;=$AE$11,H262&gt;$AD$10,H262&gt;$AC$10,H262&gt;$AB$10,H262&gt;$AA$10,H262&gt;$Z$10),"BA",AND(H262&gt;=$AD$11,H262&gt;$AC$10,H262&gt;$AB$10,H262&gt;$AA$10,H262&gt;$Z$10),"BB",AND(H262&gt;=$AC$11,H262&gt;$AB$10,H262&gt;$AA$10,H262&gt;$Z$10),"CB",AND(H262&gt;=$AB$11,H262&gt;$AA$10,H262&gt;$Z$10),"CC",AND(H262&gt;=$AA$11,H262&gt;$Z$10),"DC",H262&gt;=50,"DD"),IF(H262&gt;=$Y$9,"FD","FF")),R262),IF(J262&gt;=$X$32,$X$30,IF(J262&gt;=$Y$32,$Y$30,IF(J262&gt;=$Z$32,$Z$30,IF(J262&gt;=$AA$32,$AA$30,IF(J262&gt;=$AB$32,$AB$30,IF(J262&gt;=$AC$32,$AC$30,IF(J262&gt;=$AD$32,$AD$30,IF(J262&gt;=$AE$32,$AE$30,$AF$30))))))))),R262)</f>
        <v/>
      </c>
      <c r="T262" s="9" t="str" cm="1">
        <f t="array" ref="T262">IF(A262&lt;&gt;"",IF(_xlfn.BITOR(D262&lt;&gt;"GR",D262&lt;&gt;""),IF(AND(J262&gt;=50,D262&gt;=55),_xlfn.RANK.EQ(J262,$J$2:$J$1000,0),_xlfn.IFS(S262="FD",999,S262="FF",1000)),IF(AND(J262&gt;=50,F262&gt;=55),_xlfn.RANK.EQ(J262,$J$2:$J$326,0),_xlfn.IFS(S262="FD",999,S262="FF",1000))),"")</f>
        <v/>
      </c>
    </row>
    <row r="263" spans="1:20" x14ac:dyDescent="0.2">
      <c r="A263" s="31"/>
      <c r="B263" s="31"/>
      <c r="C263" s="31"/>
      <c r="D263" s="3"/>
      <c r="E263" s="16">
        <f t="shared" si="54"/>
        <v>0</v>
      </c>
      <c r="F263" s="16">
        <f t="shared" si="55"/>
        <v>0</v>
      </c>
      <c r="G263" s="9">
        <f t="shared" si="56"/>
        <v>0</v>
      </c>
      <c r="H263" s="9">
        <f t="shared" si="57"/>
        <v>0</v>
      </c>
      <c r="I263" s="9">
        <f t="shared" si="58"/>
        <v>0</v>
      </c>
      <c r="J263" s="9">
        <f t="shared" si="59"/>
        <v>0</v>
      </c>
      <c r="K263" s="9" t="str">
        <f t="shared" si="60"/>
        <v/>
      </c>
      <c r="L263" s="9" t="str">
        <f t="shared" si="61"/>
        <v/>
      </c>
      <c r="M263" s="9" t="str">
        <f t="shared" si="62"/>
        <v/>
      </c>
      <c r="N263" s="9" t="str">
        <f t="shared" si="63"/>
        <v/>
      </c>
      <c r="O263" s="9" t="str">
        <f t="shared" si="64"/>
        <v/>
      </c>
      <c r="P263" s="9" t="str">
        <f t="shared" si="65"/>
        <v/>
      </c>
      <c r="Q263" s="9" t="str">
        <f t="shared" si="66"/>
        <v/>
      </c>
      <c r="R263" s="9" t="str">
        <f>IF(A263&lt;&gt;"",IF(COUNTIF($G$2:$G$1000,"&gt;=50")&gt;=10,IF(AND(F263&gt;=55,G263&gt;=50),IF(_xlfn.RANK.EQ(K263,$K$2:$K$1000,0)&lt;=ROUND(COUNTIFS($G$2:$G$1000,"&gt;=50",$F$2:$F$1000,"&gt;=55")/100*$AF$9,0),$AF$8,IF(_xlfn.RANK.EQ(L263,$L$2:$L$1000,0)&lt;=ROUND(COUNTIFS($G$2:$G$1000,"&gt;=50",$F$2:$F$1000,"&gt;=55")/100*$AE$9,0),$AE$8,IF(_xlfn.RANK.EQ(M263,$M$2:$M$1000,0)&lt;=ROUND(COUNTIFS($G$2:$G$1000,"&gt;=50",$F$2:$F$1000,"&gt;=55")/100*$AD$9,0),$AD$8,IF(_xlfn.RANK.EQ(N263,$N$2:$N$1000,0)&lt;=ROUND(COUNTIFS($G$2:$G$1000,"&gt;=50",$F$2:$F$1000,"&gt;=55")/100*$AC$9,0),$AC$8,IF(_xlfn.RANK.EQ(O263,$O$2:$O$1000,0)&lt;=ROUND(COUNTIFS($G$2:$G$1000,"&gt;=50",$F$2:$F$1000,"&gt;=55")/100*$AB$9,0),$AB$8,IF(_xlfn.RANK.EQ(P263,$P$2:$P$1000,0)&lt;=ROUND(COUNTIFS($G$2:$G$1000,"&gt;=50",$F$2:$F$1000,"&gt;=55")/100*$AA$9,0),$AA$8,$Z$8)))))),IF(I263&gt;=$Y$9,$Y$8,$X$8)),IF(I263&gt;=$X$32,$X$30,IF(I263&gt;=$Y$32,$Y$30,IF(I263&gt;=$Z$32,$Z$30,IF(I263&gt;=$AA$32,$AA$30,IF(I263&gt;=$AB$32,$AB$30,IF(I263&gt;=$AC$32,$AC$30,IF(I263&gt;=$AD$32,$AD$30,IF(I263&gt;=$AE$32,$AE$30,$AF$30))))))))),"")</f>
        <v/>
      </c>
      <c r="S263" s="9" t="str" cm="1">
        <f t="array" ref="S263">IF(AND(D263&lt;&gt;"",D263&lt;&gt;"GR"),IF(COUNTIF($H$2:$H$1000,"&gt;=50")&gt;=10,IF(D263&lt;&gt;"GR",IF(AND(D263&gt;=55,H263&gt;=50),_xlfn.IFS(AND(H263&gt;=$AF$11,H263&gt;$AE$10,H263&gt;$AD$10,H263&gt;$AC$10,H263&gt;$AB$10,H263&gt;$AA$10,H263&gt;$Z$10),"AA",AND(H263&gt;=$AE$11,H263&gt;$AD$10,H263&gt;$AC$10,H263&gt;$AB$10,H263&gt;$AA$10,H263&gt;$Z$10),"BA",AND(H263&gt;=$AD$11,H263&gt;$AC$10,H263&gt;$AB$10,H263&gt;$AA$10,H263&gt;$Z$10),"BB",AND(H263&gt;=$AC$11,H263&gt;$AB$10,H263&gt;$AA$10,H263&gt;$Z$10),"CB",AND(H263&gt;=$AB$11,H263&gt;$AA$10,H263&gt;$Z$10),"CC",AND(H263&gt;=$AA$11,H263&gt;$Z$10),"DC",H263&gt;=50,"DD"),IF(H263&gt;=$Y$9,"FD","FF")),R263),IF(J263&gt;=$X$32,$X$30,IF(J263&gt;=$Y$32,$Y$30,IF(J263&gt;=$Z$32,$Z$30,IF(J263&gt;=$AA$32,$AA$30,IF(J263&gt;=$AB$32,$AB$30,IF(J263&gt;=$AC$32,$AC$30,IF(J263&gt;=$AD$32,$AD$30,IF(J263&gt;=$AE$32,$AE$30,$AF$30))))))))),R263)</f>
        <v/>
      </c>
      <c r="T263" s="9" t="str" cm="1">
        <f t="array" ref="T263">IF(A263&lt;&gt;"",IF(_xlfn.BITOR(D263&lt;&gt;"GR",D263&lt;&gt;""),IF(AND(J263&gt;=50,D263&gt;=55),_xlfn.RANK.EQ(J263,$J$2:$J$1000,0),_xlfn.IFS(S263="FD",999,S263="FF",1000)),IF(AND(J263&gt;=50,F263&gt;=55),_xlfn.RANK.EQ(J263,$J$2:$J$326,0),_xlfn.IFS(S263="FD",999,S263="FF",1000))),"")</f>
        <v/>
      </c>
    </row>
    <row r="264" spans="1:20" x14ac:dyDescent="0.2">
      <c r="A264" s="31"/>
      <c r="B264" s="31"/>
      <c r="C264" s="31"/>
      <c r="D264" s="3"/>
      <c r="E264" s="16">
        <f t="shared" si="54"/>
        <v>0</v>
      </c>
      <c r="F264" s="16">
        <f t="shared" si="55"/>
        <v>0</v>
      </c>
      <c r="G264" s="9">
        <f t="shared" si="56"/>
        <v>0</v>
      </c>
      <c r="H264" s="9">
        <f t="shared" si="57"/>
        <v>0</v>
      </c>
      <c r="I264" s="9">
        <f t="shared" si="58"/>
        <v>0</v>
      </c>
      <c r="J264" s="9">
        <f t="shared" si="59"/>
        <v>0</v>
      </c>
      <c r="K264" s="9" t="str">
        <f t="shared" si="60"/>
        <v/>
      </c>
      <c r="L264" s="9" t="str">
        <f t="shared" si="61"/>
        <v/>
      </c>
      <c r="M264" s="9" t="str">
        <f t="shared" si="62"/>
        <v/>
      </c>
      <c r="N264" s="9" t="str">
        <f t="shared" si="63"/>
        <v/>
      </c>
      <c r="O264" s="9" t="str">
        <f t="shared" si="64"/>
        <v/>
      </c>
      <c r="P264" s="9" t="str">
        <f t="shared" si="65"/>
        <v/>
      </c>
      <c r="Q264" s="9" t="str">
        <f t="shared" si="66"/>
        <v/>
      </c>
      <c r="R264" s="9" t="str">
        <f>IF(A264&lt;&gt;"",IF(COUNTIF($G$2:$G$1000,"&gt;=50")&gt;=10,IF(AND(F264&gt;=55,G264&gt;=50),IF(_xlfn.RANK.EQ(K264,$K$2:$K$1000,0)&lt;=ROUND(COUNTIFS($G$2:$G$1000,"&gt;=50",$F$2:$F$1000,"&gt;=55")/100*$AF$9,0),$AF$8,IF(_xlfn.RANK.EQ(L264,$L$2:$L$1000,0)&lt;=ROUND(COUNTIFS($G$2:$G$1000,"&gt;=50",$F$2:$F$1000,"&gt;=55")/100*$AE$9,0),$AE$8,IF(_xlfn.RANK.EQ(M264,$M$2:$M$1000,0)&lt;=ROUND(COUNTIFS($G$2:$G$1000,"&gt;=50",$F$2:$F$1000,"&gt;=55")/100*$AD$9,0),$AD$8,IF(_xlfn.RANK.EQ(N264,$N$2:$N$1000,0)&lt;=ROUND(COUNTIFS($G$2:$G$1000,"&gt;=50",$F$2:$F$1000,"&gt;=55")/100*$AC$9,0),$AC$8,IF(_xlfn.RANK.EQ(O264,$O$2:$O$1000,0)&lt;=ROUND(COUNTIFS($G$2:$G$1000,"&gt;=50",$F$2:$F$1000,"&gt;=55")/100*$AB$9,0),$AB$8,IF(_xlfn.RANK.EQ(P264,$P$2:$P$1000,0)&lt;=ROUND(COUNTIFS($G$2:$G$1000,"&gt;=50",$F$2:$F$1000,"&gt;=55")/100*$AA$9,0),$AA$8,$Z$8)))))),IF(I264&gt;=$Y$9,$Y$8,$X$8)),IF(I264&gt;=$X$32,$X$30,IF(I264&gt;=$Y$32,$Y$30,IF(I264&gt;=$Z$32,$Z$30,IF(I264&gt;=$AA$32,$AA$30,IF(I264&gt;=$AB$32,$AB$30,IF(I264&gt;=$AC$32,$AC$30,IF(I264&gt;=$AD$32,$AD$30,IF(I264&gt;=$AE$32,$AE$30,$AF$30))))))))),"")</f>
        <v/>
      </c>
      <c r="S264" s="9" t="str" cm="1">
        <f t="array" ref="S264">IF(AND(D264&lt;&gt;"",D264&lt;&gt;"GR"),IF(COUNTIF($H$2:$H$1000,"&gt;=50")&gt;=10,IF(D264&lt;&gt;"GR",IF(AND(D264&gt;=55,H264&gt;=50),_xlfn.IFS(AND(H264&gt;=$AF$11,H264&gt;$AE$10,H264&gt;$AD$10,H264&gt;$AC$10,H264&gt;$AB$10,H264&gt;$AA$10,H264&gt;$Z$10),"AA",AND(H264&gt;=$AE$11,H264&gt;$AD$10,H264&gt;$AC$10,H264&gt;$AB$10,H264&gt;$AA$10,H264&gt;$Z$10),"BA",AND(H264&gt;=$AD$11,H264&gt;$AC$10,H264&gt;$AB$10,H264&gt;$AA$10,H264&gt;$Z$10),"BB",AND(H264&gt;=$AC$11,H264&gt;$AB$10,H264&gt;$AA$10,H264&gt;$Z$10),"CB",AND(H264&gt;=$AB$11,H264&gt;$AA$10,H264&gt;$Z$10),"CC",AND(H264&gt;=$AA$11,H264&gt;$Z$10),"DC",H264&gt;=50,"DD"),IF(H264&gt;=$Y$9,"FD","FF")),R264),IF(J264&gt;=$X$32,$X$30,IF(J264&gt;=$Y$32,$Y$30,IF(J264&gt;=$Z$32,$Z$30,IF(J264&gt;=$AA$32,$AA$30,IF(J264&gt;=$AB$32,$AB$30,IF(J264&gt;=$AC$32,$AC$30,IF(J264&gt;=$AD$32,$AD$30,IF(J264&gt;=$AE$32,$AE$30,$AF$30))))))))),R264)</f>
        <v/>
      </c>
      <c r="T264" s="9" t="str" cm="1">
        <f t="array" ref="T264">IF(A264&lt;&gt;"",IF(_xlfn.BITOR(D264&lt;&gt;"GR",D264&lt;&gt;""),IF(AND(J264&gt;=50,D264&gt;=55),_xlfn.RANK.EQ(J264,$J$2:$J$1000,0),_xlfn.IFS(S264="FD",999,S264="FF",1000)),IF(AND(J264&gt;=50,F264&gt;=55),_xlfn.RANK.EQ(J264,$J$2:$J$326,0),_xlfn.IFS(S264="FD",999,S264="FF",1000))),"")</f>
        <v/>
      </c>
    </row>
    <row r="265" spans="1:20" x14ac:dyDescent="0.2">
      <c r="A265" s="31"/>
      <c r="B265" s="31"/>
      <c r="C265" s="31"/>
      <c r="D265" s="3"/>
      <c r="E265" s="16">
        <f t="shared" si="54"/>
        <v>0</v>
      </c>
      <c r="F265" s="16">
        <f t="shared" si="55"/>
        <v>0</v>
      </c>
      <c r="G265" s="9">
        <f t="shared" si="56"/>
        <v>0</v>
      </c>
      <c r="H265" s="9">
        <f t="shared" si="57"/>
        <v>0</v>
      </c>
      <c r="I265" s="9">
        <f t="shared" si="58"/>
        <v>0</v>
      </c>
      <c r="J265" s="9">
        <f t="shared" si="59"/>
        <v>0</v>
      </c>
      <c r="K265" s="9" t="str">
        <f t="shared" si="60"/>
        <v/>
      </c>
      <c r="L265" s="9" t="str">
        <f t="shared" si="61"/>
        <v/>
      </c>
      <c r="M265" s="9" t="str">
        <f t="shared" si="62"/>
        <v/>
      </c>
      <c r="N265" s="9" t="str">
        <f t="shared" si="63"/>
        <v/>
      </c>
      <c r="O265" s="9" t="str">
        <f t="shared" si="64"/>
        <v/>
      </c>
      <c r="P265" s="9" t="str">
        <f t="shared" si="65"/>
        <v/>
      </c>
      <c r="Q265" s="9" t="str">
        <f t="shared" si="66"/>
        <v/>
      </c>
      <c r="R265" s="9" t="str">
        <f>IF(A265&lt;&gt;"",IF(COUNTIF($G$2:$G$1000,"&gt;=50")&gt;=10,IF(AND(F265&gt;=55,G265&gt;=50),IF(_xlfn.RANK.EQ(K265,$K$2:$K$1000,0)&lt;=ROUND(COUNTIFS($G$2:$G$1000,"&gt;=50",$F$2:$F$1000,"&gt;=55")/100*$AF$9,0),$AF$8,IF(_xlfn.RANK.EQ(L265,$L$2:$L$1000,0)&lt;=ROUND(COUNTIFS($G$2:$G$1000,"&gt;=50",$F$2:$F$1000,"&gt;=55")/100*$AE$9,0),$AE$8,IF(_xlfn.RANK.EQ(M265,$M$2:$M$1000,0)&lt;=ROUND(COUNTIFS($G$2:$G$1000,"&gt;=50",$F$2:$F$1000,"&gt;=55")/100*$AD$9,0),$AD$8,IF(_xlfn.RANK.EQ(N265,$N$2:$N$1000,0)&lt;=ROUND(COUNTIFS($G$2:$G$1000,"&gt;=50",$F$2:$F$1000,"&gt;=55")/100*$AC$9,0),$AC$8,IF(_xlfn.RANK.EQ(O265,$O$2:$O$1000,0)&lt;=ROUND(COUNTIFS($G$2:$G$1000,"&gt;=50",$F$2:$F$1000,"&gt;=55")/100*$AB$9,0),$AB$8,IF(_xlfn.RANK.EQ(P265,$P$2:$P$1000,0)&lt;=ROUND(COUNTIFS($G$2:$G$1000,"&gt;=50",$F$2:$F$1000,"&gt;=55")/100*$AA$9,0),$AA$8,$Z$8)))))),IF(I265&gt;=$Y$9,$Y$8,$X$8)),IF(I265&gt;=$X$32,$X$30,IF(I265&gt;=$Y$32,$Y$30,IF(I265&gt;=$Z$32,$Z$30,IF(I265&gt;=$AA$32,$AA$30,IF(I265&gt;=$AB$32,$AB$30,IF(I265&gt;=$AC$32,$AC$30,IF(I265&gt;=$AD$32,$AD$30,IF(I265&gt;=$AE$32,$AE$30,$AF$30))))))))),"")</f>
        <v/>
      </c>
      <c r="S265" s="9" t="str" cm="1">
        <f t="array" ref="S265">IF(AND(D265&lt;&gt;"",D265&lt;&gt;"GR"),IF(COUNTIF($H$2:$H$1000,"&gt;=50")&gt;=10,IF(D265&lt;&gt;"GR",IF(AND(D265&gt;=55,H265&gt;=50),_xlfn.IFS(AND(H265&gt;=$AF$11,H265&gt;$AE$10,H265&gt;$AD$10,H265&gt;$AC$10,H265&gt;$AB$10,H265&gt;$AA$10,H265&gt;$Z$10),"AA",AND(H265&gt;=$AE$11,H265&gt;$AD$10,H265&gt;$AC$10,H265&gt;$AB$10,H265&gt;$AA$10,H265&gt;$Z$10),"BA",AND(H265&gt;=$AD$11,H265&gt;$AC$10,H265&gt;$AB$10,H265&gt;$AA$10,H265&gt;$Z$10),"BB",AND(H265&gt;=$AC$11,H265&gt;$AB$10,H265&gt;$AA$10,H265&gt;$Z$10),"CB",AND(H265&gt;=$AB$11,H265&gt;$AA$10,H265&gt;$Z$10),"CC",AND(H265&gt;=$AA$11,H265&gt;$Z$10),"DC",H265&gt;=50,"DD"),IF(H265&gt;=$Y$9,"FD","FF")),R265),IF(J265&gt;=$X$32,$X$30,IF(J265&gt;=$Y$32,$Y$30,IF(J265&gt;=$Z$32,$Z$30,IF(J265&gt;=$AA$32,$AA$30,IF(J265&gt;=$AB$32,$AB$30,IF(J265&gt;=$AC$32,$AC$30,IF(J265&gt;=$AD$32,$AD$30,IF(J265&gt;=$AE$32,$AE$30,$AF$30))))))))),R265)</f>
        <v/>
      </c>
      <c r="T265" s="9" t="str" cm="1">
        <f t="array" ref="T265">IF(A265&lt;&gt;"",IF(_xlfn.BITOR(D265&lt;&gt;"GR",D265&lt;&gt;""),IF(AND(J265&gt;=50,D265&gt;=55),_xlfn.RANK.EQ(J265,$J$2:$J$1000,0),_xlfn.IFS(S265="FD",999,S265="FF",1000)),IF(AND(J265&gt;=50,F265&gt;=55),_xlfn.RANK.EQ(J265,$J$2:$J$326,0),_xlfn.IFS(S265="FD",999,S265="FF",1000))),"")</f>
        <v/>
      </c>
    </row>
    <row r="266" spans="1:20" x14ac:dyDescent="0.2">
      <c r="A266" s="31"/>
      <c r="B266" s="31"/>
      <c r="C266" s="31"/>
      <c r="D266" s="3"/>
      <c r="E266" s="16">
        <f t="shared" si="54"/>
        <v>0</v>
      </c>
      <c r="F266" s="16">
        <f t="shared" si="55"/>
        <v>0</v>
      </c>
      <c r="G266" s="9">
        <f t="shared" si="56"/>
        <v>0</v>
      </c>
      <c r="H266" s="9">
        <f t="shared" si="57"/>
        <v>0</v>
      </c>
      <c r="I266" s="9">
        <f t="shared" si="58"/>
        <v>0</v>
      </c>
      <c r="J266" s="9">
        <f t="shared" si="59"/>
        <v>0</v>
      </c>
      <c r="K266" s="9" t="str">
        <f t="shared" si="60"/>
        <v/>
      </c>
      <c r="L266" s="9" t="str">
        <f t="shared" si="61"/>
        <v/>
      </c>
      <c r="M266" s="9" t="str">
        <f t="shared" si="62"/>
        <v/>
      </c>
      <c r="N266" s="9" t="str">
        <f t="shared" si="63"/>
        <v/>
      </c>
      <c r="O266" s="9" t="str">
        <f t="shared" si="64"/>
        <v/>
      </c>
      <c r="P266" s="9" t="str">
        <f t="shared" si="65"/>
        <v/>
      </c>
      <c r="Q266" s="9" t="str">
        <f t="shared" si="66"/>
        <v/>
      </c>
      <c r="R266" s="9" t="str">
        <f>IF(A266&lt;&gt;"",IF(COUNTIF($G$2:$G$1000,"&gt;=50")&gt;=10,IF(AND(F266&gt;=55,G266&gt;=50),IF(_xlfn.RANK.EQ(K266,$K$2:$K$1000,0)&lt;=ROUND(COUNTIFS($G$2:$G$1000,"&gt;=50",$F$2:$F$1000,"&gt;=55")/100*$AF$9,0),$AF$8,IF(_xlfn.RANK.EQ(L266,$L$2:$L$1000,0)&lt;=ROUND(COUNTIFS($G$2:$G$1000,"&gt;=50",$F$2:$F$1000,"&gt;=55")/100*$AE$9,0),$AE$8,IF(_xlfn.RANK.EQ(M266,$M$2:$M$1000,0)&lt;=ROUND(COUNTIFS($G$2:$G$1000,"&gt;=50",$F$2:$F$1000,"&gt;=55")/100*$AD$9,0),$AD$8,IF(_xlfn.RANK.EQ(N266,$N$2:$N$1000,0)&lt;=ROUND(COUNTIFS($G$2:$G$1000,"&gt;=50",$F$2:$F$1000,"&gt;=55")/100*$AC$9,0),$AC$8,IF(_xlfn.RANK.EQ(O266,$O$2:$O$1000,0)&lt;=ROUND(COUNTIFS($G$2:$G$1000,"&gt;=50",$F$2:$F$1000,"&gt;=55")/100*$AB$9,0),$AB$8,IF(_xlfn.RANK.EQ(P266,$P$2:$P$1000,0)&lt;=ROUND(COUNTIFS($G$2:$G$1000,"&gt;=50",$F$2:$F$1000,"&gt;=55")/100*$AA$9,0),$AA$8,$Z$8)))))),IF(I266&gt;=$Y$9,$Y$8,$X$8)),IF(I266&gt;=$X$32,$X$30,IF(I266&gt;=$Y$32,$Y$30,IF(I266&gt;=$Z$32,$Z$30,IF(I266&gt;=$AA$32,$AA$30,IF(I266&gt;=$AB$32,$AB$30,IF(I266&gt;=$AC$32,$AC$30,IF(I266&gt;=$AD$32,$AD$30,IF(I266&gt;=$AE$32,$AE$30,$AF$30))))))))),"")</f>
        <v/>
      </c>
      <c r="S266" s="9" t="str" cm="1">
        <f t="array" ref="S266">IF(AND(D266&lt;&gt;"",D266&lt;&gt;"GR"),IF(COUNTIF($H$2:$H$1000,"&gt;=50")&gt;=10,IF(D266&lt;&gt;"GR",IF(AND(D266&gt;=55,H266&gt;=50),_xlfn.IFS(AND(H266&gt;=$AF$11,H266&gt;$AE$10,H266&gt;$AD$10,H266&gt;$AC$10,H266&gt;$AB$10,H266&gt;$AA$10,H266&gt;$Z$10),"AA",AND(H266&gt;=$AE$11,H266&gt;$AD$10,H266&gt;$AC$10,H266&gt;$AB$10,H266&gt;$AA$10,H266&gt;$Z$10),"BA",AND(H266&gt;=$AD$11,H266&gt;$AC$10,H266&gt;$AB$10,H266&gt;$AA$10,H266&gt;$Z$10),"BB",AND(H266&gt;=$AC$11,H266&gt;$AB$10,H266&gt;$AA$10,H266&gt;$Z$10),"CB",AND(H266&gt;=$AB$11,H266&gt;$AA$10,H266&gt;$Z$10),"CC",AND(H266&gt;=$AA$11,H266&gt;$Z$10),"DC",H266&gt;=50,"DD"),IF(H266&gt;=$Y$9,"FD","FF")),R266),IF(J266&gt;=$X$32,$X$30,IF(J266&gt;=$Y$32,$Y$30,IF(J266&gt;=$Z$32,$Z$30,IF(J266&gt;=$AA$32,$AA$30,IF(J266&gt;=$AB$32,$AB$30,IF(J266&gt;=$AC$32,$AC$30,IF(J266&gt;=$AD$32,$AD$30,IF(J266&gt;=$AE$32,$AE$30,$AF$30))))))))),R266)</f>
        <v/>
      </c>
      <c r="T266" s="9" t="str" cm="1">
        <f t="array" ref="T266">IF(A266&lt;&gt;"",IF(_xlfn.BITOR(D266&lt;&gt;"GR",D266&lt;&gt;""),IF(AND(J266&gt;=50,D266&gt;=55),_xlfn.RANK.EQ(J266,$J$2:$J$1000,0),_xlfn.IFS(S266="FD",999,S266="FF",1000)),IF(AND(J266&gt;=50,F266&gt;=55),_xlfn.RANK.EQ(J266,$J$2:$J$326,0),_xlfn.IFS(S266="FD",999,S266="FF",1000))),"")</f>
        <v/>
      </c>
    </row>
    <row r="267" spans="1:20" x14ac:dyDescent="0.2">
      <c r="A267" s="31"/>
      <c r="B267" s="31"/>
      <c r="C267" s="31"/>
      <c r="D267" s="3"/>
      <c r="E267" s="16">
        <f t="shared" si="54"/>
        <v>0</v>
      </c>
      <c r="F267" s="16">
        <f t="shared" si="55"/>
        <v>0</v>
      </c>
      <c r="G267" s="9">
        <f t="shared" si="56"/>
        <v>0</v>
      </c>
      <c r="H267" s="9">
        <f t="shared" si="57"/>
        <v>0</v>
      </c>
      <c r="I267" s="9">
        <f t="shared" si="58"/>
        <v>0</v>
      </c>
      <c r="J267" s="9">
        <f t="shared" si="59"/>
        <v>0</v>
      </c>
      <c r="K267" s="9" t="str">
        <f t="shared" si="60"/>
        <v/>
      </c>
      <c r="L267" s="9" t="str">
        <f t="shared" si="61"/>
        <v/>
      </c>
      <c r="M267" s="9" t="str">
        <f t="shared" si="62"/>
        <v/>
      </c>
      <c r="N267" s="9" t="str">
        <f t="shared" si="63"/>
        <v/>
      </c>
      <c r="O267" s="9" t="str">
        <f t="shared" si="64"/>
        <v/>
      </c>
      <c r="P267" s="9" t="str">
        <f t="shared" si="65"/>
        <v/>
      </c>
      <c r="Q267" s="9" t="str">
        <f t="shared" si="66"/>
        <v/>
      </c>
      <c r="R267" s="9" t="str">
        <f>IF(A267&lt;&gt;"",IF(COUNTIF($G$2:$G$1000,"&gt;=50")&gt;=10,IF(AND(F267&gt;=55,G267&gt;=50),IF(_xlfn.RANK.EQ(K267,$K$2:$K$1000,0)&lt;=ROUND(COUNTIFS($G$2:$G$1000,"&gt;=50",$F$2:$F$1000,"&gt;=55")/100*$AF$9,0),$AF$8,IF(_xlfn.RANK.EQ(L267,$L$2:$L$1000,0)&lt;=ROUND(COUNTIFS($G$2:$G$1000,"&gt;=50",$F$2:$F$1000,"&gt;=55")/100*$AE$9,0),$AE$8,IF(_xlfn.RANK.EQ(M267,$M$2:$M$1000,0)&lt;=ROUND(COUNTIFS($G$2:$G$1000,"&gt;=50",$F$2:$F$1000,"&gt;=55")/100*$AD$9,0),$AD$8,IF(_xlfn.RANK.EQ(N267,$N$2:$N$1000,0)&lt;=ROUND(COUNTIFS($G$2:$G$1000,"&gt;=50",$F$2:$F$1000,"&gt;=55")/100*$AC$9,0),$AC$8,IF(_xlfn.RANK.EQ(O267,$O$2:$O$1000,0)&lt;=ROUND(COUNTIFS($G$2:$G$1000,"&gt;=50",$F$2:$F$1000,"&gt;=55")/100*$AB$9,0),$AB$8,IF(_xlfn.RANK.EQ(P267,$P$2:$P$1000,0)&lt;=ROUND(COUNTIFS($G$2:$G$1000,"&gt;=50",$F$2:$F$1000,"&gt;=55")/100*$AA$9,0),$AA$8,$Z$8)))))),IF(I267&gt;=$Y$9,$Y$8,$X$8)),IF(I267&gt;=$X$32,$X$30,IF(I267&gt;=$Y$32,$Y$30,IF(I267&gt;=$Z$32,$Z$30,IF(I267&gt;=$AA$32,$AA$30,IF(I267&gt;=$AB$32,$AB$30,IF(I267&gt;=$AC$32,$AC$30,IF(I267&gt;=$AD$32,$AD$30,IF(I267&gt;=$AE$32,$AE$30,$AF$30))))))))),"")</f>
        <v/>
      </c>
      <c r="S267" s="9" t="str" cm="1">
        <f t="array" ref="S267">IF(AND(D267&lt;&gt;"",D267&lt;&gt;"GR"),IF(COUNTIF($H$2:$H$1000,"&gt;=50")&gt;=10,IF(D267&lt;&gt;"GR",IF(AND(D267&gt;=55,H267&gt;=50),_xlfn.IFS(AND(H267&gt;=$AF$11,H267&gt;$AE$10,H267&gt;$AD$10,H267&gt;$AC$10,H267&gt;$AB$10,H267&gt;$AA$10,H267&gt;$Z$10),"AA",AND(H267&gt;=$AE$11,H267&gt;$AD$10,H267&gt;$AC$10,H267&gt;$AB$10,H267&gt;$AA$10,H267&gt;$Z$10),"BA",AND(H267&gt;=$AD$11,H267&gt;$AC$10,H267&gt;$AB$10,H267&gt;$AA$10,H267&gt;$Z$10),"BB",AND(H267&gt;=$AC$11,H267&gt;$AB$10,H267&gt;$AA$10,H267&gt;$Z$10),"CB",AND(H267&gt;=$AB$11,H267&gt;$AA$10,H267&gt;$Z$10),"CC",AND(H267&gt;=$AA$11,H267&gt;$Z$10),"DC",H267&gt;=50,"DD"),IF(H267&gt;=$Y$9,"FD","FF")),R267),IF(J267&gt;=$X$32,$X$30,IF(J267&gt;=$Y$32,$Y$30,IF(J267&gt;=$Z$32,$Z$30,IF(J267&gt;=$AA$32,$AA$30,IF(J267&gt;=$AB$32,$AB$30,IF(J267&gt;=$AC$32,$AC$30,IF(J267&gt;=$AD$32,$AD$30,IF(J267&gt;=$AE$32,$AE$30,$AF$30))))))))),R267)</f>
        <v/>
      </c>
      <c r="T267" s="9" t="str" cm="1">
        <f t="array" ref="T267">IF(A267&lt;&gt;"",IF(_xlfn.BITOR(D267&lt;&gt;"GR",D267&lt;&gt;""),IF(AND(J267&gt;=50,D267&gt;=55),_xlfn.RANK.EQ(J267,$J$2:$J$1000,0),_xlfn.IFS(S267="FD",999,S267="FF",1000)),IF(AND(J267&gt;=50,F267&gt;=55),_xlfn.RANK.EQ(J267,$J$2:$J$326,0),_xlfn.IFS(S267="FD",999,S267="FF",1000))),"")</f>
        <v/>
      </c>
    </row>
    <row r="268" spans="1:20" x14ac:dyDescent="0.2">
      <c r="A268" s="31"/>
      <c r="B268" s="31"/>
      <c r="C268" s="31"/>
      <c r="D268" s="3"/>
      <c r="E268" s="16">
        <f t="shared" si="54"/>
        <v>0</v>
      </c>
      <c r="F268" s="16">
        <f t="shared" si="55"/>
        <v>0</v>
      </c>
      <c r="G268" s="9">
        <f t="shared" si="56"/>
        <v>0</v>
      </c>
      <c r="H268" s="9">
        <f t="shared" si="57"/>
        <v>0</v>
      </c>
      <c r="I268" s="9">
        <f t="shared" si="58"/>
        <v>0</v>
      </c>
      <c r="J268" s="9">
        <f t="shared" si="59"/>
        <v>0</v>
      </c>
      <c r="K268" s="9" t="str">
        <f t="shared" si="60"/>
        <v/>
      </c>
      <c r="L268" s="9" t="str">
        <f t="shared" si="61"/>
        <v/>
      </c>
      <c r="M268" s="9" t="str">
        <f t="shared" si="62"/>
        <v/>
      </c>
      <c r="N268" s="9" t="str">
        <f t="shared" si="63"/>
        <v/>
      </c>
      <c r="O268" s="9" t="str">
        <f t="shared" si="64"/>
        <v/>
      </c>
      <c r="P268" s="9" t="str">
        <f t="shared" si="65"/>
        <v/>
      </c>
      <c r="Q268" s="9" t="str">
        <f t="shared" si="66"/>
        <v/>
      </c>
      <c r="R268" s="9" t="str">
        <f>IF(A268&lt;&gt;"",IF(COUNTIF($G$2:$G$1000,"&gt;=50")&gt;=10,IF(AND(F268&gt;=55,G268&gt;=50),IF(_xlfn.RANK.EQ(K268,$K$2:$K$1000,0)&lt;=ROUND(COUNTIFS($G$2:$G$1000,"&gt;=50",$F$2:$F$1000,"&gt;=55")/100*$AF$9,0),$AF$8,IF(_xlfn.RANK.EQ(L268,$L$2:$L$1000,0)&lt;=ROUND(COUNTIFS($G$2:$G$1000,"&gt;=50",$F$2:$F$1000,"&gt;=55")/100*$AE$9,0),$AE$8,IF(_xlfn.RANK.EQ(M268,$M$2:$M$1000,0)&lt;=ROUND(COUNTIFS($G$2:$G$1000,"&gt;=50",$F$2:$F$1000,"&gt;=55")/100*$AD$9,0),$AD$8,IF(_xlfn.RANK.EQ(N268,$N$2:$N$1000,0)&lt;=ROUND(COUNTIFS($G$2:$G$1000,"&gt;=50",$F$2:$F$1000,"&gt;=55")/100*$AC$9,0),$AC$8,IF(_xlfn.RANK.EQ(O268,$O$2:$O$1000,0)&lt;=ROUND(COUNTIFS($G$2:$G$1000,"&gt;=50",$F$2:$F$1000,"&gt;=55")/100*$AB$9,0),$AB$8,IF(_xlfn.RANK.EQ(P268,$P$2:$P$1000,0)&lt;=ROUND(COUNTIFS($G$2:$G$1000,"&gt;=50",$F$2:$F$1000,"&gt;=55")/100*$AA$9,0),$AA$8,$Z$8)))))),IF(I268&gt;=$Y$9,$Y$8,$X$8)),IF(I268&gt;=$X$32,$X$30,IF(I268&gt;=$Y$32,$Y$30,IF(I268&gt;=$Z$32,$Z$30,IF(I268&gt;=$AA$32,$AA$30,IF(I268&gt;=$AB$32,$AB$30,IF(I268&gt;=$AC$32,$AC$30,IF(I268&gt;=$AD$32,$AD$30,IF(I268&gt;=$AE$32,$AE$30,$AF$30))))))))),"")</f>
        <v/>
      </c>
      <c r="S268" s="9" t="str" cm="1">
        <f t="array" ref="S268">IF(AND(D268&lt;&gt;"",D268&lt;&gt;"GR"),IF(COUNTIF($H$2:$H$1000,"&gt;=50")&gt;=10,IF(D268&lt;&gt;"GR",IF(AND(D268&gt;=55,H268&gt;=50),_xlfn.IFS(AND(H268&gt;=$AF$11,H268&gt;$AE$10,H268&gt;$AD$10,H268&gt;$AC$10,H268&gt;$AB$10,H268&gt;$AA$10,H268&gt;$Z$10),"AA",AND(H268&gt;=$AE$11,H268&gt;$AD$10,H268&gt;$AC$10,H268&gt;$AB$10,H268&gt;$AA$10,H268&gt;$Z$10),"BA",AND(H268&gt;=$AD$11,H268&gt;$AC$10,H268&gt;$AB$10,H268&gt;$AA$10,H268&gt;$Z$10),"BB",AND(H268&gt;=$AC$11,H268&gt;$AB$10,H268&gt;$AA$10,H268&gt;$Z$10),"CB",AND(H268&gt;=$AB$11,H268&gt;$AA$10,H268&gt;$Z$10),"CC",AND(H268&gt;=$AA$11,H268&gt;$Z$10),"DC",H268&gt;=50,"DD"),IF(H268&gt;=$Y$9,"FD","FF")),R268),IF(J268&gt;=$X$32,$X$30,IF(J268&gt;=$Y$32,$Y$30,IF(J268&gt;=$Z$32,$Z$30,IF(J268&gt;=$AA$32,$AA$30,IF(J268&gt;=$AB$32,$AB$30,IF(J268&gt;=$AC$32,$AC$30,IF(J268&gt;=$AD$32,$AD$30,IF(J268&gt;=$AE$32,$AE$30,$AF$30))))))))),R268)</f>
        <v/>
      </c>
      <c r="T268" s="9" t="str" cm="1">
        <f t="array" ref="T268">IF(A268&lt;&gt;"",IF(_xlfn.BITOR(D268&lt;&gt;"GR",D268&lt;&gt;""),IF(AND(J268&gt;=50,D268&gt;=55),_xlfn.RANK.EQ(J268,$J$2:$J$1000,0),_xlfn.IFS(S268="FD",999,S268="FF",1000)),IF(AND(J268&gt;=50,F268&gt;=55),_xlfn.RANK.EQ(J268,$J$2:$J$326,0),_xlfn.IFS(S268="FD",999,S268="FF",1000))),"")</f>
        <v/>
      </c>
    </row>
    <row r="269" spans="1:20" x14ac:dyDescent="0.2">
      <c r="A269" s="31"/>
      <c r="B269" s="31"/>
      <c r="C269" s="31"/>
      <c r="D269" s="3"/>
      <c r="E269" s="16">
        <f t="shared" si="54"/>
        <v>0</v>
      </c>
      <c r="F269" s="16">
        <f t="shared" si="55"/>
        <v>0</v>
      </c>
      <c r="G269" s="9">
        <f t="shared" si="56"/>
        <v>0</v>
      </c>
      <c r="H269" s="9">
        <f t="shared" si="57"/>
        <v>0</v>
      </c>
      <c r="I269" s="9">
        <f t="shared" si="58"/>
        <v>0</v>
      </c>
      <c r="J269" s="9">
        <f t="shared" si="59"/>
        <v>0</v>
      </c>
      <c r="K269" s="9" t="str">
        <f t="shared" si="60"/>
        <v/>
      </c>
      <c r="L269" s="9" t="str">
        <f t="shared" si="61"/>
        <v/>
      </c>
      <c r="M269" s="9" t="str">
        <f t="shared" si="62"/>
        <v/>
      </c>
      <c r="N269" s="9" t="str">
        <f t="shared" si="63"/>
        <v/>
      </c>
      <c r="O269" s="9" t="str">
        <f t="shared" si="64"/>
        <v/>
      </c>
      <c r="P269" s="9" t="str">
        <f t="shared" si="65"/>
        <v/>
      </c>
      <c r="Q269" s="9" t="str">
        <f t="shared" si="66"/>
        <v/>
      </c>
      <c r="R269" s="9" t="str">
        <f>IF(A269&lt;&gt;"",IF(COUNTIF($G$2:$G$1000,"&gt;=50")&gt;=10,IF(AND(F269&gt;=55,G269&gt;=50),IF(_xlfn.RANK.EQ(K269,$K$2:$K$1000,0)&lt;=ROUND(COUNTIFS($G$2:$G$1000,"&gt;=50",$F$2:$F$1000,"&gt;=55")/100*$AF$9,0),$AF$8,IF(_xlfn.RANK.EQ(L269,$L$2:$L$1000,0)&lt;=ROUND(COUNTIFS($G$2:$G$1000,"&gt;=50",$F$2:$F$1000,"&gt;=55")/100*$AE$9,0),$AE$8,IF(_xlfn.RANK.EQ(M269,$M$2:$M$1000,0)&lt;=ROUND(COUNTIFS($G$2:$G$1000,"&gt;=50",$F$2:$F$1000,"&gt;=55")/100*$AD$9,0),$AD$8,IF(_xlfn.RANK.EQ(N269,$N$2:$N$1000,0)&lt;=ROUND(COUNTIFS($G$2:$G$1000,"&gt;=50",$F$2:$F$1000,"&gt;=55")/100*$AC$9,0),$AC$8,IF(_xlfn.RANK.EQ(O269,$O$2:$O$1000,0)&lt;=ROUND(COUNTIFS($G$2:$G$1000,"&gt;=50",$F$2:$F$1000,"&gt;=55")/100*$AB$9,0),$AB$8,IF(_xlfn.RANK.EQ(P269,$P$2:$P$1000,0)&lt;=ROUND(COUNTIFS($G$2:$G$1000,"&gt;=50",$F$2:$F$1000,"&gt;=55")/100*$AA$9,0),$AA$8,$Z$8)))))),IF(I269&gt;=$Y$9,$Y$8,$X$8)),IF(I269&gt;=$X$32,$X$30,IF(I269&gt;=$Y$32,$Y$30,IF(I269&gt;=$Z$32,$Z$30,IF(I269&gt;=$AA$32,$AA$30,IF(I269&gt;=$AB$32,$AB$30,IF(I269&gt;=$AC$32,$AC$30,IF(I269&gt;=$AD$32,$AD$30,IF(I269&gt;=$AE$32,$AE$30,$AF$30))))))))),"")</f>
        <v/>
      </c>
      <c r="S269" s="9" t="str" cm="1">
        <f t="array" ref="S269">IF(AND(D269&lt;&gt;"",D269&lt;&gt;"GR"),IF(COUNTIF($H$2:$H$1000,"&gt;=50")&gt;=10,IF(D269&lt;&gt;"GR",IF(AND(D269&gt;=55,H269&gt;=50),_xlfn.IFS(AND(H269&gt;=$AF$11,H269&gt;$AE$10,H269&gt;$AD$10,H269&gt;$AC$10,H269&gt;$AB$10,H269&gt;$AA$10,H269&gt;$Z$10),"AA",AND(H269&gt;=$AE$11,H269&gt;$AD$10,H269&gt;$AC$10,H269&gt;$AB$10,H269&gt;$AA$10,H269&gt;$Z$10),"BA",AND(H269&gt;=$AD$11,H269&gt;$AC$10,H269&gt;$AB$10,H269&gt;$AA$10,H269&gt;$Z$10),"BB",AND(H269&gt;=$AC$11,H269&gt;$AB$10,H269&gt;$AA$10,H269&gt;$Z$10),"CB",AND(H269&gt;=$AB$11,H269&gt;$AA$10,H269&gt;$Z$10),"CC",AND(H269&gt;=$AA$11,H269&gt;$Z$10),"DC",H269&gt;=50,"DD"),IF(H269&gt;=$Y$9,"FD","FF")),R269),IF(J269&gt;=$X$32,$X$30,IF(J269&gt;=$Y$32,$Y$30,IF(J269&gt;=$Z$32,$Z$30,IF(J269&gt;=$AA$32,$AA$30,IF(J269&gt;=$AB$32,$AB$30,IF(J269&gt;=$AC$32,$AC$30,IF(J269&gt;=$AD$32,$AD$30,IF(J269&gt;=$AE$32,$AE$30,$AF$30))))))))),R269)</f>
        <v/>
      </c>
      <c r="T269" s="9" t="str" cm="1">
        <f t="array" ref="T269">IF(A269&lt;&gt;"",IF(_xlfn.BITOR(D269&lt;&gt;"GR",D269&lt;&gt;""),IF(AND(J269&gt;=50,D269&gt;=55),_xlfn.RANK.EQ(J269,$J$2:$J$1000,0),_xlfn.IFS(S269="FD",999,S269="FF",1000)),IF(AND(J269&gt;=50,F269&gt;=55),_xlfn.RANK.EQ(J269,$J$2:$J$326,0),_xlfn.IFS(S269="FD",999,S269="FF",1000))),"")</f>
        <v/>
      </c>
    </row>
    <row r="270" spans="1:20" x14ac:dyDescent="0.2">
      <c r="A270" s="31"/>
      <c r="B270" s="31"/>
      <c r="C270" s="31"/>
      <c r="D270" s="3"/>
      <c r="E270" s="16">
        <f t="shared" si="54"/>
        <v>0</v>
      </c>
      <c r="F270" s="16">
        <f t="shared" si="55"/>
        <v>0</v>
      </c>
      <c r="G270" s="9">
        <f t="shared" si="56"/>
        <v>0</v>
      </c>
      <c r="H270" s="9">
        <f t="shared" si="57"/>
        <v>0</v>
      </c>
      <c r="I270" s="9">
        <f t="shared" si="58"/>
        <v>0</v>
      </c>
      <c r="J270" s="9">
        <f t="shared" si="59"/>
        <v>0</v>
      </c>
      <c r="K270" s="9" t="str">
        <f t="shared" si="60"/>
        <v/>
      </c>
      <c r="L270" s="9" t="str">
        <f t="shared" si="61"/>
        <v/>
      </c>
      <c r="M270" s="9" t="str">
        <f t="shared" si="62"/>
        <v/>
      </c>
      <c r="N270" s="9" t="str">
        <f t="shared" si="63"/>
        <v/>
      </c>
      <c r="O270" s="9" t="str">
        <f t="shared" si="64"/>
        <v/>
      </c>
      <c r="P270" s="9" t="str">
        <f t="shared" si="65"/>
        <v/>
      </c>
      <c r="Q270" s="9" t="str">
        <f t="shared" si="66"/>
        <v/>
      </c>
      <c r="R270" s="9" t="str">
        <f>IF(A270&lt;&gt;"",IF(COUNTIF($G$2:$G$1000,"&gt;=50")&gt;=10,IF(AND(F270&gt;=55,G270&gt;=50),IF(_xlfn.RANK.EQ(K270,$K$2:$K$1000,0)&lt;=ROUND(COUNTIFS($G$2:$G$1000,"&gt;=50",$F$2:$F$1000,"&gt;=55")/100*$AF$9,0),$AF$8,IF(_xlfn.RANK.EQ(L270,$L$2:$L$1000,0)&lt;=ROUND(COUNTIFS($G$2:$G$1000,"&gt;=50",$F$2:$F$1000,"&gt;=55")/100*$AE$9,0),$AE$8,IF(_xlfn.RANK.EQ(M270,$M$2:$M$1000,0)&lt;=ROUND(COUNTIFS($G$2:$G$1000,"&gt;=50",$F$2:$F$1000,"&gt;=55")/100*$AD$9,0),$AD$8,IF(_xlfn.RANK.EQ(N270,$N$2:$N$1000,0)&lt;=ROUND(COUNTIFS($G$2:$G$1000,"&gt;=50",$F$2:$F$1000,"&gt;=55")/100*$AC$9,0),$AC$8,IF(_xlfn.RANK.EQ(O270,$O$2:$O$1000,0)&lt;=ROUND(COUNTIFS($G$2:$G$1000,"&gt;=50",$F$2:$F$1000,"&gt;=55")/100*$AB$9,0),$AB$8,IF(_xlfn.RANK.EQ(P270,$P$2:$P$1000,0)&lt;=ROUND(COUNTIFS($G$2:$G$1000,"&gt;=50",$F$2:$F$1000,"&gt;=55")/100*$AA$9,0),$AA$8,$Z$8)))))),IF(I270&gt;=$Y$9,$Y$8,$X$8)),IF(I270&gt;=$X$32,$X$30,IF(I270&gt;=$Y$32,$Y$30,IF(I270&gt;=$Z$32,$Z$30,IF(I270&gt;=$AA$32,$AA$30,IF(I270&gt;=$AB$32,$AB$30,IF(I270&gt;=$AC$32,$AC$30,IF(I270&gt;=$AD$32,$AD$30,IF(I270&gt;=$AE$32,$AE$30,$AF$30))))))))),"")</f>
        <v/>
      </c>
      <c r="S270" s="9" t="str" cm="1">
        <f t="array" ref="S270">IF(AND(D270&lt;&gt;"",D270&lt;&gt;"GR"),IF(COUNTIF($H$2:$H$1000,"&gt;=50")&gt;=10,IF(D270&lt;&gt;"GR",IF(AND(D270&gt;=55,H270&gt;=50),_xlfn.IFS(AND(H270&gt;=$AF$11,H270&gt;$AE$10,H270&gt;$AD$10,H270&gt;$AC$10,H270&gt;$AB$10,H270&gt;$AA$10,H270&gt;$Z$10),"AA",AND(H270&gt;=$AE$11,H270&gt;$AD$10,H270&gt;$AC$10,H270&gt;$AB$10,H270&gt;$AA$10,H270&gt;$Z$10),"BA",AND(H270&gt;=$AD$11,H270&gt;$AC$10,H270&gt;$AB$10,H270&gt;$AA$10,H270&gt;$Z$10),"BB",AND(H270&gt;=$AC$11,H270&gt;$AB$10,H270&gt;$AA$10,H270&gt;$Z$10),"CB",AND(H270&gt;=$AB$11,H270&gt;$AA$10,H270&gt;$Z$10),"CC",AND(H270&gt;=$AA$11,H270&gt;$Z$10),"DC",H270&gt;=50,"DD"),IF(H270&gt;=$Y$9,"FD","FF")),R270),IF(J270&gt;=$X$32,$X$30,IF(J270&gt;=$Y$32,$Y$30,IF(J270&gt;=$Z$32,$Z$30,IF(J270&gt;=$AA$32,$AA$30,IF(J270&gt;=$AB$32,$AB$30,IF(J270&gt;=$AC$32,$AC$30,IF(J270&gt;=$AD$32,$AD$30,IF(J270&gt;=$AE$32,$AE$30,$AF$30))))))))),R270)</f>
        <v/>
      </c>
      <c r="T270" s="9" t="str" cm="1">
        <f t="array" ref="T270">IF(A270&lt;&gt;"",IF(_xlfn.BITOR(D270&lt;&gt;"GR",D270&lt;&gt;""),IF(AND(J270&gt;=50,D270&gt;=55),_xlfn.RANK.EQ(J270,$J$2:$J$1000,0),_xlfn.IFS(S270="FD",999,S270="FF",1000)),IF(AND(J270&gt;=50,F270&gt;=55),_xlfn.RANK.EQ(J270,$J$2:$J$326,0),_xlfn.IFS(S270="FD",999,S270="FF",1000))),"")</f>
        <v/>
      </c>
    </row>
    <row r="271" spans="1:20" x14ac:dyDescent="0.2">
      <c r="A271" s="31"/>
      <c r="B271" s="31"/>
      <c r="C271" s="31"/>
      <c r="D271" s="3"/>
      <c r="E271" s="16">
        <f t="shared" si="54"/>
        <v>0</v>
      </c>
      <c r="F271" s="16">
        <f t="shared" si="55"/>
        <v>0</v>
      </c>
      <c r="G271" s="9">
        <f t="shared" si="56"/>
        <v>0</v>
      </c>
      <c r="H271" s="9">
        <f t="shared" si="57"/>
        <v>0</v>
      </c>
      <c r="I271" s="9">
        <f t="shared" si="58"/>
        <v>0</v>
      </c>
      <c r="J271" s="9">
        <f t="shared" si="59"/>
        <v>0</v>
      </c>
      <c r="K271" s="9" t="str">
        <f t="shared" si="60"/>
        <v/>
      </c>
      <c r="L271" s="9" t="str">
        <f t="shared" si="61"/>
        <v/>
      </c>
      <c r="M271" s="9" t="str">
        <f t="shared" si="62"/>
        <v/>
      </c>
      <c r="N271" s="9" t="str">
        <f t="shared" si="63"/>
        <v/>
      </c>
      <c r="O271" s="9" t="str">
        <f t="shared" si="64"/>
        <v/>
      </c>
      <c r="P271" s="9" t="str">
        <f t="shared" si="65"/>
        <v/>
      </c>
      <c r="Q271" s="9" t="str">
        <f t="shared" si="66"/>
        <v/>
      </c>
      <c r="R271" s="9" t="str">
        <f>IF(A271&lt;&gt;"",IF(COUNTIF($G$2:$G$1000,"&gt;=50")&gt;=10,IF(AND(F271&gt;=55,G271&gt;=50),IF(_xlfn.RANK.EQ(K271,$K$2:$K$1000,0)&lt;=ROUND(COUNTIFS($G$2:$G$1000,"&gt;=50",$F$2:$F$1000,"&gt;=55")/100*$AF$9,0),$AF$8,IF(_xlfn.RANK.EQ(L271,$L$2:$L$1000,0)&lt;=ROUND(COUNTIFS($G$2:$G$1000,"&gt;=50",$F$2:$F$1000,"&gt;=55")/100*$AE$9,0),$AE$8,IF(_xlfn.RANK.EQ(M271,$M$2:$M$1000,0)&lt;=ROUND(COUNTIFS($G$2:$G$1000,"&gt;=50",$F$2:$F$1000,"&gt;=55")/100*$AD$9,0),$AD$8,IF(_xlfn.RANK.EQ(N271,$N$2:$N$1000,0)&lt;=ROUND(COUNTIFS($G$2:$G$1000,"&gt;=50",$F$2:$F$1000,"&gt;=55")/100*$AC$9,0),$AC$8,IF(_xlfn.RANK.EQ(O271,$O$2:$O$1000,0)&lt;=ROUND(COUNTIFS($G$2:$G$1000,"&gt;=50",$F$2:$F$1000,"&gt;=55")/100*$AB$9,0),$AB$8,IF(_xlfn.RANK.EQ(P271,$P$2:$P$1000,0)&lt;=ROUND(COUNTIFS($G$2:$G$1000,"&gt;=50",$F$2:$F$1000,"&gt;=55")/100*$AA$9,0),$AA$8,$Z$8)))))),IF(I271&gt;=$Y$9,$Y$8,$X$8)),IF(I271&gt;=$X$32,$X$30,IF(I271&gt;=$Y$32,$Y$30,IF(I271&gt;=$Z$32,$Z$30,IF(I271&gt;=$AA$32,$AA$30,IF(I271&gt;=$AB$32,$AB$30,IF(I271&gt;=$AC$32,$AC$30,IF(I271&gt;=$AD$32,$AD$30,IF(I271&gt;=$AE$32,$AE$30,$AF$30))))))))),"")</f>
        <v/>
      </c>
      <c r="S271" s="9" t="str" cm="1">
        <f t="array" ref="S271">IF(AND(D271&lt;&gt;"",D271&lt;&gt;"GR"),IF(COUNTIF($H$2:$H$1000,"&gt;=50")&gt;=10,IF(D271&lt;&gt;"GR",IF(AND(D271&gt;=55,H271&gt;=50),_xlfn.IFS(AND(H271&gt;=$AF$11,H271&gt;$AE$10,H271&gt;$AD$10,H271&gt;$AC$10,H271&gt;$AB$10,H271&gt;$AA$10,H271&gt;$Z$10),"AA",AND(H271&gt;=$AE$11,H271&gt;$AD$10,H271&gt;$AC$10,H271&gt;$AB$10,H271&gt;$AA$10,H271&gt;$Z$10),"BA",AND(H271&gt;=$AD$11,H271&gt;$AC$10,H271&gt;$AB$10,H271&gt;$AA$10,H271&gt;$Z$10),"BB",AND(H271&gt;=$AC$11,H271&gt;$AB$10,H271&gt;$AA$10,H271&gt;$Z$10),"CB",AND(H271&gt;=$AB$11,H271&gt;$AA$10,H271&gt;$Z$10),"CC",AND(H271&gt;=$AA$11,H271&gt;$Z$10),"DC",H271&gt;=50,"DD"),IF(H271&gt;=$Y$9,"FD","FF")),R271),IF(J271&gt;=$X$32,$X$30,IF(J271&gt;=$Y$32,$Y$30,IF(J271&gt;=$Z$32,$Z$30,IF(J271&gt;=$AA$32,$AA$30,IF(J271&gt;=$AB$32,$AB$30,IF(J271&gt;=$AC$32,$AC$30,IF(J271&gt;=$AD$32,$AD$30,IF(J271&gt;=$AE$32,$AE$30,$AF$30))))))))),R271)</f>
        <v/>
      </c>
      <c r="T271" s="9" t="str" cm="1">
        <f t="array" ref="T271">IF(A271&lt;&gt;"",IF(_xlfn.BITOR(D271&lt;&gt;"GR",D271&lt;&gt;""),IF(AND(J271&gt;=50,D271&gt;=55),_xlfn.RANK.EQ(J271,$J$2:$J$1000,0),_xlfn.IFS(S271="FD",999,S271="FF",1000)),IF(AND(J271&gt;=50,F271&gt;=55),_xlfn.RANK.EQ(J271,$J$2:$J$326,0),_xlfn.IFS(S271="FD",999,S271="FF",1000))),"")</f>
        <v/>
      </c>
    </row>
    <row r="272" spans="1:20" x14ac:dyDescent="0.2">
      <c r="A272" s="31"/>
      <c r="B272" s="31"/>
      <c r="C272" s="31"/>
      <c r="D272" s="3"/>
      <c r="E272" s="16">
        <f t="shared" si="54"/>
        <v>0</v>
      </c>
      <c r="F272" s="16">
        <f t="shared" si="55"/>
        <v>0</v>
      </c>
      <c r="G272" s="9">
        <f t="shared" si="56"/>
        <v>0</v>
      </c>
      <c r="H272" s="9">
        <f t="shared" si="57"/>
        <v>0</v>
      </c>
      <c r="I272" s="9">
        <f t="shared" si="58"/>
        <v>0</v>
      </c>
      <c r="J272" s="9">
        <f t="shared" si="59"/>
        <v>0</v>
      </c>
      <c r="K272" s="9" t="str">
        <f t="shared" si="60"/>
        <v/>
      </c>
      <c r="L272" s="9" t="str">
        <f t="shared" si="61"/>
        <v/>
      </c>
      <c r="M272" s="9" t="str">
        <f t="shared" si="62"/>
        <v/>
      </c>
      <c r="N272" s="9" t="str">
        <f t="shared" si="63"/>
        <v/>
      </c>
      <c r="O272" s="9" t="str">
        <f t="shared" si="64"/>
        <v/>
      </c>
      <c r="P272" s="9" t="str">
        <f t="shared" si="65"/>
        <v/>
      </c>
      <c r="Q272" s="9" t="str">
        <f t="shared" si="66"/>
        <v/>
      </c>
      <c r="R272" s="9" t="str">
        <f>IF(A272&lt;&gt;"",IF(COUNTIF($G$2:$G$1000,"&gt;=50")&gt;=10,IF(AND(F272&gt;=55,G272&gt;=50),IF(_xlfn.RANK.EQ(K272,$K$2:$K$1000,0)&lt;=ROUND(COUNTIFS($G$2:$G$1000,"&gt;=50",$F$2:$F$1000,"&gt;=55")/100*$AF$9,0),$AF$8,IF(_xlfn.RANK.EQ(L272,$L$2:$L$1000,0)&lt;=ROUND(COUNTIFS($G$2:$G$1000,"&gt;=50",$F$2:$F$1000,"&gt;=55")/100*$AE$9,0),$AE$8,IF(_xlfn.RANK.EQ(M272,$M$2:$M$1000,0)&lt;=ROUND(COUNTIFS($G$2:$G$1000,"&gt;=50",$F$2:$F$1000,"&gt;=55")/100*$AD$9,0),$AD$8,IF(_xlfn.RANK.EQ(N272,$N$2:$N$1000,0)&lt;=ROUND(COUNTIFS($G$2:$G$1000,"&gt;=50",$F$2:$F$1000,"&gt;=55")/100*$AC$9,0),$AC$8,IF(_xlfn.RANK.EQ(O272,$O$2:$O$1000,0)&lt;=ROUND(COUNTIFS($G$2:$G$1000,"&gt;=50",$F$2:$F$1000,"&gt;=55")/100*$AB$9,0),$AB$8,IF(_xlfn.RANK.EQ(P272,$P$2:$P$1000,0)&lt;=ROUND(COUNTIFS($G$2:$G$1000,"&gt;=50",$F$2:$F$1000,"&gt;=55")/100*$AA$9,0),$AA$8,$Z$8)))))),IF(I272&gt;=$Y$9,$Y$8,$X$8)),IF(I272&gt;=$X$32,$X$30,IF(I272&gt;=$Y$32,$Y$30,IF(I272&gt;=$Z$32,$Z$30,IF(I272&gt;=$AA$32,$AA$30,IF(I272&gt;=$AB$32,$AB$30,IF(I272&gt;=$AC$32,$AC$30,IF(I272&gt;=$AD$32,$AD$30,IF(I272&gt;=$AE$32,$AE$30,$AF$30))))))))),"")</f>
        <v/>
      </c>
      <c r="S272" s="9" t="str" cm="1">
        <f t="array" ref="S272">IF(AND(D272&lt;&gt;"",D272&lt;&gt;"GR"),IF(COUNTIF($H$2:$H$1000,"&gt;=50")&gt;=10,IF(D272&lt;&gt;"GR",IF(AND(D272&gt;=55,H272&gt;=50),_xlfn.IFS(AND(H272&gt;=$AF$11,H272&gt;$AE$10,H272&gt;$AD$10,H272&gt;$AC$10,H272&gt;$AB$10,H272&gt;$AA$10,H272&gt;$Z$10),"AA",AND(H272&gt;=$AE$11,H272&gt;$AD$10,H272&gt;$AC$10,H272&gt;$AB$10,H272&gt;$AA$10,H272&gt;$Z$10),"BA",AND(H272&gt;=$AD$11,H272&gt;$AC$10,H272&gt;$AB$10,H272&gt;$AA$10,H272&gt;$Z$10),"BB",AND(H272&gt;=$AC$11,H272&gt;$AB$10,H272&gt;$AA$10,H272&gt;$Z$10),"CB",AND(H272&gt;=$AB$11,H272&gt;$AA$10,H272&gt;$Z$10),"CC",AND(H272&gt;=$AA$11,H272&gt;$Z$10),"DC",H272&gt;=50,"DD"),IF(H272&gt;=$Y$9,"FD","FF")),R272),IF(J272&gt;=$X$32,$X$30,IF(J272&gt;=$Y$32,$Y$30,IF(J272&gt;=$Z$32,$Z$30,IF(J272&gt;=$AA$32,$AA$30,IF(J272&gt;=$AB$32,$AB$30,IF(J272&gt;=$AC$32,$AC$30,IF(J272&gt;=$AD$32,$AD$30,IF(J272&gt;=$AE$32,$AE$30,$AF$30))))))))),R272)</f>
        <v/>
      </c>
      <c r="T272" s="9" t="str" cm="1">
        <f t="array" ref="T272">IF(A272&lt;&gt;"",IF(_xlfn.BITOR(D272&lt;&gt;"GR",D272&lt;&gt;""),IF(AND(J272&gt;=50,D272&gt;=55),_xlfn.RANK.EQ(J272,$J$2:$J$1000,0),_xlfn.IFS(S272="FD",999,S272="FF",1000)),IF(AND(J272&gt;=50,F272&gt;=55),_xlfn.RANK.EQ(J272,$J$2:$J$326,0),_xlfn.IFS(S272="FD",999,S272="FF",1000))),"")</f>
        <v/>
      </c>
    </row>
    <row r="273" spans="1:20" x14ac:dyDescent="0.2">
      <c r="A273" s="31"/>
      <c r="B273" s="31"/>
      <c r="C273" s="31"/>
      <c r="D273" s="3"/>
      <c r="E273" s="16">
        <f t="shared" si="54"/>
        <v>0</v>
      </c>
      <c r="F273" s="16">
        <f t="shared" si="55"/>
        <v>0</v>
      </c>
      <c r="G273" s="9">
        <f t="shared" si="56"/>
        <v>0</v>
      </c>
      <c r="H273" s="9">
        <f t="shared" si="57"/>
        <v>0</v>
      </c>
      <c r="I273" s="9">
        <f t="shared" si="58"/>
        <v>0</v>
      </c>
      <c r="J273" s="9">
        <f t="shared" si="59"/>
        <v>0</v>
      </c>
      <c r="K273" s="9" t="str">
        <f t="shared" si="60"/>
        <v/>
      </c>
      <c r="L273" s="9" t="str">
        <f t="shared" si="61"/>
        <v/>
      </c>
      <c r="M273" s="9" t="str">
        <f t="shared" si="62"/>
        <v/>
      </c>
      <c r="N273" s="9" t="str">
        <f t="shared" si="63"/>
        <v/>
      </c>
      <c r="O273" s="9" t="str">
        <f t="shared" si="64"/>
        <v/>
      </c>
      <c r="P273" s="9" t="str">
        <f t="shared" si="65"/>
        <v/>
      </c>
      <c r="Q273" s="9" t="str">
        <f t="shared" si="66"/>
        <v/>
      </c>
      <c r="R273" s="9" t="str">
        <f>IF(A273&lt;&gt;"",IF(COUNTIF($G$2:$G$1000,"&gt;=50")&gt;=10,IF(AND(F273&gt;=55,G273&gt;=50),IF(_xlfn.RANK.EQ(K273,$K$2:$K$1000,0)&lt;=ROUND(COUNTIFS($G$2:$G$1000,"&gt;=50",$F$2:$F$1000,"&gt;=55")/100*$AF$9,0),$AF$8,IF(_xlfn.RANK.EQ(L273,$L$2:$L$1000,0)&lt;=ROUND(COUNTIFS($G$2:$G$1000,"&gt;=50",$F$2:$F$1000,"&gt;=55")/100*$AE$9,0),$AE$8,IF(_xlfn.RANK.EQ(M273,$M$2:$M$1000,0)&lt;=ROUND(COUNTIFS($G$2:$G$1000,"&gt;=50",$F$2:$F$1000,"&gt;=55")/100*$AD$9,0),$AD$8,IF(_xlfn.RANK.EQ(N273,$N$2:$N$1000,0)&lt;=ROUND(COUNTIFS($G$2:$G$1000,"&gt;=50",$F$2:$F$1000,"&gt;=55")/100*$AC$9,0),$AC$8,IF(_xlfn.RANK.EQ(O273,$O$2:$O$1000,0)&lt;=ROUND(COUNTIFS($G$2:$G$1000,"&gt;=50",$F$2:$F$1000,"&gt;=55")/100*$AB$9,0),$AB$8,IF(_xlfn.RANK.EQ(P273,$P$2:$P$1000,0)&lt;=ROUND(COUNTIFS($G$2:$G$1000,"&gt;=50",$F$2:$F$1000,"&gt;=55")/100*$AA$9,0),$AA$8,$Z$8)))))),IF(I273&gt;=$Y$9,$Y$8,$X$8)),IF(I273&gt;=$X$32,$X$30,IF(I273&gt;=$Y$32,$Y$30,IF(I273&gt;=$Z$32,$Z$30,IF(I273&gt;=$AA$32,$AA$30,IF(I273&gt;=$AB$32,$AB$30,IF(I273&gt;=$AC$32,$AC$30,IF(I273&gt;=$AD$32,$AD$30,IF(I273&gt;=$AE$32,$AE$30,$AF$30))))))))),"")</f>
        <v/>
      </c>
      <c r="S273" s="9" t="str" cm="1">
        <f t="array" ref="S273">IF(AND(D273&lt;&gt;"",D273&lt;&gt;"GR"),IF(COUNTIF($H$2:$H$1000,"&gt;=50")&gt;=10,IF(D273&lt;&gt;"GR",IF(AND(D273&gt;=55,H273&gt;=50),_xlfn.IFS(AND(H273&gt;=$AF$11,H273&gt;$AE$10,H273&gt;$AD$10,H273&gt;$AC$10,H273&gt;$AB$10,H273&gt;$AA$10,H273&gt;$Z$10),"AA",AND(H273&gt;=$AE$11,H273&gt;$AD$10,H273&gt;$AC$10,H273&gt;$AB$10,H273&gt;$AA$10,H273&gt;$Z$10),"BA",AND(H273&gt;=$AD$11,H273&gt;$AC$10,H273&gt;$AB$10,H273&gt;$AA$10,H273&gt;$Z$10),"BB",AND(H273&gt;=$AC$11,H273&gt;$AB$10,H273&gt;$AA$10,H273&gt;$Z$10),"CB",AND(H273&gt;=$AB$11,H273&gt;$AA$10,H273&gt;$Z$10),"CC",AND(H273&gt;=$AA$11,H273&gt;$Z$10),"DC",H273&gt;=50,"DD"),IF(H273&gt;=$Y$9,"FD","FF")),R273),IF(J273&gt;=$X$32,$X$30,IF(J273&gt;=$Y$32,$Y$30,IF(J273&gt;=$Z$32,$Z$30,IF(J273&gt;=$AA$32,$AA$30,IF(J273&gt;=$AB$32,$AB$30,IF(J273&gt;=$AC$32,$AC$30,IF(J273&gt;=$AD$32,$AD$30,IF(J273&gt;=$AE$32,$AE$30,$AF$30))))))))),R273)</f>
        <v/>
      </c>
      <c r="T273" s="9" t="str" cm="1">
        <f t="array" ref="T273">IF(A273&lt;&gt;"",IF(_xlfn.BITOR(D273&lt;&gt;"GR",D273&lt;&gt;""),IF(AND(J273&gt;=50,D273&gt;=55),_xlfn.RANK.EQ(J273,$J$2:$J$1000,0),_xlfn.IFS(S273="FD",999,S273="FF",1000)),IF(AND(J273&gt;=50,F273&gt;=55),_xlfn.RANK.EQ(J273,$J$2:$J$326,0),_xlfn.IFS(S273="FD",999,S273="FF",1000))),"")</f>
        <v/>
      </c>
    </row>
    <row r="274" spans="1:20" x14ac:dyDescent="0.2">
      <c r="A274" s="31"/>
      <c r="B274" s="31"/>
      <c r="C274" s="31"/>
      <c r="D274" s="3"/>
      <c r="E274" s="16">
        <f t="shared" si="54"/>
        <v>0</v>
      </c>
      <c r="F274" s="16">
        <f t="shared" si="55"/>
        <v>0</v>
      </c>
      <c r="G274" s="9">
        <f t="shared" si="56"/>
        <v>0</v>
      </c>
      <c r="H274" s="9">
        <f t="shared" si="57"/>
        <v>0</v>
      </c>
      <c r="I274" s="9">
        <f t="shared" si="58"/>
        <v>0</v>
      </c>
      <c r="J274" s="9">
        <f t="shared" si="59"/>
        <v>0</v>
      </c>
      <c r="K274" s="9" t="str">
        <f t="shared" si="60"/>
        <v/>
      </c>
      <c r="L274" s="9" t="str">
        <f t="shared" si="61"/>
        <v/>
      </c>
      <c r="M274" s="9" t="str">
        <f t="shared" si="62"/>
        <v/>
      </c>
      <c r="N274" s="9" t="str">
        <f t="shared" si="63"/>
        <v/>
      </c>
      <c r="O274" s="9" t="str">
        <f t="shared" si="64"/>
        <v/>
      </c>
      <c r="P274" s="9" t="str">
        <f t="shared" si="65"/>
        <v/>
      </c>
      <c r="Q274" s="9" t="str">
        <f t="shared" si="66"/>
        <v/>
      </c>
      <c r="R274" s="9" t="str">
        <f>IF(A274&lt;&gt;"",IF(COUNTIF($G$2:$G$1000,"&gt;=50")&gt;=10,IF(AND(F274&gt;=55,G274&gt;=50),IF(_xlfn.RANK.EQ(K274,$K$2:$K$1000,0)&lt;=ROUND(COUNTIFS($G$2:$G$1000,"&gt;=50",$F$2:$F$1000,"&gt;=55")/100*$AF$9,0),$AF$8,IF(_xlfn.RANK.EQ(L274,$L$2:$L$1000,0)&lt;=ROUND(COUNTIFS($G$2:$G$1000,"&gt;=50",$F$2:$F$1000,"&gt;=55")/100*$AE$9,0),$AE$8,IF(_xlfn.RANK.EQ(M274,$M$2:$M$1000,0)&lt;=ROUND(COUNTIFS($G$2:$G$1000,"&gt;=50",$F$2:$F$1000,"&gt;=55")/100*$AD$9,0),$AD$8,IF(_xlfn.RANK.EQ(N274,$N$2:$N$1000,0)&lt;=ROUND(COUNTIFS($G$2:$G$1000,"&gt;=50",$F$2:$F$1000,"&gt;=55")/100*$AC$9,0),$AC$8,IF(_xlfn.RANK.EQ(O274,$O$2:$O$1000,0)&lt;=ROUND(COUNTIFS($G$2:$G$1000,"&gt;=50",$F$2:$F$1000,"&gt;=55")/100*$AB$9,0),$AB$8,IF(_xlfn.RANK.EQ(P274,$P$2:$P$1000,0)&lt;=ROUND(COUNTIFS($G$2:$G$1000,"&gt;=50",$F$2:$F$1000,"&gt;=55")/100*$AA$9,0),$AA$8,$Z$8)))))),IF(I274&gt;=$Y$9,$Y$8,$X$8)),IF(I274&gt;=$X$32,$X$30,IF(I274&gt;=$Y$32,$Y$30,IF(I274&gt;=$Z$32,$Z$30,IF(I274&gt;=$AA$32,$AA$30,IF(I274&gt;=$AB$32,$AB$30,IF(I274&gt;=$AC$32,$AC$30,IF(I274&gt;=$AD$32,$AD$30,IF(I274&gt;=$AE$32,$AE$30,$AF$30))))))))),"")</f>
        <v/>
      </c>
      <c r="S274" s="9" t="str" cm="1">
        <f t="array" ref="S274">IF(AND(D274&lt;&gt;"",D274&lt;&gt;"GR"),IF(COUNTIF($H$2:$H$1000,"&gt;=50")&gt;=10,IF(D274&lt;&gt;"GR",IF(AND(D274&gt;=55,H274&gt;=50),_xlfn.IFS(AND(H274&gt;=$AF$11,H274&gt;$AE$10,H274&gt;$AD$10,H274&gt;$AC$10,H274&gt;$AB$10,H274&gt;$AA$10,H274&gt;$Z$10),"AA",AND(H274&gt;=$AE$11,H274&gt;$AD$10,H274&gt;$AC$10,H274&gt;$AB$10,H274&gt;$AA$10,H274&gt;$Z$10),"BA",AND(H274&gt;=$AD$11,H274&gt;$AC$10,H274&gt;$AB$10,H274&gt;$AA$10,H274&gt;$Z$10),"BB",AND(H274&gt;=$AC$11,H274&gt;$AB$10,H274&gt;$AA$10,H274&gt;$Z$10),"CB",AND(H274&gt;=$AB$11,H274&gt;$AA$10,H274&gt;$Z$10),"CC",AND(H274&gt;=$AA$11,H274&gt;$Z$10),"DC",H274&gt;=50,"DD"),IF(H274&gt;=$Y$9,"FD","FF")),R274),IF(J274&gt;=$X$32,$X$30,IF(J274&gt;=$Y$32,$Y$30,IF(J274&gt;=$Z$32,$Z$30,IF(J274&gt;=$AA$32,$AA$30,IF(J274&gt;=$AB$32,$AB$30,IF(J274&gt;=$AC$32,$AC$30,IF(J274&gt;=$AD$32,$AD$30,IF(J274&gt;=$AE$32,$AE$30,$AF$30))))))))),R274)</f>
        <v/>
      </c>
      <c r="T274" s="9" t="str" cm="1">
        <f t="array" ref="T274">IF(A274&lt;&gt;"",IF(_xlfn.BITOR(D274&lt;&gt;"GR",D274&lt;&gt;""),IF(AND(J274&gt;=50,D274&gt;=55),_xlfn.RANK.EQ(J274,$J$2:$J$1000,0),_xlfn.IFS(S274="FD",999,S274="FF",1000)),IF(AND(J274&gt;=50,F274&gt;=55),_xlfn.RANK.EQ(J274,$J$2:$J$326,0),_xlfn.IFS(S274="FD",999,S274="FF",1000))),"")</f>
        <v/>
      </c>
    </row>
    <row r="275" spans="1:20" x14ac:dyDescent="0.2">
      <c r="A275" s="31"/>
      <c r="B275" s="31"/>
      <c r="C275" s="31"/>
      <c r="D275" s="3"/>
      <c r="E275" s="16">
        <f t="shared" si="54"/>
        <v>0</v>
      </c>
      <c r="F275" s="16">
        <f t="shared" si="55"/>
        <v>0</v>
      </c>
      <c r="G275" s="9">
        <f t="shared" si="56"/>
        <v>0</v>
      </c>
      <c r="H275" s="9">
        <f t="shared" si="57"/>
        <v>0</v>
      </c>
      <c r="I275" s="9">
        <f t="shared" si="58"/>
        <v>0</v>
      </c>
      <c r="J275" s="9">
        <f t="shared" si="59"/>
        <v>0</v>
      </c>
      <c r="K275" s="9" t="str">
        <f t="shared" si="60"/>
        <v/>
      </c>
      <c r="L275" s="9" t="str">
        <f t="shared" si="61"/>
        <v/>
      </c>
      <c r="M275" s="9" t="str">
        <f t="shared" si="62"/>
        <v/>
      </c>
      <c r="N275" s="9" t="str">
        <f t="shared" si="63"/>
        <v/>
      </c>
      <c r="O275" s="9" t="str">
        <f t="shared" si="64"/>
        <v/>
      </c>
      <c r="P275" s="9" t="str">
        <f t="shared" si="65"/>
        <v/>
      </c>
      <c r="Q275" s="9" t="str">
        <f t="shared" si="66"/>
        <v/>
      </c>
      <c r="R275" s="9" t="str">
        <f>IF(A275&lt;&gt;"",IF(COUNTIF($G$2:$G$1000,"&gt;=50")&gt;=10,IF(AND(F275&gt;=55,G275&gt;=50),IF(_xlfn.RANK.EQ(K275,$K$2:$K$1000,0)&lt;=ROUND(COUNTIFS($G$2:$G$1000,"&gt;=50",$F$2:$F$1000,"&gt;=55")/100*$AF$9,0),$AF$8,IF(_xlfn.RANK.EQ(L275,$L$2:$L$1000,0)&lt;=ROUND(COUNTIFS($G$2:$G$1000,"&gt;=50",$F$2:$F$1000,"&gt;=55")/100*$AE$9,0),$AE$8,IF(_xlfn.RANK.EQ(M275,$M$2:$M$1000,0)&lt;=ROUND(COUNTIFS($G$2:$G$1000,"&gt;=50",$F$2:$F$1000,"&gt;=55")/100*$AD$9,0),$AD$8,IF(_xlfn.RANK.EQ(N275,$N$2:$N$1000,0)&lt;=ROUND(COUNTIFS($G$2:$G$1000,"&gt;=50",$F$2:$F$1000,"&gt;=55")/100*$AC$9,0),$AC$8,IF(_xlfn.RANK.EQ(O275,$O$2:$O$1000,0)&lt;=ROUND(COUNTIFS($G$2:$G$1000,"&gt;=50",$F$2:$F$1000,"&gt;=55")/100*$AB$9,0),$AB$8,IF(_xlfn.RANK.EQ(P275,$P$2:$P$1000,0)&lt;=ROUND(COUNTIFS($G$2:$G$1000,"&gt;=50",$F$2:$F$1000,"&gt;=55")/100*$AA$9,0),$AA$8,$Z$8)))))),IF(I275&gt;=$Y$9,$Y$8,$X$8)),IF(I275&gt;=$X$32,$X$30,IF(I275&gt;=$Y$32,$Y$30,IF(I275&gt;=$Z$32,$Z$30,IF(I275&gt;=$AA$32,$AA$30,IF(I275&gt;=$AB$32,$AB$30,IF(I275&gt;=$AC$32,$AC$30,IF(I275&gt;=$AD$32,$AD$30,IF(I275&gt;=$AE$32,$AE$30,$AF$30))))))))),"")</f>
        <v/>
      </c>
      <c r="S275" s="9" t="str" cm="1">
        <f t="array" ref="S275">IF(AND(D275&lt;&gt;"",D275&lt;&gt;"GR"),IF(COUNTIF($H$2:$H$1000,"&gt;=50")&gt;=10,IF(D275&lt;&gt;"GR",IF(AND(D275&gt;=55,H275&gt;=50),_xlfn.IFS(AND(H275&gt;=$AF$11,H275&gt;$AE$10,H275&gt;$AD$10,H275&gt;$AC$10,H275&gt;$AB$10,H275&gt;$AA$10,H275&gt;$Z$10),"AA",AND(H275&gt;=$AE$11,H275&gt;$AD$10,H275&gt;$AC$10,H275&gt;$AB$10,H275&gt;$AA$10,H275&gt;$Z$10),"BA",AND(H275&gt;=$AD$11,H275&gt;$AC$10,H275&gt;$AB$10,H275&gt;$AA$10,H275&gt;$Z$10),"BB",AND(H275&gt;=$AC$11,H275&gt;$AB$10,H275&gt;$AA$10,H275&gt;$Z$10),"CB",AND(H275&gt;=$AB$11,H275&gt;$AA$10,H275&gt;$Z$10),"CC",AND(H275&gt;=$AA$11,H275&gt;$Z$10),"DC",H275&gt;=50,"DD"),IF(H275&gt;=$Y$9,"FD","FF")),R275),IF(J275&gt;=$X$32,$X$30,IF(J275&gt;=$Y$32,$Y$30,IF(J275&gt;=$Z$32,$Z$30,IF(J275&gt;=$AA$32,$AA$30,IF(J275&gt;=$AB$32,$AB$30,IF(J275&gt;=$AC$32,$AC$30,IF(J275&gt;=$AD$32,$AD$30,IF(J275&gt;=$AE$32,$AE$30,$AF$30))))))))),R275)</f>
        <v/>
      </c>
      <c r="T275" s="9" t="str" cm="1">
        <f t="array" ref="T275">IF(A275&lt;&gt;"",IF(_xlfn.BITOR(D275&lt;&gt;"GR",D275&lt;&gt;""),IF(AND(J275&gt;=50,D275&gt;=55),_xlfn.RANK.EQ(J275,$J$2:$J$1000,0),_xlfn.IFS(S275="FD",999,S275="FF",1000)),IF(AND(J275&gt;=50,F275&gt;=55),_xlfn.RANK.EQ(J275,$J$2:$J$326,0),_xlfn.IFS(S275="FD",999,S275="FF",1000))),"")</f>
        <v/>
      </c>
    </row>
    <row r="276" spans="1:20" x14ac:dyDescent="0.2">
      <c r="A276" s="31"/>
      <c r="B276" s="31"/>
      <c r="C276" s="31"/>
      <c r="D276" s="3"/>
      <c r="E276" s="16">
        <f t="shared" si="54"/>
        <v>0</v>
      </c>
      <c r="F276" s="16">
        <f t="shared" si="55"/>
        <v>0</v>
      </c>
      <c r="G276" s="9">
        <f t="shared" si="56"/>
        <v>0</v>
      </c>
      <c r="H276" s="9">
        <f t="shared" si="57"/>
        <v>0</v>
      </c>
      <c r="I276" s="9">
        <f t="shared" si="58"/>
        <v>0</v>
      </c>
      <c r="J276" s="9">
        <f t="shared" si="59"/>
        <v>0</v>
      </c>
      <c r="K276" s="9" t="str">
        <f t="shared" si="60"/>
        <v/>
      </c>
      <c r="L276" s="9" t="str">
        <f t="shared" si="61"/>
        <v/>
      </c>
      <c r="M276" s="9" t="str">
        <f t="shared" si="62"/>
        <v/>
      </c>
      <c r="N276" s="9" t="str">
        <f t="shared" si="63"/>
        <v/>
      </c>
      <c r="O276" s="9" t="str">
        <f t="shared" si="64"/>
        <v/>
      </c>
      <c r="P276" s="9" t="str">
        <f t="shared" si="65"/>
        <v/>
      </c>
      <c r="Q276" s="9" t="str">
        <f t="shared" si="66"/>
        <v/>
      </c>
      <c r="R276" s="9" t="str">
        <f>IF(A276&lt;&gt;"",IF(COUNTIF($G$2:$G$1000,"&gt;=50")&gt;=10,IF(AND(F276&gt;=55,G276&gt;=50),IF(_xlfn.RANK.EQ(K276,$K$2:$K$1000,0)&lt;=ROUND(COUNTIFS($G$2:$G$1000,"&gt;=50",$F$2:$F$1000,"&gt;=55")/100*$AF$9,0),$AF$8,IF(_xlfn.RANK.EQ(L276,$L$2:$L$1000,0)&lt;=ROUND(COUNTIFS($G$2:$G$1000,"&gt;=50",$F$2:$F$1000,"&gt;=55")/100*$AE$9,0),$AE$8,IF(_xlfn.RANK.EQ(M276,$M$2:$M$1000,0)&lt;=ROUND(COUNTIFS($G$2:$G$1000,"&gt;=50",$F$2:$F$1000,"&gt;=55")/100*$AD$9,0),$AD$8,IF(_xlfn.RANK.EQ(N276,$N$2:$N$1000,0)&lt;=ROUND(COUNTIFS($G$2:$G$1000,"&gt;=50",$F$2:$F$1000,"&gt;=55")/100*$AC$9,0),$AC$8,IF(_xlfn.RANK.EQ(O276,$O$2:$O$1000,0)&lt;=ROUND(COUNTIFS($G$2:$G$1000,"&gt;=50",$F$2:$F$1000,"&gt;=55")/100*$AB$9,0),$AB$8,IF(_xlfn.RANK.EQ(P276,$P$2:$P$1000,0)&lt;=ROUND(COUNTIFS($G$2:$G$1000,"&gt;=50",$F$2:$F$1000,"&gt;=55")/100*$AA$9,0),$AA$8,$Z$8)))))),IF(I276&gt;=$Y$9,$Y$8,$X$8)),IF(I276&gt;=$X$32,$X$30,IF(I276&gt;=$Y$32,$Y$30,IF(I276&gt;=$Z$32,$Z$30,IF(I276&gt;=$AA$32,$AA$30,IF(I276&gt;=$AB$32,$AB$30,IF(I276&gt;=$AC$32,$AC$30,IF(I276&gt;=$AD$32,$AD$30,IF(I276&gt;=$AE$32,$AE$30,$AF$30))))))))),"")</f>
        <v/>
      </c>
      <c r="S276" s="9" t="str" cm="1">
        <f t="array" ref="S276">IF(AND(D276&lt;&gt;"",D276&lt;&gt;"GR"),IF(COUNTIF($H$2:$H$1000,"&gt;=50")&gt;=10,IF(D276&lt;&gt;"GR",IF(AND(D276&gt;=55,H276&gt;=50),_xlfn.IFS(AND(H276&gt;=$AF$11,H276&gt;$AE$10,H276&gt;$AD$10,H276&gt;$AC$10,H276&gt;$AB$10,H276&gt;$AA$10,H276&gt;$Z$10),"AA",AND(H276&gt;=$AE$11,H276&gt;$AD$10,H276&gt;$AC$10,H276&gt;$AB$10,H276&gt;$AA$10,H276&gt;$Z$10),"BA",AND(H276&gt;=$AD$11,H276&gt;$AC$10,H276&gt;$AB$10,H276&gt;$AA$10,H276&gt;$Z$10),"BB",AND(H276&gt;=$AC$11,H276&gt;$AB$10,H276&gt;$AA$10,H276&gt;$Z$10),"CB",AND(H276&gt;=$AB$11,H276&gt;$AA$10,H276&gt;$Z$10),"CC",AND(H276&gt;=$AA$11,H276&gt;$Z$10),"DC",H276&gt;=50,"DD"),IF(H276&gt;=$Y$9,"FD","FF")),R276),IF(J276&gt;=$X$32,$X$30,IF(J276&gt;=$Y$32,$Y$30,IF(J276&gt;=$Z$32,$Z$30,IF(J276&gt;=$AA$32,$AA$30,IF(J276&gt;=$AB$32,$AB$30,IF(J276&gt;=$AC$32,$AC$30,IF(J276&gt;=$AD$32,$AD$30,IF(J276&gt;=$AE$32,$AE$30,$AF$30))))))))),R276)</f>
        <v/>
      </c>
      <c r="T276" s="9" t="str" cm="1">
        <f t="array" ref="T276">IF(A276&lt;&gt;"",IF(_xlfn.BITOR(D276&lt;&gt;"GR",D276&lt;&gt;""),IF(AND(J276&gt;=50,D276&gt;=55),_xlfn.RANK.EQ(J276,$J$2:$J$1000,0),_xlfn.IFS(S276="FD",999,S276="FF",1000)),IF(AND(J276&gt;=50,F276&gt;=55),_xlfn.RANK.EQ(J276,$J$2:$J$326,0),_xlfn.IFS(S276="FD",999,S276="FF",1000))),"")</f>
        <v/>
      </c>
    </row>
    <row r="277" spans="1:20" x14ac:dyDescent="0.2">
      <c r="A277" s="31"/>
      <c r="B277" s="31"/>
      <c r="C277" s="31"/>
      <c r="D277" s="3"/>
      <c r="E277" s="16">
        <f t="shared" si="54"/>
        <v>0</v>
      </c>
      <c r="F277" s="16">
        <f t="shared" si="55"/>
        <v>0</v>
      </c>
      <c r="G277" s="9">
        <f t="shared" si="56"/>
        <v>0</v>
      </c>
      <c r="H277" s="9">
        <f t="shared" si="57"/>
        <v>0</v>
      </c>
      <c r="I277" s="9">
        <f t="shared" si="58"/>
        <v>0</v>
      </c>
      <c r="J277" s="9">
        <f t="shared" si="59"/>
        <v>0</v>
      </c>
      <c r="K277" s="9" t="str">
        <f t="shared" si="60"/>
        <v/>
      </c>
      <c r="L277" s="9" t="str">
        <f t="shared" si="61"/>
        <v/>
      </c>
      <c r="M277" s="9" t="str">
        <f t="shared" si="62"/>
        <v/>
      </c>
      <c r="N277" s="9" t="str">
        <f t="shared" si="63"/>
        <v/>
      </c>
      <c r="O277" s="9" t="str">
        <f t="shared" si="64"/>
        <v/>
      </c>
      <c r="P277" s="9" t="str">
        <f t="shared" si="65"/>
        <v/>
      </c>
      <c r="Q277" s="9" t="str">
        <f t="shared" si="66"/>
        <v/>
      </c>
      <c r="R277" s="9" t="str">
        <f>IF(A277&lt;&gt;"",IF(COUNTIF($G$2:$G$1000,"&gt;=50")&gt;=10,IF(AND(F277&gt;=55,G277&gt;=50),IF(_xlfn.RANK.EQ(K277,$K$2:$K$1000,0)&lt;=ROUND(COUNTIFS($G$2:$G$1000,"&gt;=50",$F$2:$F$1000,"&gt;=55")/100*$AF$9,0),$AF$8,IF(_xlfn.RANK.EQ(L277,$L$2:$L$1000,0)&lt;=ROUND(COUNTIFS($G$2:$G$1000,"&gt;=50",$F$2:$F$1000,"&gt;=55")/100*$AE$9,0),$AE$8,IF(_xlfn.RANK.EQ(M277,$M$2:$M$1000,0)&lt;=ROUND(COUNTIFS($G$2:$G$1000,"&gt;=50",$F$2:$F$1000,"&gt;=55")/100*$AD$9,0),$AD$8,IF(_xlfn.RANK.EQ(N277,$N$2:$N$1000,0)&lt;=ROUND(COUNTIFS($G$2:$G$1000,"&gt;=50",$F$2:$F$1000,"&gt;=55")/100*$AC$9,0),$AC$8,IF(_xlfn.RANK.EQ(O277,$O$2:$O$1000,0)&lt;=ROUND(COUNTIFS($G$2:$G$1000,"&gt;=50",$F$2:$F$1000,"&gt;=55")/100*$AB$9,0),$AB$8,IF(_xlfn.RANK.EQ(P277,$P$2:$P$1000,0)&lt;=ROUND(COUNTIFS($G$2:$G$1000,"&gt;=50",$F$2:$F$1000,"&gt;=55")/100*$AA$9,0),$AA$8,$Z$8)))))),IF(I277&gt;=$Y$9,$Y$8,$X$8)),IF(I277&gt;=$X$32,$X$30,IF(I277&gt;=$Y$32,$Y$30,IF(I277&gt;=$Z$32,$Z$30,IF(I277&gt;=$AA$32,$AA$30,IF(I277&gt;=$AB$32,$AB$30,IF(I277&gt;=$AC$32,$AC$30,IF(I277&gt;=$AD$32,$AD$30,IF(I277&gt;=$AE$32,$AE$30,$AF$30))))))))),"")</f>
        <v/>
      </c>
      <c r="S277" s="9" t="str" cm="1">
        <f t="array" ref="S277">IF(AND(D277&lt;&gt;"",D277&lt;&gt;"GR"),IF(COUNTIF($H$2:$H$1000,"&gt;=50")&gt;=10,IF(D277&lt;&gt;"GR",IF(AND(D277&gt;=55,H277&gt;=50),_xlfn.IFS(AND(H277&gt;=$AF$11,H277&gt;$AE$10,H277&gt;$AD$10,H277&gt;$AC$10,H277&gt;$AB$10,H277&gt;$AA$10,H277&gt;$Z$10),"AA",AND(H277&gt;=$AE$11,H277&gt;$AD$10,H277&gt;$AC$10,H277&gt;$AB$10,H277&gt;$AA$10,H277&gt;$Z$10),"BA",AND(H277&gt;=$AD$11,H277&gt;$AC$10,H277&gt;$AB$10,H277&gt;$AA$10,H277&gt;$Z$10),"BB",AND(H277&gt;=$AC$11,H277&gt;$AB$10,H277&gt;$AA$10,H277&gt;$Z$10),"CB",AND(H277&gt;=$AB$11,H277&gt;$AA$10,H277&gt;$Z$10),"CC",AND(H277&gt;=$AA$11,H277&gt;$Z$10),"DC",H277&gt;=50,"DD"),IF(H277&gt;=$Y$9,"FD","FF")),R277),IF(J277&gt;=$X$32,$X$30,IF(J277&gt;=$Y$32,$Y$30,IF(J277&gt;=$Z$32,$Z$30,IF(J277&gt;=$AA$32,$AA$30,IF(J277&gt;=$AB$32,$AB$30,IF(J277&gt;=$AC$32,$AC$30,IF(J277&gt;=$AD$32,$AD$30,IF(J277&gt;=$AE$32,$AE$30,$AF$30))))))))),R277)</f>
        <v/>
      </c>
      <c r="T277" s="9" t="str" cm="1">
        <f t="array" ref="T277">IF(A277&lt;&gt;"",IF(_xlfn.BITOR(D277&lt;&gt;"GR",D277&lt;&gt;""),IF(AND(J277&gt;=50,D277&gt;=55),_xlfn.RANK.EQ(J277,$J$2:$J$1000,0),_xlfn.IFS(S277="FD",999,S277="FF",1000)),IF(AND(J277&gt;=50,F277&gt;=55),_xlfn.RANK.EQ(J277,$J$2:$J$326,0),_xlfn.IFS(S277="FD",999,S277="FF",1000))),"")</f>
        <v/>
      </c>
    </row>
    <row r="278" spans="1:20" x14ac:dyDescent="0.2">
      <c r="A278" s="31"/>
      <c r="B278" s="31"/>
      <c r="C278" s="31"/>
      <c r="D278" s="3"/>
      <c r="E278" s="16">
        <f t="shared" si="54"/>
        <v>0</v>
      </c>
      <c r="F278" s="16">
        <f t="shared" si="55"/>
        <v>0</v>
      </c>
      <c r="G278" s="9">
        <f t="shared" si="56"/>
        <v>0</v>
      </c>
      <c r="H278" s="9">
        <f t="shared" si="57"/>
        <v>0</v>
      </c>
      <c r="I278" s="9">
        <f t="shared" si="58"/>
        <v>0</v>
      </c>
      <c r="J278" s="9">
        <f t="shared" si="59"/>
        <v>0</v>
      </c>
      <c r="K278" s="9" t="str">
        <f t="shared" si="60"/>
        <v/>
      </c>
      <c r="L278" s="9" t="str">
        <f t="shared" si="61"/>
        <v/>
      </c>
      <c r="M278" s="9" t="str">
        <f t="shared" si="62"/>
        <v/>
      </c>
      <c r="N278" s="9" t="str">
        <f t="shared" si="63"/>
        <v/>
      </c>
      <c r="O278" s="9" t="str">
        <f t="shared" si="64"/>
        <v/>
      </c>
      <c r="P278" s="9" t="str">
        <f t="shared" si="65"/>
        <v/>
      </c>
      <c r="Q278" s="9" t="str">
        <f t="shared" si="66"/>
        <v/>
      </c>
      <c r="R278" s="9" t="str">
        <f>IF(A278&lt;&gt;"",IF(COUNTIF($G$2:$G$1000,"&gt;=50")&gt;=10,IF(AND(F278&gt;=55,G278&gt;=50),IF(_xlfn.RANK.EQ(K278,$K$2:$K$1000,0)&lt;=ROUND(COUNTIFS($G$2:$G$1000,"&gt;=50",$F$2:$F$1000,"&gt;=55")/100*$AF$9,0),$AF$8,IF(_xlfn.RANK.EQ(L278,$L$2:$L$1000,0)&lt;=ROUND(COUNTIFS($G$2:$G$1000,"&gt;=50",$F$2:$F$1000,"&gt;=55")/100*$AE$9,0),$AE$8,IF(_xlfn.RANK.EQ(M278,$M$2:$M$1000,0)&lt;=ROUND(COUNTIFS($G$2:$G$1000,"&gt;=50",$F$2:$F$1000,"&gt;=55")/100*$AD$9,0),$AD$8,IF(_xlfn.RANK.EQ(N278,$N$2:$N$1000,0)&lt;=ROUND(COUNTIFS($G$2:$G$1000,"&gt;=50",$F$2:$F$1000,"&gt;=55")/100*$AC$9,0),$AC$8,IF(_xlfn.RANK.EQ(O278,$O$2:$O$1000,0)&lt;=ROUND(COUNTIFS($G$2:$G$1000,"&gt;=50",$F$2:$F$1000,"&gt;=55")/100*$AB$9,0),$AB$8,IF(_xlfn.RANK.EQ(P278,$P$2:$P$1000,0)&lt;=ROUND(COUNTIFS($G$2:$G$1000,"&gt;=50",$F$2:$F$1000,"&gt;=55")/100*$AA$9,0),$AA$8,$Z$8)))))),IF(I278&gt;=$Y$9,$Y$8,$X$8)),IF(I278&gt;=$X$32,$X$30,IF(I278&gt;=$Y$32,$Y$30,IF(I278&gt;=$Z$32,$Z$30,IF(I278&gt;=$AA$32,$AA$30,IF(I278&gt;=$AB$32,$AB$30,IF(I278&gt;=$AC$32,$AC$30,IF(I278&gt;=$AD$32,$AD$30,IF(I278&gt;=$AE$32,$AE$30,$AF$30))))))))),"")</f>
        <v/>
      </c>
      <c r="S278" s="9" t="str" cm="1">
        <f t="array" ref="S278">IF(AND(D278&lt;&gt;"",D278&lt;&gt;"GR"),IF(COUNTIF($H$2:$H$1000,"&gt;=50")&gt;=10,IF(D278&lt;&gt;"GR",IF(AND(D278&gt;=55,H278&gt;=50),_xlfn.IFS(AND(H278&gt;=$AF$11,H278&gt;$AE$10,H278&gt;$AD$10,H278&gt;$AC$10,H278&gt;$AB$10,H278&gt;$AA$10,H278&gt;$Z$10),"AA",AND(H278&gt;=$AE$11,H278&gt;$AD$10,H278&gt;$AC$10,H278&gt;$AB$10,H278&gt;$AA$10,H278&gt;$Z$10),"BA",AND(H278&gt;=$AD$11,H278&gt;$AC$10,H278&gt;$AB$10,H278&gt;$AA$10,H278&gt;$Z$10),"BB",AND(H278&gt;=$AC$11,H278&gt;$AB$10,H278&gt;$AA$10,H278&gt;$Z$10),"CB",AND(H278&gt;=$AB$11,H278&gt;$AA$10,H278&gt;$Z$10),"CC",AND(H278&gt;=$AA$11,H278&gt;$Z$10),"DC",H278&gt;=50,"DD"),IF(H278&gt;=$Y$9,"FD","FF")),R278),IF(J278&gt;=$X$32,$X$30,IF(J278&gt;=$Y$32,$Y$30,IF(J278&gt;=$Z$32,$Z$30,IF(J278&gt;=$AA$32,$AA$30,IF(J278&gt;=$AB$32,$AB$30,IF(J278&gt;=$AC$32,$AC$30,IF(J278&gt;=$AD$32,$AD$30,IF(J278&gt;=$AE$32,$AE$30,$AF$30))))))))),R278)</f>
        <v/>
      </c>
      <c r="T278" s="9" t="str" cm="1">
        <f t="array" ref="T278">IF(A278&lt;&gt;"",IF(_xlfn.BITOR(D278&lt;&gt;"GR",D278&lt;&gt;""),IF(AND(J278&gt;=50,D278&gt;=55),_xlfn.RANK.EQ(J278,$J$2:$J$1000,0),_xlfn.IFS(S278="FD",999,S278="FF",1000)),IF(AND(J278&gt;=50,F278&gt;=55),_xlfn.RANK.EQ(J278,$J$2:$J$326,0),_xlfn.IFS(S278="FD",999,S278="FF",1000))),"")</f>
        <v/>
      </c>
    </row>
    <row r="279" spans="1:20" x14ac:dyDescent="0.2">
      <c r="A279" s="31"/>
      <c r="B279" s="31"/>
      <c r="C279" s="31"/>
      <c r="D279" s="3"/>
      <c r="E279" s="16">
        <f t="shared" si="54"/>
        <v>0</v>
      </c>
      <c r="F279" s="16">
        <f t="shared" si="55"/>
        <v>0</v>
      </c>
      <c r="G279" s="9">
        <f t="shared" si="56"/>
        <v>0</v>
      </c>
      <c r="H279" s="9">
        <f t="shared" si="57"/>
        <v>0</v>
      </c>
      <c r="I279" s="9">
        <f t="shared" si="58"/>
        <v>0</v>
      </c>
      <c r="J279" s="9">
        <f t="shared" si="59"/>
        <v>0</v>
      </c>
      <c r="K279" s="9" t="str">
        <f t="shared" si="60"/>
        <v/>
      </c>
      <c r="L279" s="9" t="str">
        <f t="shared" si="61"/>
        <v/>
      </c>
      <c r="M279" s="9" t="str">
        <f t="shared" si="62"/>
        <v/>
      </c>
      <c r="N279" s="9" t="str">
        <f t="shared" si="63"/>
        <v/>
      </c>
      <c r="O279" s="9" t="str">
        <f t="shared" si="64"/>
        <v/>
      </c>
      <c r="P279" s="9" t="str">
        <f t="shared" si="65"/>
        <v/>
      </c>
      <c r="Q279" s="9" t="str">
        <f t="shared" si="66"/>
        <v/>
      </c>
      <c r="R279" s="9" t="str">
        <f>IF(A279&lt;&gt;"",IF(COUNTIF($G$2:$G$1000,"&gt;=50")&gt;=10,IF(AND(F279&gt;=55,G279&gt;=50),IF(_xlfn.RANK.EQ(K279,$K$2:$K$1000,0)&lt;=ROUND(COUNTIFS($G$2:$G$1000,"&gt;=50",$F$2:$F$1000,"&gt;=55")/100*$AF$9,0),$AF$8,IF(_xlfn.RANK.EQ(L279,$L$2:$L$1000,0)&lt;=ROUND(COUNTIFS($G$2:$G$1000,"&gt;=50",$F$2:$F$1000,"&gt;=55")/100*$AE$9,0),$AE$8,IF(_xlfn.RANK.EQ(M279,$M$2:$M$1000,0)&lt;=ROUND(COUNTIFS($G$2:$G$1000,"&gt;=50",$F$2:$F$1000,"&gt;=55")/100*$AD$9,0),$AD$8,IF(_xlfn.RANK.EQ(N279,$N$2:$N$1000,0)&lt;=ROUND(COUNTIFS($G$2:$G$1000,"&gt;=50",$F$2:$F$1000,"&gt;=55")/100*$AC$9,0),$AC$8,IF(_xlfn.RANK.EQ(O279,$O$2:$O$1000,0)&lt;=ROUND(COUNTIFS($G$2:$G$1000,"&gt;=50",$F$2:$F$1000,"&gt;=55")/100*$AB$9,0),$AB$8,IF(_xlfn.RANK.EQ(P279,$P$2:$P$1000,0)&lt;=ROUND(COUNTIFS($G$2:$G$1000,"&gt;=50",$F$2:$F$1000,"&gt;=55")/100*$AA$9,0),$AA$8,$Z$8)))))),IF(I279&gt;=$Y$9,$Y$8,$X$8)),IF(I279&gt;=$X$32,$X$30,IF(I279&gt;=$Y$32,$Y$30,IF(I279&gt;=$Z$32,$Z$30,IF(I279&gt;=$AA$32,$AA$30,IF(I279&gt;=$AB$32,$AB$30,IF(I279&gt;=$AC$32,$AC$30,IF(I279&gt;=$AD$32,$AD$30,IF(I279&gt;=$AE$32,$AE$30,$AF$30))))))))),"")</f>
        <v/>
      </c>
      <c r="S279" s="9" t="str" cm="1">
        <f t="array" ref="S279">IF(AND(D279&lt;&gt;"",D279&lt;&gt;"GR"),IF(COUNTIF($H$2:$H$1000,"&gt;=50")&gt;=10,IF(D279&lt;&gt;"GR",IF(AND(D279&gt;=55,H279&gt;=50),_xlfn.IFS(AND(H279&gt;=$AF$11,H279&gt;$AE$10,H279&gt;$AD$10,H279&gt;$AC$10,H279&gt;$AB$10,H279&gt;$AA$10,H279&gt;$Z$10),"AA",AND(H279&gt;=$AE$11,H279&gt;$AD$10,H279&gt;$AC$10,H279&gt;$AB$10,H279&gt;$AA$10,H279&gt;$Z$10),"BA",AND(H279&gt;=$AD$11,H279&gt;$AC$10,H279&gt;$AB$10,H279&gt;$AA$10,H279&gt;$Z$10),"BB",AND(H279&gt;=$AC$11,H279&gt;$AB$10,H279&gt;$AA$10,H279&gt;$Z$10),"CB",AND(H279&gt;=$AB$11,H279&gt;$AA$10,H279&gt;$Z$10),"CC",AND(H279&gt;=$AA$11,H279&gt;$Z$10),"DC",H279&gt;=50,"DD"),IF(H279&gt;=$Y$9,"FD","FF")),R279),IF(J279&gt;=$X$32,$X$30,IF(J279&gt;=$Y$32,$Y$30,IF(J279&gt;=$Z$32,$Z$30,IF(J279&gt;=$AA$32,$AA$30,IF(J279&gt;=$AB$32,$AB$30,IF(J279&gt;=$AC$32,$AC$30,IF(J279&gt;=$AD$32,$AD$30,IF(J279&gt;=$AE$32,$AE$30,$AF$30))))))))),R279)</f>
        <v/>
      </c>
      <c r="T279" s="9" t="str" cm="1">
        <f t="array" ref="T279">IF(A279&lt;&gt;"",IF(_xlfn.BITOR(D279&lt;&gt;"GR",D279&lt;&gt;""),IF(AND(J279&gt;=50,D279&gt;=55),_xlfn.RANK.EQ(J279,$J$2:$J$1000,0),_xlfn.IFS(S279="FD",999,S279="FF",1000)),IF(AND(J279&gt;=50,F279&gt;=55),_xlfn.RANK.EQ(J279,$J$2:$J$326,0),_xlfn.IFS(S279="FD",999,S279="FF",1000))),"")</f>
        <v/>
      </c>
    </row>
    <row r="280" spans="1:20" x14ac:dyDescent="0.2">
      <c r="A280" s="31"/>
      <c r="B280" s="31"/>
      <c r="C280" s="31"/>
      <c r="D280" s="3"/>
      <c r="E280" s="16">
        <f t="shared" si="54"/>
        <v>0</v>
      </c>
      <c r="F280" s="16">
        <f t="shared" si="55"/>
        <v>0</v>
      </c>
      <c r="G280" s="9">
        <f t="shared" si="56"/>
        <v>0</v>
      </c>
      <c r="H280" s="9">
        <f t="shared" si="57"/>
        <v>0</v>
      </c>
      <c r="I280" s="9">
        <f t="shared" si="58"/>
        <v>0</v>
      </c>
      <c r="J280" s="9">
        <f t="shared" si="59"/>
        <v>0</v>
      </c>
      <c r="K280" s="9" t="str">
        <f t="shared" si="60"/>
        <v/>
      </c>
      <c r="L280" s="9" t="str">
        <f t="shared" si="61"/>
        <v/>
      </c>
      <c r="M280" s="9" t="str">
        <f t="shared" si="62"/>
        <v/>
      </c>
      <c r="N280" s="9" t="str">
        <f t="shared" si="63"/>
        <v/>
      </c>
      <c r="O280" s="9" t="str">
        <f t="shared" si="64"/>
        <v/>
      </c>
      <c r="P280" s="9" t="str">
        <f t="shared" si="65"/>
        <v/>
      </c>
      <c r="Q280" s="9" t="str">
        <f t="shared" si="66"/>
        <v/>
      </c>
      <c r="R280" s="9" t="str">
        <f>IF(A280&lt;&gt;"",IF(COUNTIF($G$2:$G$1000,"&gt;=50")&gt;=10,IF(AND(F280&gt;=55,G280&gt;=50),IF(_xlfn.RANK.EQ(K280,$K$2:$K$1000,0)&lt;=ROUND(COUNTIFS($G$2:$G$1000,"&gt;=50",$F$2:$F$1000,"&gt;=55")/100*$AF$9,0),$AF$8,IF(_xlfn.RANK.EQ(L280,$L$2:$L$1000,0)&lt;=ROUND(COUNTIFS($G$2:$G$1000,"&gt;=50",$F$2:$F$1000,"&gt;=55")/100*$AE$9,0),$AE$8,IF(_xlfn.RANK.EQ(M280,$M$2:$M$1000,0)&lt;=ROUND(COUNTIFS($G$2:$G$1000,"&gt;=50",$F$2:$F$1000,"&gt;=55")/100*$AD$9,0),$AD$8,IF(_xlfn.RANK.EQ(N280,$N$2:$N$1000,0)&lt;=ROUND(COUNTIFS($G$2:$G$1000,"&gt;=50",$F$2:$F$1000,"&gt;=55")/100*$AC$9,0),$AC$8,IF(_xlfn.RANK.EQ(O280,$O$2:$O$1000,0)&lt;=ROUND(COUNTIFS($G$2:$G$1000,"&gt;=50",$F$2:$F$1000,"&gt;=55")/100*$AB$9,0),$AB$8,IF(_xlfn.RANK.EQ(P280,$P$2:$P$1000,0)&lt;=ROUND(COUNTIFS($G$2:$G$1000,"&gt;=50",$F$2:$F$1000,"&gt;=55")/100*$AA$9,0),$AA$8,$Z$8)))))),IF(I280&gt;=$Y$9,$Y$8,$X$8)),IF(I280&gt;=$X$32,$X$30,IF(I280&gt;=$Y$32,$Y$30,IF(I280&gt;=$Z$32,$Z$30,IF(I280&gt;=$AA$32,$AA$30,IF(I280&gt;=$AB$32,$AB$30,IF(I280&gt;=$AC$32,$AC$30,IF(I280&gt;=$AD$32,$AD$30,IF(I280&gt;=$AE$32,$AE$30,$AF$30))))))))),"")</f>
        <v/>
      </c>
      <c r="S280" s="9" t="str" cm="1">
        <f t="array" ref="S280">IF(AND(D280&lt;&gt;"",D280&lt;&gt;"GR"),IF(COUNTIF($H$2:$H$1000,"&gt;=50")&gt;=10,IF(D280&lt;&gt;"GR",IF(AND(D280&gt;=55,H280&gt;=50),_xlfn.IFS(AND(H280&gt;=$AF$11,H280&gt;$AE$10,H280&gt;$AD$10,H280&gt;$AC$10,H280&gt;$AB$10,H280&gt;$AA$10,H280&gt;$Z$10),"AA",AND(H280&gt;=$AE$11,H280&gt;$AD$10,H280&gt;$AC$10,H280&gt;$AB$10,H280&gt;$AA$10,H280&gt;$Z$10),"BA",AND(H280&gt;=$AD$11,H280&gt;$AC$10,H280&gt;$AB$10,H280&gt;$AA$10,H280&gt;$Z$10),"BB",AND(H280&gt;=$AC$11,H280&gt;$AB$10,H280&gt;$AA$10,H280&gt;$Z$10),"CB",AND(H280&gt;=$AB$11,H280&gt;$AA$10,H280&gt;$Z$10),"CC",AND(H280&gt;=$AA$11,H280&gt;$Z$10),"DC",H280&gt;=50,"DD"),IF(H280&gt;=$Y$9,"FD","FF")),R280),IF(J280&gt;=$X$32,$X$30,IF(J280&gt;=$Y$32,$Y$30,IF(J280&gt;=$Z$32,$Z$30,IF(J280&gt;=$AA$32,$AA$30,IF(J280&gt;=$AB$32,$AB$30,IF(J280&gt;=$AC$32,$AC$30,IF(J280&gt;=$AD$32,$AD$30,IF(J280&gt;=$AE$32,$AE$30,$AF$30))))))))),R280)</f>
        <v/>
      </c>
      <c r="T280" s="9" t="str" cm="1">
        <f t="array" ref="T280">IF(A280&lt;&gt;"",IF(_xlfn.BITOR(D280&lt;&gt;"GR",D280&lt;&gt;""),IF(AND(J280&gt;=50,D280&gt;=55),_xlfn.RANK.EQ(J280,$J$2:$J$1000,0),_xlfn.IFS(S280="FD",999,S280="FF",1000)),IF(AND(J280&gt;=50,F280&gt;=55),_xlfn.RANK.EQ(J280,$J$2:$J$326,0),_xlfn.IFS(S280="FD",999,S280="FF",1000))),"")</f>
        <v/>
      </c>
    </row>
    <row r="281" spans="1:20" x14ac:dyDescent="0.2">
      <c r="A281" s="31"/>
      <c r="B281" s="31"/>
      <c r="C281" s="31"/>
      <c r="D281" s="3"/>
      <c r="E281" s="16">
        <f t="shared" si="54"/>
        <v>0</v>
      </c>
      <c r="F281" s="16">
        <f t="shared" si="55"/>
        <v>0</v>
      </c>
      <c r="G281" s="9">
        <f t="shared" si="56"/>
        <v>0</v>
      </c>
      <c r="H281" s="9">
        <f t="shared" si="57"/>
        <v>0</v>
      </c>
      <c r="I281" s="9">
        <f t="shared" si="58"/>
        <v>0</v>
      </c>
      <c r="J281" s="9">
        <f t="shared" si="59"/>
        <v>0</v>
      </c>
      <c r="K281" s="9" t="str">
        <f t="shared" si="60"/>
        <v/>
      </c>
      <c r="L281" s="9" t="str">
        <f t="shared" si="61"/>
        <v/>
      </c>
      <c r="M281" s="9" t="str">
        <f t="shared" si="62"/>
        <v/>
      </c>
      <c r="N281" s="9" t="str">
        <f t="shared" si="63"/>
        <v/>
      </c>
      <c r="O281" s="9" t="str">
        <f t="shared" si="64"/>
        <v/>
      </c>
      <c r="P281" s="9" t="str">
        <f t="shared" si="65"/>
        <v/>
      </c>
      <c r="Q281" s="9" t="str">
        <f t="shared" si="66"/>
        <v/>
      </c>
      <c r="R281" s="9" t="str">
        <f>IF(A281&lt;&gt;"",IF(COUNTIF($G$2:$G$1000,"&gt;=50")&gt;=10,IF(AND(F281&gt;=55,G281&gt;=50),IF(_xlfn.RANK.EQ(K281,$K$2:$K$1000,0)&lt;=ROUND(COUNTIFS($G$2:$G$1000,"&gt;=50",$F$2:$F$1000,"&gt;=55")/100*$AF$9,0),$AF$8,IF(_xlfn.RANK.EQ(L281,$L$2:$L$1000,0)&lt;=ROUND(COUNTIFS($G$2:$G$1000,"&gt;=50",$F$2:$F$1000,"&gt;=55")/100*$AE$9,0),$AE$8,IF(_xlfn.RANK.EQ(M281,$M$2:$M$1000,0)&lt;=ROUND(COUNTIFS($G$2:$G$1000,"&gt;=50",$F$2:$F$1000,"&gt;=55")/100*$AD$9,0),$AD$8,IF(_xlfn.RANK.EQ(N281,$N$2:$N$1000,0)&lt;=ROUND(COUNTIFS($G$2:$G$1000,"&gt;=50",$F$2:$F$1000,"&gt;=55")/100*$AC$9,0),$AC$8,IF(_xlfn.RANK.EQ(O281,$O$2:$O$1000,0)&lt;=ROUND(COUNTIFS($G$2:$G$1000,"&gt;=50",$F$2:$F$1000,"&gt;=55")/100*$AB$9,0),$AB$8,IF(_xlfn.RANK.EQ(P281,$P$2:$P$1000,0)&lt;=ROUND(COUNTIFS($G$2:$G$1000,"&gt;=50",$F$2:$F$1000,"&gt;=55")/100*$AA$9,0),$AA$8,$Z$8)))))),IF(I281&gt;=$Y$9,$Y$8,$X$8)),IF(I281&gt;=$X$32,$X$30,IF(I281&gt;=$Y$32,$Y$30,IF(I281&gt;=$Z$32,$Z$30,IF(I281&gt;=$AA$32,$AA$30,IF(I281&gt;=$AB$32,$AB$30,IF(I281&gt;=$AC$32,$AC$30,IF(I281&gt;=$AD$32,$AD$30,IF(I281&gt;=$AE$32,$AE$30,$AF$30))))))))),"")</f>
        <v/>
      </c>
      <c r="S281" s="9" t="str" cm="1">
        <f t="array" ref="S281">IF(AND(D281&lt;&gt;"",D281&lt;&gt;"GR"),IF(COUNTIF($H$2:$H$1000,"&gt;=50")&gt;=10,IF(D281&lt;&gt;"GR",IF(AND(D281&gt;=55,H281&gt;=50),_xlfn.IFS(AND(H281&gt;=$AF$11,H281&gt;$AE$10,H281&gt;$AD$10,H281&gt;$AC$10,H281&gt;$AB$10,H281&gt;$AA$10,H281&gt;$Z$10),"AA",AND(H281&gt;=$AE$11,H281&gt;$AD$10,H281&gt;$AC$10,H281&gt;$AB$10,H281&gt;$AA$10,H281&gt;$Z$10),"BA",AND(H281&gt;=$AD$11,H281&gt;$AC$10,H281&gt;$AB$10,H281&gt;$AA$10,H281&gt;$Z$10),"BB",AND(H281&gt;=$AC$11,H281&gt;$AB$10,H281&gt;$AA$10,H281&gt;$Z$10),"CB",AND(H281&gt;=$AB$11,H281&gt;$AA$10,H281&gt;$Z$10),"CC",AND(H281&gt;=$AA$11,H281&gt;$Z$10),"DC",H281&gt;=50,"DD"),IF(H281&gt;=$Y$9,"FD","FF")),R281),IF(J281&gt;=$X$32,$X$30,IF(J281&gt;=$Y$32,$Y$30,IF(J281&gt;=$Z$32,$Z$30,IF(J281&gt;=$AA$32,$AA$30,IF(J281&gt;=$AB$32,$AB$30,IF(J281&gt;=$AC$32,$AC$30,IF(J281&gt;=$AD$32,$AD$30,IF(J281&gt;=$AE$32,$AE$30,$AF$30))))))))),R281)</f>
        <v/>
      </c>
      <c r="T281" s="9" t="str" cm="1">
        <f t="array" ref="T281">IF(A281&lt;&gt;"",IF(_xlfn.BITOR(D281&lt;&gt;"GR",D281&lt;&gt;""),IF(AND(J281&gt;=50,D281&gt;=55),_xlfn.RANK.EQ(J281,$J$2:$J$1000,0),_xlfn.IFS(S281="FD",999,S281="FF",1000)),IF(AND(J281&gt;=50,F281&gt;=55),_xlfn.RANK.EQ(J281,$J$2:$J$326,0),_xlfn.IFS(S281="FD",999,S281="FF",1000))),"")</f>
        <v/>
      </c>
    </row>
    <row r="282" spans="1:20" x14ac:dyDescent="0.2">
      <c r="A282" s="31"/>
      <c r="B282" s="31"/>
      <c r="C282" s="31"/>
      <c r="D282" s="3"/>
      <c r="E282" s="16">
        <f t="shared" si="54"/>
        <v>0</v>
      </c>
      <c r="F282" s="16">
        <f t="shared" si="55"/>
        <v>0</v>
      </c>
      <c r="G282" s="9">
        <f t="shared" si="56"/>
        <v>0</v>
      </c>
      <c r="H282" s="9">
        <f t="shared" si="57"/>
        <v>0</v>
      </c>
      <c r="I282" s="9">
        <f t="shared" si="58"/>
        <v>0</v>
      </c>
      <c r="J282" s="9">
        <f t="shared" si="59"/>
        <v>0</v>
      </c>
      <c r="K282" s="9" t="str">
        <f t="shared" si="60"/>
        <v/>
      </c>
      <c r="L282" s="9" t="str">
        <f t="shared" si="61"/>
        <v/>
      </c>
      <c r="M282" s="9" t="str">
        <f t="shared" si="62"/>
        <v/>
      </c>
      <c r="N282" s="9" t="str">
        <f t="shared" si="63"/>
        <v/>
      </c>
      <c r="O282" s="9" t="str">
        <f t="shared" si="64"/>
        <v/>
      </c>
      <c r="P282" s="9" t="str">
        <f t="shared" si="65"/>
        <v/>
      </c>
      <c r="Q282" s="9" t="str">
        <f t="shared" si="66"/>
        <v/>
      </c>
      <c r="R282" s="9" t="str">
        <f>IF(A282&lt;&gt;"",IF(COUNTIF($G$2:$G$1000,"&gt;=50")&gt;=10,IF(AND(F282&gt;=55,G282&gt;=50),IF(_xlfn.RANK.EQ(K282,$K$2:$K$1000,0)&lt;=ROUND(COUNTIFS($G$2:$G$1000,"&gt;=50",$F$2:$F$1000,"&gt;=55")/100*$AF$9,0),$AF$8,IF(_xlfn.RANK.EQ(L282,$L$2:$L$1000,0)&lt;=ROUND(COUNTIFS($G$2:$G$1000,"&gt;=50",$F$2:$F$1000,"&gt;=55")/100*$AE$9,0),$AE$8,IF(_xlfn.RANK.EQ(M282,$M$2:$M$1000,0)&lt;=ROUND(COUNTIFS($G$2:$G$1000,"&gt;=50",$F$2:$F$1000,"&gt;=55")/100*$AD$9,0),$AD$8,IF(_xlfn.RANK.EQ(N282,$N$2:$N$1000,0)&lt;=ROUND(COUNTIFS($G$2:$G$1000,"&gt;=50",$F$2:$F$1000,"&gt;=55")/100*$AC$9,0),$AC$8,IF(_xlfn.RANK.EQ(O282,$O$2:$O$1000,0)&lt;=ROUND(COUNTIFS($G$2:$G$1000,"&gt;=50",$F$2:$F$1000,"&gt;=55")/100*$AB$9,0),$AB$8,IF(_xlfn.RANK.EQ(P282,$P$2:$P$1000,0)&lt;=ROUND(COUNTIFS($G$2:$G$1000,"&gt;=50",$F$2:$F$1000,"&gt;=55")/100*$AA$9,0),$AA$8,$Z$8)))))),IF(I282&gt;=$Y$9,$Y$8,$X$8)),IF(I282&gt;=$X$32,$X$30,IF(I282&gt;=$Y$32,$Y$30,IF(I282&gt;=$Z$32,$Z$30,IF(I282&gt;=$AA$32,$AA$30,IF(I282&gt;=$AB$32,$AB$30,IF(I282&gt;=$AC$32,$AC$30,IF(I282&gt;=$AD$32,$AD$30,IF(I282&gt;=$AE$32,$AE$30,$AF$30))))))))),"")</f>
        <v/>
      </c>
      <c r="S282" s="9" t="str" cm="1">
        <f t="array" ref="S282">IF(AND(D282&lt;&gt;"",D282&lt;&gt;"GR"),IF(COUNTIF($H$2:$H$1000,"&gt;=50")&gt;=10,IF(D282&lt;&gt;"GR",IF(AND(D282&gt;=55,H282&gt;=50),_xlfn.IFS(AND(H282&gt;=$AF$11,H282&gt;$AE$10,H282&gt;$AD$10,H282&gt;$AC$10,H282&gt;$AB$10,H282&gt;$AA$10,H282&gt;$Z$10),"AA",AND(H282&gt;=$AE$11,H282&gt;$AD$10,H282&gt;$AC$10,H282&gt;$AB$10,H282&gt;$AA$10,H282&gt;$Z$10),"BA",AND(H282&gt;=$AD$11,H282&gt;$AC$10,H282&gt;$AB$10,H282&gt;$AA$10,H282&gt;$Z$10),"BB",AND(H282&gt;=$AC$11,H282&gt;$AB$10,H282&gt;$AA$10,H282&gt;$Z$10),"CB",AND(H282&gt;=$AB$11,H282&gt;$AA$10,H282&gt;$Z$10),"CC",AND(H282&gt;=$AA$11,H282&gt;$Z$10),"DC",H282&gt;=50,"DD"),IF(H282&gt;=$Y$9,"FD","FF")),R282),IF(J282&gt;=$X$32,$X$30,IF(J282&gt;=$Y$32,$Y$30,IF(J282&gt;=$Z$32,$Z$30,IF(J282&gt;=$AA$32,$AA$30,IF(J282&gt;=$AB$32,$AB$30,IF(J282&gt;=$AC$32,$AC$30,IF(J282&gt;=$AD$32,$AD$30,IF(J282&gt;=$AE$32,$AE$30,$AF$30))))))))),R282)</f>
        <v/>
      </c>
      <c r="T282" s="9" t="str" cm="1">
        <f t="array" ref="T282">IF(A282&lt;&gt;"",IF(_xlfn.BITOR(D282&lt;&gt;"GR",D282&lt;&gt;""),IF(AND(J282&gt;=50,D282&gt;=55),_xlfn.RANK.EQ(J282,$J$2:$J$1000,0),_xlfn.IFS(S282="FD",999,S282="FF",1000)),IF(AND(J282&gt;=50,F282&gt;=55),_xlfn.RANK.EQ(J282,$J$2:$J$326,0),_xlfn.IFS(S282="FD",999,S282="FF",1000))),"")</f>
        <v/>
      </c>
    </row>
    <row r="283" spans="1:20" x14ac:dyDescent="0.2">
      <c r="A283" s="3"/>
      <c r="B283" s="3"/>
      <c r="C283" s="31"/>
      <c r="D283" s="3"/>
      <c r="E283" s="16">
        <f t="shared" ref="E283:E322" si="67">IF(_xlfn.BITOR(B283="GR",B283=""),0,B283)</f>
        <v>0</v>
      </c>
      <c r="F283" s="16">
        <f t="shared" ref="F283:F322" si="68">IF(_xlfn.BITOR(C283="",C283="GR"),0,C283)</f>
        <v>0</v>
      </c>
      <c r="G283" s="9">
        <f t="shared" si="56"/>
        <v>0</v>
      </c>
      <c r="H283" s="9">
        <f t="shared" si="57"/>
        <v>0</v>
      </c>
      <c r="I283" s="9">
        <f t="shared" si="58"/>
        <v>0</v>
      </c>
      <c r="J283" s="9">
        <f t="shared" si="59"/>
        <v>0</v>
      </c>
      <c r="K283" s="9" t="str">
        <f t="shared" si="60"/>
        <v/>
      </c>
      <c r="L283" s="9" t="str">
        <f t="shared" si="61"/>
        <v/>
      </c>
      <c r="M283" s="9" t="str">
        <f t="shared" si="62"/>
        <v/>
      </c>
      <c r="N283" s="9" t="str">
        <f t="shared" si="63"/>
        <v/>
      </c>
      <c r="O283" s="9" t="str">
        <f t="shared" si="64"/>
        <v/>
      </c>
      <c r="P283" s="9" t="str">
        <f t="shared" si="65"/>
        <v/>
      </c>
      <c r="Q283" s="9" t="str">
        <f t="shared" si="66"/>
        <v/>
      </c>
      <c r="R283" s="9" t="str">
        <f>IF(A283&lt;&gt;"",IF(COUNTIF($G$2:$G$1000,"&gt;=50")&gt;=10,IF(AND(F283&gt;=55,G283&gt;=50),IF(_xlfn.RANK.EQ(K283,$K$2:$K$1000,0)&lt;=ROUND(COUNTIFS($G$2:$G$1000,"&gt;=50",$F$2:$F$1000,"&gt;=55")/100*$AF$9,0),$AF$8,IF(_xlfn.RANK.EQ(L283,$L$2:$L$1000,0)&lt;=ROUND(COUNTIFS($G$2:$G$1000,"&gt;=50",$F$2:$F$1000,"&gt;=55")/100*$AE$9,0),$AE$8,IF(_xlfn.RANK.EQ(M283,$M$2:$M$1000,0)&lt;=ROUND(COUNTIFS($G$2:$G$1000,"&gt;=50",$F$2:$F$1000,"&gt;=55")/100*$AD$9,0),$AD$8,IF(_xlfn.RANK.EQ(N283,$N$2:$N$1000,0)&lt;=ROUND(COUNTIFS($G$2:$G$1000,"&gt;=50",$F$2:$F$1000,"&gt;=55")/100*$AC$9,0),$AC$8,IF(_xlfn.RANK.EQ(O283,$O$2:$O$1000,0)&lt;=ROUND(COUNTIFS($G$2:$G$1000,"&gt;=50",$F$2:$F$1000,"&gt;=55")/100*$AB$9,0),$AB$8,IF(_xlfn.RANK.EQ(P283,$P$2:$P$1000,0)&lt;=ROUND(COUNTIFS($G$2:$G$1000,"&gt;=50",$F$2:$F$1000,"&gt;=55")/100*$AA$9,0),$AA$8,$Z$8)))))),IF(I283&gt;=$Y$9,$Y$8,$X$8)),IF(I283&gt;=$X$32,$X$30,IF(I283&gt;=$Y$32,$Y$30,IF(I283&gt;=$Z$32,$Z$30,IF(I283&gt;=$AA$32,$AA$30,IF(I283&gt;=$AB$32,$AB$30,IF(I283&gt;=$AC$32,$AC$30,IF(I283&gt;=$AD$32,$AD$30,IF(I283&gt;=$AE$32,$AE$30,$AF$30))))))))),"")</f>
        <v/>
      </c>
      <c r="S283" s="9" t="str" cm="1">
        <f t="array" ref="S283">IF(AND(D283&lt;&gt;"",D283&lt;&gt;"GR"),IF(COUNTIF($H$2:$H$1000,"&gt;=50")&gt;=10,IF(D283&lt;&gt;"GR",IF(AND(D283&gt;=55,H283&gt;=50),_xlfn.IFS(AND(H283&gt;=$AF$11,H283&gt;$AE$10,H283&gt;$AD$10,H283&gt;$AC$10,H283&gt;$AB$10,H283&gt;$AA$10,H283&gt;$Z$10),"AA",AND(H283&gt;=$AE$11,H283&gt;$AD$10,H283&gt;$AC$10,H283&gt;$AB$10,H283&gt;$AA$10,H283&gt;$Z$10),"BA",AND(H283&gt;=$AD$11,H283&gt;$AC$10,H283&gt;$AB$10,H283&gt;$AA$10,H283&gt;$Z$10),"BB",AND(H283&gt;=$AC$11,H283&gt;$AB$10,H283&gt;$AA$10,H283&gt;$Z$10),"CB",AND(H283&gt;=$AB$11,H283&gt;$AA$10,H283&gt;$Z$10),"CC",AND(H283&gt;=$AA$11,H283&gt;$Z$10),"DC",H283&gt;=50,"DD"),IF(H283&gt;=$Y$9,"FD","FF")),R283),IF(J283&gt;=$X$32,$X$30,IF(J283&gt;=$Y$32,$Y$30,IF(J283&gt;=$Z$32,$Z$30,IF(J283&gt;=$AA$32,$AA$30,IF(J283&gt;=$AB$32,$AB$30,IF(J283&gt;=$AC$32,$AC$30,IF(J283&gt;=$AD$32,$AD$30,IF(J283&gt;=$AE$32,$AE$30,$AF$30))))))))),R283)</f>
        <v/>
      </c>
      <c r="T283" s="9" t="str" cm="1">
        <f t="array" ref="T283">IF(A283&lt;&gt;"",IF(_xlfn.BITOR(D283&lt;&gt;"GR",D283&lt;&gt;""),IF(AND(J283&gt;=50,D283&gt;=55),_xlfn.RANK.EQ(J283,$J$2:$J$1000,0),_xlfn.IFS(S283="FD",999,S283="FF",1000)),IF(AND(J283&gt;=50,F283&gt;=55),_xlfn.RANK.EQ(J283,$J$2:$J$326,0),_xlfn.IFS(S283="FD",999,S283="FF",1000))),"")</f>
        <v/>
      </c>
    </row>
    <row r="284" spans="1:20" x14ac:dyDescent="0.2">
      <c r="A284" s="3"/>
      <c r="B284" s="3"/>
      <c r="C284" s="31"/>
      <c r="D284" s="3"/>
      <c r="E284" s="16">
        <f t="shared" si="67"/>
        <v>0</v>
      </c>
      <c r="F284" s="16">
        <f t="shared" si="68"/>
        <v>0</v>
      </c>
      <c r="G284" s="9">
        <f t="shared" si="56"/>
        <v>0</v>
      </c>
      <c r="H284" s="9">
        <f t="shared" si="57"/>
        <v>0</v>
      </c>
      <c r="I284" s="9">
        <f t="shared" si="58"/>
        <v>0</v>
      </c>
      <c r="J284" s="9">
        <f t="shared" si="59"/>
        <v>0</v>
      </c>
      <c r="K284" s="9" t="str">
        <f t="shared" si="60"/>
        <v/>
      </c>
      <c r="L284" s="9" t="str">
        <f t="shared" si="61"/>
        <v/>
      </c>
      <c r="M284" s="9" t="str">
        <f t="shared" si="62"/>
        <v/>
      </c>
      <c r="N284" s="9" t="str">
        <f t="shared" si="63"/>
        <v/>
      </c>
      <c r="O284" s="9" t="str">
        <f t="shared" si="64"/>
        <v/>
      </c>
      <c r="P284" s="9" t="str">
        <f t="shared" si="65"/>
        <v/>
      </c>
      <c r="Q284" s="9" t="str">
        <f t="shared" si="66"/>
        <v/>
      </c>
      <c r="R284" s="9" t="str">
        <f>IF(A284&lt;&gt;"",IF(COUNTIF($G$2:$G$1000,"&gt;=50")&gt;=10,IF(AND(F284&gt;=55,G284&gt;=50),IF(_xlfn.RANK.EQ(K284,$K$2:$K$1000,0)&lt;=ROUND(COUNTIFS($G$2:$G$1000,"&gt;=50",$F$2:$F$1000,"&gt;=55")/100*$AF$9,0),$AF$8,IF(_xlfn.RANK.EQ(L284,$L$2:$L$1000,0)&lt;=ROUND(COUNTIFS($G$2:$G$1000,"&gt;=50",$F$2:$F$1000,"&gt;=55")/100*$AE$9,0),$AE$8,IF(_xlfn.RANK.EQ(M284,$M$2:$M$1000,0)&lt;=ROUND(COUNTIFS($G$2:$G$1000,"&gt;=50",$F$2:$F$1000,"&gt;=55")/100*$AD$9,0),$AD$8,IF(_xlfn.RANK.EQ(N284,$N$2:$N$1000,0)&lt;=ROUND(COUNTIFS($G$2:$G$1000,"&gt;=50",$F$2:$F$1000,"&gt;=55")/100*$AC$9,0),$AC$8,IF(_xlfn.RANK.EQ(O284,$O$2:$O$1000,0)&lt;=ROUND(COUNTIFS($G$2:$G$1000,"&gt;=50",$F$2:$F$1000,"&gt;=55")/100*$AB$9,0),$AB$8,IF(_xlfn.RANK.EQ(P284,$P$2:$P$1000,0)&lt;=ROUND(COUNTIFS($G$2:$G$1000,"&gt;=50",$F$2:$F$1000,"&gt;=55")/100*$AA$9,0),$AA$8,$Z$8)))))),IF(I284&gt;=$Y$9,$Y$8,$X$8)),IF(I284&gt;=$X$32,$X$30,IF(I284&gt;=$Y$32,$Y$30,IF(I284&gt;=$Z$32,$Z$30,IF(I284&gt;=$AA$32,$AA$30,IF(I284&gt;=$AB$32,$AB$30,IF(I284&gt;=$AC$32,$AC$30,IF(I284&gt;=$AD$32,$AD$30,IF(I284&gt;=$AE$32,$AE$30,$AF$30))))))))),"")</f>
        <v/>
      </c>
      <c r="S284" s="9" t="str" cm="1">
        <f t="array" ref="S284">IF(AND(D284&lt;&gt;"",D284&lt;&gt;"GR"),IF(COUNTIF($H$2:$H$1000,"&gt;=50")&gt;=10,IF(D284&lt;&gt;"GR",IF(AND(D284&gt;=55,H284&gt;=50),_xlfn.IFS(AND(H284&gt;=$AF$11,H284&gt;$AE$10,H284&gt;$AD$10,H284&gt;$AC$10,H284&gt;$AB$10,H284&gt;$AA$10,H284&gt;$Z$10),"AA",AND(H284&gt;=$AE$11,H284&gt;$AD$10,H284&gt;$AC$10,H284&gt;$AB$10,H284&gt;$AA$10,H284&gt;$Z$10),"BA",AND(H284&gt;=$AD$11,H284&gt;$AC$10,H284&gt;$AB$10,H284&gt;$AA$10,H284&gt;$Z$10),"BB",AND(H284&gt;=$AC$11,H284&gt;$AB$10,H284&gt;$AA$10,H284&gt;$Z$10),"CB",AND(H284&gt;=$AB$11,H284&gt;$AA$10,H284&gt;$Z$10),"CC",AND(H284&gt;=$AA$11,H284&gt;$Z$10),"DC",H284&gt;=50,"DD"),IF(H284&gt;=$Y$9,"FD","FF")),R284),IF(J284&gt;=$X$32,$X$30,IF(J284&gt;=$Y$32,$Y$30,IF(J284&gt;=$Z$32,$Z$30,IF(J284&gt;=$AA$32,$AA$30,IF(J284&gt;=$AB$32,$AB$30,IF(J284&gt;=$AC$32,$AC$30,IF(J284&gt;=$AD$32,$AD$30,IF(J284&gt;=$AE$32,$AE$30,$AF$30))))))))),R284)</f>
        <v/>
      </c>
      <c r="T284" s="9" t="str" cm="1">
        <f t="array" ref="T284">IF(A284&lt;&gt;"",IF(_xlfn.BITOR(D284&lt;&gt;"GR",D284&lt;&gt;""),IF(AND(J284&gt;=50,D284&gt;=55),_xlfn.RANK.EQ(J284,$J$2:$J$1000,0),_xlfn.IFS(S284="FD",999,S284="FF",1000)),IF(AND(J284&gt;=50,F284&gt;=55),_xlfn.RANK.EQ(J284,$J$2:$J$326,0),_xlfn.IFS(S284="FD",999,S284="FF",1000))),"")</f>
        <v/>
      </c>
    </row>
    <row r="285" spans="1:20" x14ac:dyDescent="0.2">
      <c r="A285" s="3"/>
      <c r="B285" s="3"/>
      <c r="C285" s="31"/>
      <c r="D285" s="3"/>
      <c r="E285" s="16">
        <f t="shared" si="67"/>
        <v>0</v>
      </c>
      <c r="F285" s="16">
        <f t="shared" si="68"/>
        <v>0</v>
      </c>
      <c r="G285" s="9">
        <f t="shared" si="56"/>
        <v>0</v>
      </c>
      <c r="H285" s="9">
        <f t="shared" si="57"/>
        <v>0</v>
      </c>
      <c r="I285" s="9">
        <f t="shared" si="58"/>
        <v>0</v>
      </c>
      <c r="J285" s="9">
        <f t="shared" si="59"/>
        <v>0</v>
      </c>
      <c r="K285" s="9" t="str">
        <f t="shared" si="60"/>
        <v/>
      </c>
      <c r="L285" s="9" t="str">
        <f t="shared" si="61"/>
        <v/>
      </c>
      <c r="M285" s="9" t="str">
        <f t="shared" si="62"/>
        <v/>
      </c>
      <c r="N285" s="9" t="str">
        <f t="shared" si="63"/>
        <v/>
      </c>
      <c r="O285" s="9" t="str">
        <f t="shared" si="64"/>
        <v/>
      </c>
      <c r="P285" s="9" t="str">
        <f t="shared" si="65"/>
        <v/>
      </c>
      <c r="Q285" s="9" t="str">
        <f t="shared" si="66"/>
        <v/>
      </c>
      <c r="R285" s="9" t="str">
        <f>IF(A285&lt;&gt;"",IF(COUNTIF($G$2:$G$1000,"&gt;=50")&gt;=10,IF(AND(F285&gt;=55,G285&gt;=50),IF(_xlfn.RANK.EQ(K285,$K$2:$K$1000,0)&lt;=ROUND(COUNTIFS($G$2:$G$1000,"&gt;=50",$F$2:$F$1000,"&gt;=55")/100*$AF$9,0),$AF$8,IF(_xlfn.RANK.EQ(L285,$L$2:$L$1000,0)&lt;=ROUND(COUNTIFS($G$2:$G$1000,"&gt;=50",$F$2:$F$1000,"&gt;=55")/100*$AE$9,0),$AE$8,IF(_xlfn.RANK.EQ(M285,$M$2:$M$1000,0)&lt;=ROUND(COUNTIFS($G$2:$G$1000,"&gt;=50",$F$2:$F$1000,"&gt;=55")/100*$AD$9,0),$AD$8,IF(_xlfn.RANK.EQ(N285,$N$2:$N$1000,0)&lt;=ROUND(COUNTIFS($G$2:$G$1000,"&gt;=50",$F$2:$F$1000,"&gt;=55")/100*$AC$9,0),$AC$8,IF(_xlfn.RANK.EQ(O285,$O$2:$O$1000,0)&lt;=ROUND(COUNTIFS($G$2:$G$1000,"&gt;=50",$F$2:$F$1000,"&gt;=55")/100*$AB$9,0),$AB$8,IF(_xlfn.RANK.EQ(P285,$P$2:$P$1000,0)&lt;=ROUND(COUNTIFS($G$2:$G$1000,"&gt;=50",$F$2:$F$1000,"&gt;=55")/100*$AA$9,0),$AA$8,$Z$8)))))),IF(I285&gt;=$Y$9,$Y$8,$X$8)),IF(I285&gt;=$X$32,$X$30,IF(I285&gt;=$Y$32,$Y$30,IF(I285&gt;=$Z$32,$Z$30,IF(I285&gt;=$AA$32,$AA$30,IF(I285&gt;=$AB$32,$AB$30,IF(I285&gt;=$AC$32,$AC$30,IF(I285&gt;=$AD$32,$AD$30,IF(I285&gt;=$AE$32,$AE$30,$AF$30))))))))),"")</f>
        <v/>
      </c>
      <c r="S285" s="9" t="str" cm="1">
        <f t="array" ref="S285">IF(AND(D285&lt;&gt;"",D285&lt;&gt;"GR"),IF(COUNTIF($H$2:$H$1000,"&gt;=50")&gt;=10,IF(D285&lt;&gt;"GR",IF(AND(D285&gt;=55,H285&gt;=50),_xlfn.IFS(AND(H285&gt;=$AF$11,H285&gt;$AE$10,H285&gt;$AD$10,H285&gt;$AC$10,H285&gt;$AB$10,H285&gt;$AA$10,H285&gt;$Z$10),"AA",AND(H285&gt;=$AE$11,H285&gt;$AD$10,H285&gt;$AC$10,H285&gt;$AB$10,H285&gt;$AA$10,H285&gt;$Z$10),"BA",AND(H285&gt;=$AD$11,H285&gt;$AC$10,H285&gt;$AB$10,H285&gt;$AA$10,H285&gt;$Z$10),"BB",AND(H285&gt;=$AC$11,H285&gt;$AB$10,H285&gt;$AA$10,H285&gt;$Z$10),"CB",AND(H285&gt;=$AB$11,H285&gt;$AA$10,H285&gt;$Z$10),"CC",AND(H285&gt;=$AA$11,H285&gt;$Z$10),"DC",H285&gt;=50,"DD"),IF(H285&gt;=$Y$9,"FD","FF")),R285),IF(J285&gt;=$X$32,$X$30,IF(J285&gt;=$Y$32,$Y$30,IF(J285&gt;=$Z$32,$Z$30,IF(J285&gt;=$AA$32,$AA$30,IF(J285&gt;=$AB$32,$AB$30,IF(J285&gt;=$AC$32,$AC$30,IF(J285&gt;=$AD$32,$AD$30,IF(J285&gt;=$AE$32,$AE$30,$AF$30))))))))),R285)</f>
        <v/>
      </c>
      <c r="T285" s="9" t="str" cm="1">
        <f t="array" ref="T285">IF(A285&lt;&gt;"",IF(_xlfn.BITOR(D285&lt;&gt;"GR",D285&lt;&gt;""),IF(AND(J285&gt;=50,D285&gt;=55),_xlfn.RANK.EQ(J285,$J$2:$J$1000,0),_xlfn.IFS(S285="FD",999,S285="FF",1000)),IF(AND(J285&gt;=50,F285&gt;=55),_xlfn.RANK.EQ(J285,$J$2:$J$326,0),_xlfn.IFS(S285="FD",999,S285="FF",1000))),"")</f>
        <v/>
      </c>
    </row>
    <row r="286" spans="1:20" x14ac:dyDescent="0.2">
      <c r="A286" s="3"/>
      <c r="B286" s="3"/>
      <c r="C286" s="31"/>
      <c r="D286" s="3"/>
      <c r="E286" s="16">
        <f t="shared" si="67"/>
        <v>0</v>
      </c>
      <c r="F286" s="16">
        <f t="shared" si="68"/>
        <v>0</v>
      </c>
      <c r="G286" s="9">
        <f t="shared" si="56"/>
        <v>0</v>
      </c>
      <c r="H286" s="9">
        <f t="shared" si="57"/>
        <v>0</v>
      </c>
      <c r="I286" s="9">
        <f t="shared" si="58"/>
        <v>0</v>
      </c>
      <c r="J286" s="9">
        <f t="shared" si="59"/>
        <v>0</v>
      </c>
      <c r="K286" s="9" t="str">
        <f t="shared" si="60"/>
        <v/>
      </c>
      <c r="L286" s="9" t="str">
        <f t="shared" si="61"/>
        <v/>
      </c>
      <c r="M286" s="9" t="str">
        <f t="shared" si="62"/>
        <v/>
      </c>
      <c r="N286" s="9" t="str">
        <f t="shared" si="63"/>
        <v/>
      </c>
      <c r="O286" s="9" t="str">
        <f t="shared" si="64"/>
        <v/>
      </c>
      <c r="P286" s="9" t="str">
        <f t="shared" si="65"/>
        <v/>
      </c>
      <c r="Q286" s="9" t="str">
        <f t="shared" si="66"/>
        <v/>
      </c>
      <c r="R286" s="9" t="str">
        <f>IF(A286&lt;&gt;"",IF(COUNTIF($G$2:$G$1000,"&gt;=50")&gt;=10,IF(AND(F286&gt;=55,G286&gt;=50),IF(_xlfn.RANK.EQ(K286,$K$2:$K$1000,0)&lt;=ROUND(COUNTIFS($G$2:$G$1000,"&gt;=50",$F$2:$F$1000,"&gt;=55")/100*$AF$9,0),$AF$8,IF(_xlfn.RANK.EQ(L286,$L$2:$L$1000,0)&lt;=ROUND(COUNTIFS($G$2:$G$1000,"&gt;=50",$F$2:$F$1000,"&gt;=55")/100*$AE$9,0),$AE$8,IF(_xlfn.RANK.EQ(M286,$M$2:$M$1000,0)&lt;=ROUND(COUNTIFS($G$2:$G$1000,"&gt;=50",$F$2:$F$1000,"&gt;=55")/100*$AD$9,0),$AD$8,IF(_xlfn.RANK.EQ(N286,$N$2:$N$1000,0)&lt;=ROUND(COUNTIFS($G$2:$G$1000,"&gt;=50",$F$2:$F$1000,"&gt;=55")/100*$AC$9,0),$AC$8,IF(_xlfn.RANK.EQ(O286,$O$2:$O$1000,0)&lt;=ROUND(COUNTIFS($G$2:$G$1000,"&gt;=50",$F$2:$F$1000,"&gt;=55")/100*$AB$9,0),$AB$8,IF(_xlfn.RANK.EQ(P286,$P$2:$P$1000,0)&lt;=ROUND(COUNTIFS($G$2:$G$1000,"&gt;=50",$F$2:$F$1000,"&gt;=55")/100*$AA$9,0),$AA$8,$Z$8)))))),IF(I286&gt;=$Y$9,$Y$8,$X$8)),IF(I286&gt;=$X$32,$X$30,IF(I286&gt;=$Y$32,$Y$30,IF(I286&gt;=$Z$32,$Z$30,IF(I286&gt;=$AA$32,$AA$30,IF(I286&gt;=$AB$32,$AB$30,IF(I286&gt;=$AC$32,$AC$30,IF(I286&gt;=$AD$32,$AD$30,IF(I286&gt;=$AE$32,$AE$30,$AF$30))))))))),"")</f>
        <v/>
      </c>
      <c r="S286" s="9" t="str" cm="1">
        <f t="array" ref="S286">IF(AND(D286&lt;&gt;"",D286&lt;&gt;"GR"),IF(COUNTIF($H$2:$H$1000,"&gt;=50")&gt;=10,IF(D286&lt;&gt;"GR",IF(AND(D286&gt;=55,H286&gt;=50),_xlfn.IFS(AND(H286&gt;=$AF$11,H286&gt;$AE$10,H286&gt;$AD$10,H286&gt;$AC$10,H286&gt;$AB$10,H286&gt;$AA$10,H286&gt;$Z$10),"AA",AND(H286&gt;=$AE$11,H286&gt;$AD$10,H286&gt;$AC$10,H286&gt;$AB$10,H286&gt;$AA$10,H286&gt;$Z$10),"BA",AND(H286&gt;=$AD$11,H286&gt;$AC$10,H286&gt;$AB$10,H286&gt;$AA$10,H286&gt;$Z$10),"BB",AND(H286&gt;=$AC$11,H286&gt;$AB$10,H286&gt;$AA$10,H286&gt;$Z$10),"CB",AND(H286&gt;=$AB$11,H286&gt;$AA$10,H286&gt;$Z$10),"CC",AND(H286&gt;=$AA$11,H286&gt;$Z$10),"DC",H286&gt;=50,"DD"),IF(H286&gt;=$Y$9,"FD","FF")),R286),IF(J286&gt;=$X$32,$X$30,IF(J286&gt;=$Y$32,$Y$30,IF(J286&gt;=$Z$32,$Z$30,IF(J286&gt;=$AA$32,$AA$30,IF(J286&gt;=$AB$32,$AB$30,IF(J286&gt;=$AC$32,$AC$30,IF(J286&gt;=$AD$32,$AD$30,IF(J286&gt;=$AE$32,$AE$30,$AF$30))))))))),R286)</f>
        <v/>
      </c>
      <c r="T286" s="9" t="str" cm="1">
        <f t="array" ref="T286">IF(A286&lt;&gt;"",IF(_xlfn.BITOR(D286&lt;&gt;"GR",D286&lt;&gt;""),IF(AND(J286&gt;=50,D286&gt;=55),_xlfn.RANK.EQ(J286,$J$2:$J$1000,0),_xlfn.IFS(S286="FD",999,S286="FF",1000)),IF(AND(J286&gt;=50,F286&gt;=55),_xlfn.RANK.EQ(J286,$J$2:$J$326,0),_xlfn.IFS(S286="FD",999,S286="FF",1000))),"")</f>
        <v/>
      </c>
    </row>
    <row r="287" spans="1:20" x14ac:dyDescent="0.2">
      <c r="A287" s="3"/>
      <c r="B287" s="3"/>
      <c r="C287" s="31"/>
      <c r="D287" s="3"/>
      <c r="E287" s="16">
        <f t="shared" si="67"/>
        <v>0</v>
      </c>
      <c r="F287" s="16">
        <f t="shared" si="68"/>
        <v>0</v>
      </c>
      <c r="G287" s="9">
        <f t="shared" si="56"/>
        <v>0</v>
      </c>
      <c r="H287" s="9">
        <f t="shared" si="57"/>
        <v>0</v>
      </c>
      <c r="I287" s="9">
        <f t="shared" si="58"/>
        <v>0</v>
      </c>
      <c r="J287" s="9">
        <f t="shared" si="59"/>
        <v>0</v>
      </c>
      <c r="K287" s="9" t="str">
        <f t="shared" si="60"/>
        <v/>
      </c>
      <c r="L287" s="9" t="str">
        <f t="shared" si="61"/>
        <v/>
      </c>
      <c r="M287" s="9" t="str">
        <f t="shared" si="62"/>
        <v/>
      </c>
      <c r="N287" s="9" t="str">
        <f t="shared" si="63"/>
        <v/>
      </c>
      <c r="O287" s="9" t="str">
        <f t="shared" si="64"/>
        <v/>
      </c>
      <c r="P287" s="9" t="str">
        <f t="shared" si="65"/>
        <v/>
      </c>
      <c r="Q287" s="9" t="str">
        <f t="shared" si="66"/>
        <v/>
      </c>
      <c r="R287" s="9" t="str">
        <f>IF(A287&lt;&gt;"",IF(COUNTIF($G$2:$G$1000,"&gt;=50")&gt;=10,IF(AND(F287&gt;=55,G287&gt;=50),IF(_xlfn.RANK.EQ(K287,$K$2:$K$1000,0)&lt;=ROUND(COUNTIFS($G$2:$G$1000,"&gt;=50",$F$2:$F$1000,"&gt;=55")/100*$AF$9,0),$AF$8,IF(_xlfn.RANK.EQ(L287,$L$2:$L$1000,0)&lt;=ROUND(COUNTIFS($G$2:$G$1000,"&gt;=50",$F$2:$F$1000,"&gt;=55")/100*$AE$9,0),$AE$8,IF(_xlfn.RANK.EQ(M287,$M$2:$M$1000,0)&lt;=ROUND(COUNTIFS($G$2:$G$1000,"&gt;=50",$F$2:$F$1000,"&gt;=55")/100*$AD$9,0),$AD$8,IF(_xlfn.RANK.EQ(N287,$N$2:$N$1000,0)&lt;=ROUND(COUNTIFS($G$2:$G$1000,"&gt;=50",$F$2:$F$1000,"&gt;=55")/100*$AC$9,0),$AC$8,IF(_xlfn.RANK.EQ(O287,$O$2:$O$1000,0)&lt;=ROUND(COUNTIFS($G$2:$G$1000,"&gt;=50",$F$2:$F$1000,"&gt;=55")/100*$AB$9,0),$AB$8,IF(_xlfn.RANK.EQ(P287,$P$2:$P$1000,0)&lt;=ROUND(COUNTIFS($G$2:$G$1000,"&gt;=50",$F$2:$F$1000,"&gt;=55")/100*$AA$9,0),$AA$8,$Z$8)))))),IF(I287&gt;=$Y$9,$Y$8,$X$8)),IF(I287&gt;=$X$32,$X$30,IF(I287&gt;=$Y$32,$Y$30,IF(I287&gt;=$Z$32,$Z$30,IF(I287&gt;=$AA$32,$AA$30,IF(I287&gt;=$AB$32,$AB$30,IF(I287&gt;=$AC$32,$AC$30,IF(I287&gt;=$AD$32,$AD$30,IF(I287&gt;=$AE$32,$AE$30,$AF$30))))))))),"")</f>
        <v/>
      </c>
      <c r="S287" s="9" t="str" cm="1">
        <f t="array" ref="S287">IF(AND(D287&lt;&gt;"",D287&lt;&gt;"GR"),IF(COUNTIF($H$2:$H$1000,"&gt;=50")&gt;=10,IF(D287&lt;&gt;"GR",IF(AND(D287&gt;=55,H287&gt;=50),_xlfn.IFS(AND(H287&gt;=$AF$11,H287&gt;$AE$10,H287&gt;$AD$10,H287&gt;$AC$10,H287&gt;$AB$10,H287&gt;$AA$10,H287&gt;$Z$10),"AA",AND(H287&gt;=$AE$11,H287&gt;$AD$10,H287&gt;$AC$10,H287&gt;$AB$10,H287&gt;$AA$10,H287&gt;$Z$10),"BA",AND(H287&gt;=$AD$11,H287&gt;$AC$10,H287&gt;$AB$10,H287&gt;$AA$10,H287&gt;$Z$10),"BB",AND(H287&gt;=$AC$11,H287&gt;$AB$10,H287&gt;$AA$10,H287&gt;$Z$10),"CB",AND(H287&gt;=$AB$11,H287&gt;$AA$10,H287&gt;$Z$10),"CC",AND(H287&gt;=$AA$11,H287&gt;$Z$10),"DC",H287&gt;=50,"DD"),IF(H287&gt;=$Y$9,"FD","FF")),R287),IF(J287&gt;=$X$32,$X$30,IF(J287&gt;=$Y$32,$Y$30,IF(J287&gt;=$Z$32,$Z$30,IF(J287&gt;=$AA$32,$AA$30,IF(J287&gt;=$AB$32,$AB$30,IF(J287&gt;=$AC$32,$AC$30,IF(J287&gt;=$AD$32,$AD$30,IF(J287&gt;=$AE$32,$AE$30,$AF$30))))))))),R287)</f>
        <v/>
      </c>
      <c r="T287" s="9" t="str" cm="1">
        <f t="array" ref="T287">IF(A287&lt;&gt;"",IF(_xlfn.BITOR(D287&lt;&gt;"GR",D287&lt;&gt;""),IF(AND(J287&gt;=50,D287&gt;=55),_xlfn.RANK.EQ(J287,$J$2:$J$1000,0),_xlfn.IFS(S287="FD",999,S287="FF",1000)),IF(AND(J287&gt;=50,F287&gt;=55),_xlfn.RANK.EQ(J287,$J$2:$J$326,0),_xlfn.IFS(S287="FD",999,S287="FF",1000))),"")</f>
        <v/>
      </c>
    </row>
    <row r="288" spans="1:20" x14ac:dyDescent="0.2">
      <c r="A288" s="3"/>
      <c r="B288" s="3"/>
      <c r="C288" s="31"/>
      <c r="D288" s="3"/>
      <c r="E288" s="16">
        <f t="shared" si="67"/>
        <v>0</v>
      </c>
      <c r="F288" s="16">
        <f t="shared" si="68"/>
        <v>0</v>
      </c>
      <c r="G288" s="9">
        <f t="shared" si="56"/>
        <v>0</v>
      </c>
      <c r="H288" s="9">
        <f t="shared" si="57"/>
        <v>0</v>
      </c>
      <c r="I288" s="9">
        <f t="shared" si="58"/>
        <v>0</v>
      </c>
      <c r="J288" s="9">
        <f t="shared" si="59"/>
        <v>0</v>
      </c>
      <c r="K288" s="9" t="str">
        <f t="shared" si="60"/>
        <v/>
      </c>
      <c r="L288" s="9" t="str">
        <f t="shared" si="61"/>
        <v/>
      </c>
      <c r="M288" s="9" t="str">
        <f t="shared" si="62"/>
        <v/>
      </c>
      <c r="N288" s="9" t="str">
        <f t="shared" si="63"/>
        <v/>
      </c>
      <c r="O288" s="9" t="str">
        <f t="shared" si="64"/>
        <v/>
      </c>
      <c r="P288" s="9" t="str">
        <f t="shared" si="65"/>
        <v/>
      </c>
      <c r="Q288" s="9" t="str">
        <f t="shared" si="66"/>
        <v/>
      </c>
      <c r="R288" s="9" t="str">
        <f>IF(A288&lt;&gt;"",IF(COUNTIF($G$2:$G$1000,"&gt;=50")&gt;=10,IF(AND(F288&gt;=55,G288&gt;=50),IF(_xlfn.RANK.EQ(K288,$K$2:$K$1000,0)&lt;=ROUND(COUNTIFS($G$2:$G$1000,"&gt;=50",$F$2:$F$1000,"&gt;=55")/100*$AF$9,0),$AF$8,IF(_xlfn.RANK.EQ(L288,$L$2:$L$1000,0)&lt;=ROUND(COUNTIFS($G$2:$G$1000,"&gt;=50",$F$2:$F$1000,"&gt;=55")/100*$AE$9,0),$AE$8,IF(_xlfn.RANK.EQ(M288,$M$2:$M$1000,0)&lt;=ROUND(COUNTIFS($G$2:$G$1000,"&gt;=50",$F$2:$F$1000,"&gt;=55")/100*$AD$9,0),$AD$8,IF(_xlfn.RANK.EQ(N288,$N$2:$N$1000,0)&lt;=ROUND(COUNTIFS($G$2:$G$1000,"&gt;=50",$F$2:$F$1000,"&gt;=55")/100*$AC$9,0),$AC$8,IF(_xlfn.RANK.EQ(O288,$O$2:$O$1000,0)&lt;=ROUND(COUNTIFS($G$2:$G$1000,"&gt;=50",$F$2:$F$1000,"&gt;=55")/100*$AB$9,0),$AB$8,IF(_xlfn.RANK.EQ(P288,$P$2:$P$1000,0)&lt;=ROUND(COUNTIFS($G$2:$G$1000,"&gt;=50",$F$2:$F$1000,"&gt;=55")/100*$AA$9,0),$AA$8,$Z$8)))))),IF(I288&gt;=$Y$9,$Y$8,$X$8)),IF(I288&gt;=$X$32,$X$30,IF(I288&gt;=$Y$32,$Y$30,IF(I288&gt;=$Z$32,$Z$30,IF(I288&gt;=$AA$32,$AA$30,IF(I288&gt;=$AB$32,$AB$30,IF(I288&gt;=$AC$32,$AC$30,IF(I288&gt;=$AD$32,$AD$30,IF(I288&gt;=$AE$32,$AE$30,$AF$30))))))))),"")</f>
        <v/>
      </c>
      <c r="S288" s="9" t="str" cm="1">
        <f t="array" ref="S288">IF(AND(D288&lt;&gt;"",D288&lt;&gt;"GR"),IF(COUNTIF($H$2:$H$1000,"&gt;=50")&gt;=10,IF(D288&lt;&gt;"GR",IF(AND(D288&gt;=55,H288&gt;=50),_xlfn.IFS(AND(H288&gt;=$AF$11,H288&gt;$AE$10,H288&gt;$AD$10,H288&gt;$AC$10,H288&gt;$AB$10,H288&gt;$AA$10,H288&gt;$Z$10),"AA",AND(H288&gt;=$AE$11,H288&gt;$AD$10,H288&gt;$AC$10,H288&gt;$AB$10,H288&gt;$AA$10,H288&gt;$Z$10),"BA",AND(H288&gt;=$AD$11,H288&gt;$AC$10,H288&gt;$AB$10,H288&gt;$AA$10,H288&gt;$Z$10),"BB",AND(H288&gt;=$AC$11,H288&gt;$AB$10,H288&gt;$AA$10,H288&gt;$Z$10),"CB",AND(H288&gt;=$AB$11,H288&gt;$AA$10,H288&gt;$Z$10),"CC",AND(H288&gt;=$AA$11,H288&gt;$Z$10),"DC",H288&gt;=50,"DD"),IF(H288&gt;=$Y$9,"FD","FF")),R288),IF(J288&gt;=$X$32,$X$30,IF(J288&gt;=$Y$32,$Y$30,IF(J288&gt;=$Z$32,$Z$30,IF(J288&gt;=$AA$32,$AA$30,IF(J288&gt;=$AB$32,$AB$30,IF(J288&gt;=$AC$32,$AC$30,IF(J288&gt;=$AD$32,$AD$30,IF(J288&gt;=$AE$32,$AE$30,$AF$30))))))))),R288)</f>
        <v/>
      </c>
      <c r="T288" s="9" t="str" cm="1">
        <f t="array" ref="T288">IF(A288&lt;&gt;"",IF(_xlfn.BITOR(D288&lt;&gt;"GR",D288&lt;&gt;""),IF(AND(J288&gt;=50,D288&gt;=55),_xlfn.RANK.EQ(J288,$J$2:$J$1000,0),_xlfn.IFS(S288="FD",999,S288="FF",1000)),IF(AND(J288&gt;=50,F288&gt;=55),_xlfn.RANK.EQ(J288,$J$2:$J$326,0),_xlfn.IFS(S288="FD",999,S288="FF",1000))),"")</f>
        <v/>
      </c>
    </row>
    <row r="289" spans="1:20" x14ac:dyDescent="0.2">
      <c r="A289" s="3"/>
      <c r="B289" s="3"/>
      <c r="C289" s="31"/>
      <c r="D289" s="3"/>
      <c r="E289" s="16">
        <f t="shared" si="67"/>
        <v>0</v>
      </c>
      <c r="F289" s="16">
        <f t="shared" si="68"/>
        <v>0</v>
      </c>
      <c r="G289" s="9">
        <f t="shared" si="56"/>
        <v>0</v>
      </c>
      <c r="H289" s="9">
        <f t="shared" si="57"/>
        <v>0</v>
      </c>
      <c r="I289" s="9">
        <f t="shared" si="58"/>
        <v>0</v>
      </c>
      <c r="J289" s="9">
        <f t="shared" si="59"/>
        <v>0</v>
      </c>
      <c r="K289" s="9" t="str">
        <f t="shared" si="60"/>
        <v/>
      </c>
      <c r="L289" s="9" t="str">
        <f t="shared" si="61"/>
        <v/>
      </c>
      <c r="M289" s="9" t="str">
        <f t="shared" si="62"/>
        <v/>
      </c>
      <c r="N289" s="9" t="str">
        <f t="shared" si="63"/>
        <v/>
      </c>
      <c r="O289" s="9" t="str">
        <f t="shared" si="64"/>
        <v/>
      </c>
      <c r="P289" s="9" t="str">
        <f t="shared" si="65"/>
        <v/>
      </c>
      <c r="Q289" s="9" t="str">
        <f t="shared" si="66"/>
        <v/>
      </c>
      <c r="R289" s="9" t="str">
        <f>IF(A289&lt;&gt;"",IF(COUNTIF($G$2:$G$1000,"&gt;=50")&gt;=10,IF(AND(F289&gt;=55,G289&gt;=50),IF(_xlfn.RANK.EQ(K289,$K$2:$K$1000,0)&lt;=ROUND(COUNTIFS($G$2:$G$1000,"&gt;=50",$F$2:$F$1000,"&gt;=55")/100*$AF$9,0),$AF$8,IF(_xlfn.RANK.EQ(L289,$L$2:$L$1000,0)&lt;=ROUND(COUNTIFS($G$2:$G$1000,"&gt;=50",$F$2:$F$1000,"&gt;=55")/100*$AE$9,0),$AE$8,IF(_xlfn.RANK.EQ(M289,$M$2:$M$1000,0)&lt;=ROUND(COUNTIFS($G$2:$G$1000,"&gt;=50",$F$2:$F$1000,"&gt;=55")/100*$AD$9,0),$AD$8,IF(_xlfn.RANK.EQ(N289,$N$2:$N$1000,0)&lt;=ROUND(COUNTIFS($G$2:$G$1000,"&gt;=50",$F$2:$F$1000,"&gt;=55")/100*$AC$9,0),$AC$8,IF(_xlfn.RANK.EQ(O289,$O$2:$O$1000,0)&lt;=ROUND(COUNTIFS($G$2:$G$1000,"&gt;=50",$F$2:$F$1000,"&gt;=55")/100*$AB$9,0),$AB$8,IF(_xlfn.RANK.EQ(P289,$P$2:$P$1000,0)&lt;=ROUND(COUNTIFS($G$2:$G$1000,"&gt;=50",$F$2:$F$1000,"&gt;=55")/100*$AA$9,0),$AA$8,$Z$8)))))),IF(I289&gt;=$Y$9,$Y$8,$X$8)),IF(I289&gt;=$X$32,$X$30,IF(I289&gt;=$Y$32,$Y$30,IF(I289&gt;=$Z$32,$Z$30,IF(I289&gt;=$AA$32,$AA$30,IF(I289&gt;=$AB$32,$AB$30,IF(I289&gt;=$AC$32,$AC$30,IF(I289&gt;=$AD$32,$AD$30,IF(I289&gt;=$AE$32,$AE$30,$AF$30))))))))),"")</f>
        <v/>
      </c>
      <c r="S289" s="9" t="str" cm="1">
        <f t="array" ref="S289">IF(AND(D289&lt;&gt;"",D289&lt;&gt;"GR"),IF(COUNTIF($H$2:$H$1000,"&gt;=50")&gt;=10,IF(D289&lt;&gt;"GR",IF(AND(D289&gt;=55,H289&gt;=50),_xlfn.IFS(AND(H289&gt;=$AF$11,H289&gt;$AE$10,H289&gt;$AD$10,H289&gt;$AC$10,H289&gt;$AB$10,H289&gt;$AA$10,H289&gt;$Z$10),"AA",AND(H289&gt;=$AE$11,H289&gt;$AD$10,H289&gt;$AC$10,H289&gt;$AB$10,H289&gt;$AA$10,H289&gt;$Z$10),"BA",AND(H289&gt;=$AD$11,H289&gt;$AC$10,H289&gt;$AB$10,H289&gt;$AA$10,H289&gt;$Z$10),"BB",AND(H289&gt;=$AC$11,H289&gt;$AB$10,H289&gt;$AA$10,H289&gt;$Z$10),"CB",AND(H289&gt;=$AB$11,H289&gt;$AA$10,H289&gt;$Z$10),"CC",AND(H289&gt;=$AA$11,H289&gt;$Z$10),"DC",H289&gt;=50,"DD"),IF(H289&gt;=$Y$9,"FD","FF")),R289),IF(J289&gt;=$X$32,$X$30,IF(J289&gt;=$Y$32,$Y$30,IF(J289&gt;=$Z$32,$Z$30,IF(J289&gt;=$AA$32,$AA$30,IF(J289&gt;=$AB$32,$AB$30,IF(J289&gt;=$AC$32,$AC$30,IF(J289&gt;=$AD$32,$AD$30,IF(J289&gt;=$AE$32,$AE$30,$AF$30))))))))),R289)</f>
        <v/>
      </c>
      <c r="T289" s="9" t="str" cm="1">
        <f t="array" ref="T289">IF(A289&lt;&gt;"",IF(_xlfn.BITOR(D289&lt;&gt;"GR",D289&lt;&gt;""),IF(AND(J289&gt;=50,D289&gt;=55),_xlfn.RANK.EQ(J289,$J$2:$J$1000,0),_xlfn.IFS(S289="FD",999,S289="FF",1000)),IF(AND(J289&gt;=50,F289&gt;=55),_xlfn.RANK.EQ(J289,$J$2:$J$326,0),_xlfn.IFS(S289="FD",999,S289="FF",1000))),"")</f>
        <v/>
      </c>
    </row>
    <row r="290" spans="1:20" x14ac:dyDescent="0.2">
      <c r="A290" s="3"/>
      <c r="B290" s="3"/>
      <c r="C290" s="31"/>
      <c r="D290" s="3"/>
      <c r="E290" s="16">
        <f t="shared" si="67"/>
        <v>0</v>
      </c>
      <c r="F290" s="16">
        <f t="shared" si="68"/>
        <v>0</v>
      </c>
      <c r="G290" s="9">
        <f t="shared" si="56"/>
        <v>0</v>
      </c>
      <c r="H290" s="9">
        <f t="shared" si="57"/>
        <v>0</v>
      </c>
      <c r="I290" s="9">
        <f t="shared" si="58"/>
        <v>0</v>
      </c>
      <c r="J290" s="9">
        <f t="shared" si="59"/>
        <v>0</v>
      </c>
      <c r="K290" s="9" t="str">
        <f t="shared" si="60"/>
        <v/>
      </c>
      <c r="L290" s="9" t="str">
        <f t="shared" si="61"/>
        <v/>
      </c>
      <c r="M290" s="9" t="str">
        <f t="shared" si="62"/>
        <v/>
      </c>
      <c r="N290" s="9" t="str">
        <f t="shared" si="63"/>
        <v/>
      </c>
      <c r="O290" s="9" t="str">
        <f t="shared" si="64"/>
        <v/>
      </c>
      <c r="P290" s="9" t="str">
        <f t="shared" si="65"/>
        <v/>
      </c>
      <c r="Q290" s="9" t="str">
        <f t="shared" si="66"/>
        <v/>
      </c>
      <c r="R290" s="9" t="str">
        <f>IF(A290&lt;&gt;"",IF(COUNTIF($G$2:$G$1000,"&gt;=50")&gt;=10,IF(AND(F290&gt;=55,G290&gt;=50),IF(_xlfn.RANK.EQ(K290,$K$2:$K$1000,0)&lt;=ROUND(COUNTIFS($G$2:$G$1000,"&gt;=50",$F$2:$F$1000,"&gt;=55")/100*$AF$9,0),$AF$8,IF(_xlfn.RANK.EQ(L290,$L$2:$L$1000,0)&lt;=ROUND(COUNTIFS($G$2:$G$1000,"&gt;=50",$F$2:$F$1000,"&gt;=55")/100*$AE$9,0),$AE$8,IF(_xlfn.RANK.EQ(M290,$M$2:$M$1000,0)&lt;=ROUND(COUNTIFS($G$2:$G$1000,"&gt;=50",$F$2:$F$1000,"&gt;=55")/100*$AD$9,0),$AD$8,IF(_xlfn.RANK.EQ(N290,$N$2:$N$1000,0)&lt;=ROUND(COUNTIFS($G$2:$G$1000,"&gt;=50",$F$2:$F$1000,"&gt;=55")/100*$AC$9,0),$AC$8,IF(_xlfn.RANK.EQ(O290,$O$2:$O$1000,0)&lt;=ROUND(COUNTIFS($G$2:$G$1000,"&gt;=50",$F$2:$F$1000,"&gt;=55")/100*$AB$9,0),$AB$8,IF(_xlfn.RANK.EQ(P290,$P$2:$P$1000,0)&lt;=ROUND(COUNTIFS($G$2:$G$1000,"&gt;=50",$F$2:$F$1000,"&gt;=55")/100*$AA$9,0),$AA$8,$Z$8)))))),IF(I290&gt;=$Y$9,$Y$8,$X$8)),IF(I290&gt;=$X$32,$X$30,IF(I290&gt;=$Y$32,$Y$30,IF(I290&gt;=$Z$32,$Z$30,IF(I290&gt;=$AA$32,$AA$30,IF(I290&gt;=$AB$32,$AB$30,IF(I290&gt;=$AC$32,$AC$30,IF(I290&gt;=$AD$32,$AD$30,IF(I290&gt;=$AE$32,$AE$30,$AF$30))))))))),"")</f>
        <v/>
      </c>
      <c r="S290" s="9" t="str" cm="1">
        <f t="array" ref="S290">IF(AND(D290&lt;&gt;"",D290&lt;&gt;"GR"),IF(COUNTIF($H$2:$H$1000,"&gt;=50")&gt;=10,IF(D290&lt;&gt;"GR",IF(AND(D290&gt;=55,H290&gt;=50),_xlfn.IFS(AND(H290&gt;=$AF$11,H290&gt;$AE$10,H290&gt;$AD$10,H290&gt;$AC$10,H290&gt;$AB$10,H290&gt;$AA$10,H290&gt;$Z$10),"AA",AND(H290&gt;=$AE$11,H290&gt;$AD$10,H290&gt;$AC$10,H290&gt;$AB$10,H290&gt;$AA$10,H290&gt;$Z$10),"BA",AND(H290&gt;=$AD$11,H290&gt;$AC$10,H290&gt;$AB$10,H290&gt;$AA$10,H290&gt;$Z$10),"BB",AND(H290&gt;=$AC$11,H290&gt;$AB$10,H290&gt;$AA$10,H290&gt;$Z$10),"CB",AND(H290&gt;=$AB$11,H290&gt;$AA$10,H290&gt;$Z$10),"CC",AND(H290&gt;=$AA$11,H290&gt;$Z$10),"DC",H290&gt;=50,"DD"),IF(H290&gt;=$Y$9,"FD","FF")),R290),IF(J290&gt;=$X$32,$X$30,IF(J290&gt;=$Y$32,$Y$30,IF(J290&gt;=$Z$32,$Z$30,IF(J290&gt;=$AA$32,$AA$30,IF(J290&gt;=$AB$32,$AB$30,IF(J290&gt;=$AC$32,$AC$30,IF(J290&gt;=$AD$32,$AD$30,IF(J290&gt;=$AE$32,$AE$30,$AF$30))))))))),R290)</f>
        <v/>
      </c>
      <c r="T290" s="9" t="str" cm="1">
        <f t="array" ref="T290">IF(A290&lt;&gt;"",IF(_xlfn.BITOR(D290&lt;&gt;"GR",D290&lt;&gt;""),IF(AND(J290&gt;=50,D290&gt;=55),_xlfn.RANK.EQ(J290,$J$2:$J$1000,0),_xlfn.IFS(S290="FD",999,S290="FF",1000)),IF(AND(J290&gt;=50,F290&gt;=55),_xlfn.RANK.EQ(J290,$J$2:$J$326,0),_xlfn.IFS(S290="FD",999,S290="FF",1000))),"")</f>
        <v/>
      </c>
    </row>
    <row r="291" spans="1:20" x14ac:dyDescent="0.2">
      <c r="A291" s="3"/>
      <c r="B291" s="3"/>
      <c r="C291" s="31"/>
      <c r="D291" s="3"/>
      <c r="E291" s="16">
        <f t="shared" si="67"/>
        <v>0</v>
      </c>
      <c r="F291" s="16">
        <f t="shared" si="68"/>
        <v>0</v>
      </c>
      <c r="G291" s="9">
        <f t="shared" si="56"/>
        <v>0</v>
      </c>
      <c r="H291" s="9">
        <f t="shared" si="57"/>
        <v>0</v>
      </c>
      <c r="I291" s="9">
        <f t="shared" si="58"/>
        <v>0</v>
      </c>
      <c r="J291" s="9">
        <f t="shared" si="59"/>
        <v>0</v>
      </c>
      <c r="K291" s="9" t="str">
        <f t="shared" si="60"/>
        <v/>
      </c>
      <c r="L291" s="9" t="str">
        <f t="shared" si="61"/>
        <v/>
      </c>
      <c r="M291" s="9" t="str">
        <f t="shared" si="62"/>
        <v/>
      </c>
      <c r="N291" s="9" t="str">
        <f t="shared" si="63"/>
        <v/>
      </c>
      <c r="O291" s="9" t="str">
        <f t="shared" si="64"/>
        <v/>
      </c>
      <c r="P291" s="9" t="str">
        <f t="shared" si="65"/>
        <v/>
      </c>
      <c r="Q291" s="9" t="str">
        <f t="shared" si="66"/>
        <v/>
      </c>
      <c r="R291" s="9" t="str">
        <f>IF(A291&lt;&gt;"",IF(COUNTIF($G$2:$G$1000,"&gt;=50")&gt;=10,IF(AND(F291&gt;=55,G291&gt;=50),IF(_xlfn.RANK.EQ(K291,$K$2:$K$1000,0)&lt;=ROUND(COUNTIFS($G$2:$G$1000,"&gt;=50",$F$2:$F$1000,"&gt;=55")/100*$AF$9,0),$AF$8,IF(_xlfn.RANK.EQ(L291,$L$2:$L$1000,0)&lt;=ROUND(COUNTIFS($G$2:$G$1000,"&gt;=50",$F$2:$F$1000,"&gt;=55")/100*$AE$9,0),$AE$8,IF(_xlfn.RANK.EQ(M291,$M$2:$M$1000,0)&lt;=ROUND(COUNTIFS($G$2:$G$1000,"&gt;=50",$F$2:$F$1000,"&gt;=55")/100*$AD$9,0),$AD$8,IF(_xlfn.RANK.EQ(N291,$N$2:$N$1000,0)&lt;=ROUND(COUNTIFS($G$2:$G$1000,"&gt;=50",$F$2:$F$1000,"&gt;=55")/100*$AC$9,0),$AC$8,IF(_xlfn.RANK.EQ(O291,$O$2:$O$1000,0)&lt;=ROUND(COUNTIFS($G$2:$G$1000,"&gt;=50",$F$2:$F$1000,"&gt;=55")/100*$AB$9,0),$AB$8,IF(_xlfn.RANK.EQ(P291,$P$2:$P$1000,0)&lt;=ROUND(COUNTIFS($G$2:$G$1000,"&gt;=50",$F$2:$F$1000,"&gt;=55")/100*$AA$9,0),$AA$8,$Z$8)))))),IF(I291&gt;=$Y$9,$Y$8,$X$8)),IF(I291&gt;=$X$32,$X$30,IF(I291&gt;=$Y$32,$Y$30,IF(I291&gt;=$Z$32,$Z$30,IF(I291&gt;=$AA$32,$AA$30,IF(I291&gt;=$AB$32,$AB$30,IF(I291&gt;=$AC$32,$AC$30,IF(I291&gt;=$AD$32,$AD$30,IF(I291&gt;=$AE$32,$AE$30,$AF$30))))))))),"")</f>
        <v/>
      </c>
      <c r="S291" s="9" t="str" cm="1">
        <f t="array" ref="S291">IF(AND(D291&lt;&gt;"",D291&lt;&gt;"GR"),IF(COUNTIF($H$2:$H$1000,"&gt;=50")&gt;=10,IF(D291&lt;&gt;"GR",IF(AND(D291&gt;=55,H291&gt;=50),_xlfn.IFS(AND(H291&gt;=$AF$11,H291&gt;$AE$10,H291&gt;$AD$10,H291&gt;$AC$10,H291&gt;$AB$10,H291&gt;$AA$10,H291&gt;$Z$10),"AA",AND(H291&gt;=$AE$11,H291&gt;$AD$10,H291&gt;$AC$10,H291&gt;$AB$10,H291&gt;$AA$10,H291&gt;$Z$10),"BA",AND(H291&gt;=$AD$11,H291&gt;$AC$10,H291&gt;$AB$10,H291&gt;$AA$10,H291&gt;$Z$10),"BB",AND(H291&gt;=$AC$11,H291&gt;$AB$10,H291&gt;$AA$10,H291&gt;$Z$10),"CB",AND(H291&gt;=$AB$11,H291&gt;$AA$10,H291&gt;$Z$10),"CC",AND(H291&gt;=$AA$11,H291&gt;$Z$10),"DC",H291&gt;=50,"DD"),IF(H291&gt;=$Y$9,"FD","FF")),R291),IF(J291&gt;=$X$32,$X$30,IF(J291&gt;=$Y$32,$Y$30,IF(J291&gt;=$Z$32,$Z$30,IF(J291&gt;=$AA$32,$AA$30,IF(J291&gt;=$AB$32,$AB$30,IF(J291&gt;=$AC$32,$AC$30,IF(J291&gt;=$AD$32,$AD$30,IF(J291&gt;=$AE$32,$AE$30,$AF$30))))))))),R291)</f>
        <v/>
      </c>
      <c r="T291" s="9" t="str" cm="1">
        <f t="array" ref="T291">IF(A291&lt;&gt;"",IF(_xlfn.BITOR(D291&lt;&gt;"GR",D291&lt;&gt;""),IF(AND(J291&gt;=50,D291&gt;=55),_xlfn.RANK.EQ(J291,$J$2:$J$1000,0),_xlfn.IFS(S291="FD",999,S291="FF",1000)),IF(AND(J291&gt;=50,F291&gt;=55),_xlfn.RANK.EQ(J291,$J$2:$J$326,0),_xlfn.IFS(S291="FD",999,S291="FF",1000))),"")</f>
        <v/>
      </c>
    </row>
    <row r="292" spans="1:20" x14ac:dyDescent="0.2">
      <c r="A292" s="3"/>
      <c r="B292" s="3"/>
      <c r="C292" s="31"/>
      <c r="D292" s="3"/>
      <c r="E292" s="16">
        <f t="shared" si="67"/>
        <v>0</v>
      </c>
      <c r="F292" s="16">
        <f t="shared" si="68"/>
        <v>0</v>
      </c>
      <c r="G292" s="9">
        <f t="shared" si="56"/>
        <v>0</v>
      </c>
      <c r="H292" s="9">
        <f t="shared" si="57"/>
        <v>0</v>
      </c>
      <c r="I292" s="9">
        <f t="shared" si="58"/>
        <v>0</v>
      </c>
      <c r="J292" s="9">
        <f t="shared" si="59"/>
        <v>0</v>
      </c>
      <c r="K292" s="9" t="str">
        <f t="shared" si="60"/>
        <v/>
      </c>
      <c r="L292" s="9" t="str">
        <f t="shared" si="61"/>
        <v/>
      </c>
      <c r="M292" s="9" t="str">
        <f t="shared" si="62"/>
        <v/>
      </c>
      <c r="N292" s="9" t="str">
        <f t="shared" si="63"/>
        <v/>
      </c>
      <c r="O292" s="9" t="str">
        <f t="shared" si="64"/>
        <v/>
      </c>
      <c r="P292" s="9" t="str">
        <f t="shared" si="65"/>
        <v/>
      </c>
      <c r="Q292" s="9" t="str">
        <f t="shared" si="66"/>
        <v/>
      </c>
      <c r="R292" s="9" t="str">
        <f>IF(A292&lt;&gt;"",IF(COUNTIF($G$2:$G$1000,"&gt;=50")&gt;=10,IF(AND(F292&gt;=55,G292&gt;=50),IF(_xlfn.RANK.EQ(K292,$K$2:$K$1000,0)&lt;=ROUND(COUNTIFS($G$2:$G$1000,"&gt;=50",$F$2:$F$1000,"&gt;=55")/100*$AF$9,0),$AF$8,IF(_xlfn.RANK.EQ(L292,$L$2:$L$1000,0)&lt;=ROUND(COUNTIFS($G$2:$G$1000,"&gt;=50",$F$2:$F$1000,"&gt;=55")/100*$AE$9,0),$AE$8,IF(_xlfn.RANK.EQ(M292,$M$2:$M$1000,0)&lt;=ROUND(COUNTIFS($G$2:$G$1000,"&gt;=50",$F$2:$F$1000,"&gt;=55")/100*$AD$9,0),$AD$8,IF(_xlfn.RANK.EQ(N292,$N$2:$N$1000,0)&lt;=ROUND(COUNTIFS($G$2:$G$1000,"&gt;=50",$F$2:$F$1000,"&gt;=55")/100*$AC$9,0),$AC$8,IF(_xlfn.RANK.EQ(O292,$O$2:$O$1000,0)&lt;=ROUND(COUNTIFS($G$2:$G$1000,"&gt;=50",$F$2:$F$1000,"&gt;=55")/100*$AB$9,0),$AB$8,IF(_xlfn.RANK.EQ(P292,$P$2:$P$1000,0)&lt;=ROUND(COUNTIFS($G$2:$G$1000,"&gt;=50",$F$2:$F$1000,"&gt;=55")/100*$AA$9,0),$AA$8,$Z$8)))))),IF(I292&gt;=$Y$9,$Y$8,$X$8)),IF(I292&gt;=$X$32,$X$30,IF(I292&gt;=$Y$32,$Y$30,IF(I292&gt;=$Z$32,$Z$30,IF(I292&gt;=$AA$32,$AA$30,IF(I292&gt;=$AB$32,$AB$30,IF(I292&gt;=$AC$32,$AC$30,IF(I292&gt;=$AD$32,$AD$30,IF(I292&gt;=$AE$32,$AE$30,$AF$30))))))))),"")</f>
        <v/>
      </c>
      <c r="S292" s="9" t="str" cm="1">
        <f t="array" ref="S292">IF(AND(D292&lt;&gt;"",D292&lt;&gt;"GR"),IF(COUNTIF($H$2:$H$1000,"&gt;=50")&gt;=10,IF(D292&lt;&gt;"GR",IF(AND(D292&gt;=55,H292&gt;=50),_xlfn.IFS(AND(H292&gt;=$AF$11,H292&gt;$AE$10,H292&gt;$AD$10,H292&gt;$AC$10,H292&gt;$AB$10,H292&gt;$AA$10,H292&gt;$Z$10),"AA",AND(H292&gt;=$AE$11,H292&gt;$AD$10,H292&gt;$AC$10,H292&gt;$AB$10,H292&gt;$AA$10,H292&gt;$Z$10),"BA",AND(H292&gt;=$AD$11,H292&gt;$AC$10,H292&gt;$AB$10,H292&gt;$AA$10,H292&gt;$Z$10),"BB",AND(H292&gt;=$AC$11,H292&gt;$AB$10,H292&gt;$AA$10,H292&gt;$Z$10),"CB",AND(H292&gt;=$AB$11,H292&gt;$AA$10,H292&gt;$Z$10),"CC",AND(H292&gt;=$AA$11,H292&gt;$Z$10),"DC",H292&gt;=50,"DD"),IF(H292&gt;=$Y$9,"FD","FF")),R292),IF(J292&gt;=$X$32,$X$30,IF(J292&gt;=$Y$32,$Y$30,IF(J292&gt;=$Z$32,$Z$30,IF(J292&gt;=$AA$32,$AA$30,IF(J292&gt;=$AB$32,$AB$30,IF(J292&gt;=$AC$32,$AC$30,IF(J292&gt;=$AD$32,$AD$30,IF(J292&gt;=$AE$32,$AE$30,$AF$30))))))))),R292)</f>
        <v/>
      </c>
      <c r="T292" s="9" t="str" cm="1">
        <f t="array" ref="T292">IF(A292&lt;&gt;"",IF(_xlfn.BITOR(D292&lt;&gt;"GR",D292&lt;&gt;""),IF(AND(J292&gt;=50,D292&gt;=55),_xlfn.RANK.EQ(J292,$J$2:$J$1000,0),_xlfn.IFS(S292="FD",999,S292="FF",1000)),IF(AND(J292&gt;=50,F292&gt;=55),_xlfn.RANK.EQ(J292,$J$2:$J$326,0),_xlfn.IFS(S292="FD",999,S292="FF",1000))),"")</f>
        <v/>
      </c>
    </row>
    <row r="293" spans="1:20" x14ac:dyDescent="0.2">
      <c r="A293" s="3"/>
      <c r="B293" s="3"/>
      <c r="C293" s="31"/>
      <c r="D293" s="3"/>
      <c r="E293" s="16">
        <f t="shared" si="67"/>
        <v>0</v>
      </c>
      <c r="F293" s="16">
        <f t="shared" si="68"/>
        <v>0</v>
      </c>
      <c r="G293" s="9">
        <f t="shared" si="56"/>
        <v>0</v>
      </c>
      <c r="H293" s="9">
        <f t="shared" si="57"/>
        <v>0</v>
      </c>
      <c r="I293" s="9">
        <f t="shared" si="58"/>
        <v>0</v>
      </c>
      <c r="J293" s="9">
        <f t="shared" si="59"/>
        <v>0</v>
      </c>
      <c r="K293" s="9" t="str">
        <f t="shared" si="60"/>
        <v/>
      </c>
      <c r="L293" s="9" t="str">
        <f t="shared" si="61"/>
        <v/>
      </c>
      <c r="M293" s="9" t="str">
        <f t="shared" si="62"/>
        <v/>
      </c>
      <c r="N293" s="9" t="str">
        <f t="shared" si="63"/>
        <v/>
      </c>
      <c r="O293" s="9" t="str">
        <f t="shared" si="64"/>
        <v/>
      </c>
      <c r="P293" s="9" t="str">
        <f t="shared" si="65"/>
        <v/>
      </c>
      <c r="Q293" s="9" t="str">
        <f t="shared" si="66"/>
        <v/>
      </c>
      <c r="R293" s="9" t="str">
        <f>IF(A293&lt;&gt;"",IF(COUNTIF($G$2:$G$1000,"&gt;=50")&gt;=10,IF(AND(F293&gt;=55,G293&gt;=50),IF(_xlfn.RANK.EQ(K293,$K$2:$K$1000,0)&lt;=ROUND(COUNTIFS($G$2:$G$1000,"&gt;=50",$F$2:$F$1000,"&gt;=55")/100*$AF$9,0),$AF$8,IF(_xlfn.RANK.EQ(L293,$L$2:$L$1000,0)&lt;=ROUND(COUNTIFS($G$2:$G$1000,"&gt;=50",$F$2:$F$1000,"&gt;=55")/100*$AE$9,0),$AE$8,IF(_xlfn.RANK.EQ(M293,$M$2:$M$1000,0)&lt;=ROUND(COUNTIFS($G$2:$G$1000,"&gt;=50",$F$2:$F$1000,"&gt;=55")/100*$AD$9,0),$AD$8,IF(_xlfn.RANK.EQ(N293,$N$2:$N$1000,0)&lt;=ROUND(COUNTIFS($G$2:$G$1000,"&gt;=50",$F$2:$F$1000,"&gt;=55")/100*$AC$9,0),$AC$8,IF(_xlfn.RANK.EQ(O293,$O$2:$O$1000,0)&lt;=ROUND(COUNTIFS($G$2:$G$1000,"&gt;=50",$F$2:$F$1000,"&gt;=55")/100*$AB$9,0),$AB$8,IF(_xlfn.RANK.EQ(P293,$P$2:$P$1000,0)&lt;=ROUND(COUNTIFS($G$2:$G$1000,"&gt;=50",$F$2:$F$1000,"&gt;=55")/100*$AA$9,0),$AA$8,$Z$8)))))),IF(I293&gt;=$Y$9,$Y$8,$X$8)),IF(I293&gt;=$X$32,$X$30,IF(I293&gt;=$Y$32,$Y$30,IF(I293&gt;=$Z$32,$Z$30,IF(I293&gt;=$AA$32,$AA$30,IF(I293&gt;=$AB$32,$AB$30,IF(I293&gt;=$AC$32,$AC$30,IF(I293&gt;=$AD$32,$AD$30,IF(I293&gt;=$AE$32,$AE$30,$AF$30))))))))),"")</f>
        <v/>
      </c>
      <c r="S293" s="9" t="str" cm="1">
        <f t="array" ref="S293">IF(AND(D293&lt;&gt;"",D293&lt;&gt;"GR"),IF(COUNTIF($H$2:$H$1000,"&gt;=50")&gt;=10,IF(D293&lt;&gt;"GR",IF(AND(D293&gt;=55,H293&gt;=50),_xlfn.IFS(AND(H293&gt;=$AF$11,H293&gt;$AE$10,H293&gt;$AD$10,H293&gt;$AC$10,H293&gt;$AB$10,H293&gt;$AA$10,H293&gt;$Z$10),"AA",AND(H293&gt;=$AE$11,H293&gt;$AD$10,H293&gt;$AC$10,H293&gt;$AB$10,H293&gt;$AA$10,H293&gt;$Z$10),"BA",AND(H293&gt;=$AD$11,H293&gt;$AC$10,H293&gt;$AB$10,H293&gt;$AA$10,H293&gt;$Z$10),"BB",AND(H293&gt;=$AC$11,H293&gt;$AB$10,H293&gt;$AA$10,H293&gt;$Z$10),"CB",AND(H293&gt;=$AB$11,H293&gt;$AA$10,H293&gt;$Z$10),"CC",AND(H293&gt;=$AA$11,H293&gt;$Z$10),"DC",H293&gt;=50,"DD"),IF(H293&gt;=$Y$9,"FD","FF")),R293),IF(J293&gt;=$X$32,$X$30,IF(J293&gt;=$Y$32,$Y$30,IF(J293&gt;=$Z$32,$Z$30,IF(J293&gt;=$AA$32,$AA$30,IF(J293&gt;=$AB$32,$AB$30,IF(J293&gt;=$AC$32,$AC$30,IF(J293&gt;=$AD$32,$AD$30,IF(J293&gt;=$AE$32,$AE$30,$AF$30))))))))),R293)</f>
        <v/>
      </c>
      <c r="T293" s="9" t="str" cm="1">
        <f t="array" ref="T293">IF(A293&lt;&gt;"",IF(_xlfn.BITOR(D293&lt;&gt;"GR",D293&lt;&gt;""),IF(AND(J293&gt;=50,D293&gt;=55),_xlfn.RANK.EQ(J293,$J$2:$J$1000,0),_xlfn.IFS(S293="FD",999,S293="FF",1000)),IF(AND(J293&gt;=50,F293&gt;=55),_xlfn.RANK.EQ(J293,$J$2:$J$326,0),_xlfn.IFS(S293="FD",999,S293="FF",1000))),"")</f>
        <v/>
      </c>
    </row>
    <row r="294" spans="1:20" x14ac:dyDescent="0.2">
      <c r="A294" s="3"/>
      <c r="B294" s="3"/>
      <c r="C294" s="31"/>
      <c r="D294" s="3"/>
      <c r="E294" s="16">
        <f t="shared" si="67"/>
        <v>0</v>
      </c>
      <c r="F294" s="16">
        <f t="shared" si="68"/>
        <v>0</v>
      </c>
      <c r="G294" s="9">
        <f t="shared" si="56"/>
        <v>0</v>
      </c>
      <c r="H294" s="9">
        <f t="shared" si="57"/>
        <v>0</v>
      </c>
      <c r="I294" s="9">
        <f t="shared" si="58"/>
        <v>0</v>
      </c>
      <c r="J294" s="9">
        <f t="shared" si="59"/>
        <v>0</v>
      </c>
      <c r="K294" s="9" t="str">
        <f t="shared" si="60"/>
        <v/>
      </c>
      <c r="L294" s="9" t="str">
        <f t="shared" si="61"/>
        <v/>
      </c>
      <c r="M294" s="9" t="str">
        <f t="shared" si="62"/>
        <v/>
      </c>
      <c r="N294" s="9" t="str">
        <f t="shared" si="63"/>
        <v/>
      </c>
      <c r="O294" s="9" t="str">
        <f t="shared" si="64"/>
        <v/>
      </c>
      <c r="P294" s="9" t="str">
        <f t="shared" si="65"/>
        <v/>
      </c>
      <c r="Q294" s="9" t="str">
        <f t="shared" si="66"/>
        <v/>
      </c>
      <c r="R294" s="9" t="str">
        <f>IF(A294&lt;&gt;"",IF(COUNTIF($G$2:$G$1000,"&gt;=50")&gt;=10,IF(AND(F294&gt;=55,G294&gt;=50),IF(_xlfn.RANK.EQ(K294,$K$2:$K$1000,0)&lt;=ROUND(COUNTIFS($G$2:$G$1000,"&gt;=50",$F$2:$F$1000,"&gt;=55")/100*$AF$9,0),$AF$8,IF(_xlfn.RANK.EQ(L294,$L$2:$L$1000,0)&lt;=ROUND(COUNTIFS($G$2:$G$1000,"&gt;=50",$F$2:$F$1000,"&gt;=55")/100*$AE$9,0),$AE$8,IF(_xlfn.RANK.EQ(M294,$M$2:$M$1000,0)&lt;=ROUND(COUNTIFS($G$2:$G$1000,"&gt;=50",$F$2:$F$1000,"&gt;=55")/100*$AD$9,0),$AD$8,IF(_xlfn.RANK.EQ(N294,$N$2:$N$1000,0)&lt;=ROUND(COUNTIFS($G$2:$G$1000,"&gt;=50",$F$2:$F$1000,"&gt;=55")/100*$AC$9,0),$AC$8,IF(_xlfn.RANK.EQ(O294,$O$2:$O$1000,0)&lt;=ROUND(COUNTIFS($G$2:$G$1000,"&gt;=50",$F$2:$F$1000,"&gt;=55")/100*$AB$9,0),$AB$8,IF(_xlfn.RANK.EQ(P294,$P$2:$P$1000,0)&lt;=ROUND(COUNTIFS($G$2:$G$1000,"&gt;=50",$F$2:$F$1000,"&gt;=55")/100*$AA$9,0),$AA$8,$Z$8)))))),IF(I294&gt;=$Y$9,$Y$8,$X$8)),IF(I294&gt;=$X$32,$X$30,IF(I294&gt;=$Y$32,$Y$30,IF(I294&gt;=$Z$32,$Z$30,IF(I294&gt;=$AA$32,$AA$30,IF(I294&gt;=$AB$32,$AB$30,IF(I294&gt;=$AC$32,$AC$30,IF(I294&gt;=$AD$32,$AD$30,IF(I294&gt;=$AE$32,$AE$30,$AF$30))))))))),"")</f>
        <v/>
      </c>
      <c r="S294" s="9" t="str" cm="1">
        <f t="array" ref="S294">IF(AND(D294&lt;&gt;"",D294&lt;&gt;"GR"),IF(COUNTIF($H$2:$H$1000,"&gt;=50")&gt;=10,IF(D294&lt;&gt;"GR",IF(AND(D294&gt;=55,H294&gt;=50),_xlfn.IFS(AND(H294&gt;=$AF$11,H294&gt;$AE$10,H294&gt;$AD$10,H294&gt;$AC$10,H294&gt;$AB$10,H294&gt;$AA$10,H294&gt;$Z$10),"AA",AND(H294&gt;=$AE$11,H294&gt;$AD$10,H294&gt;$AC$10,H294&gt;$AB$10,H294&gt;$AA$10,H294&gt;$Z$10),"BA",AND(H294&gt;=$AD$11,H294&gt;$AC$10,H294&gt;$AB$10,H294&gt;$AA$10,H294&gt;$Z$10),"BB",AND(H294&gt;=$AC$11,H294&gt;$AB$10,H294&gt;$AA$10,H294&gt;$Z$10),"CB",AND(H294&gt;=$AB$11,H294&gt;$AA$10,H294&gt;$Z$10),"CC",AND(H294&gt;=$AA$11,H294&gt;$Z$10),"DC",H294&gt;=50,"DD"),IF(H294&gt;=$Y$9,"FD","FF")),R294),IF(J294&gt;=$X$32,$X$30,IF(J294&gt;=$Y$32,$Y$30,IF(J294&gt;=$Z$32,$Z$30,IF(J294&gt;=$AA$32,$AA$30,IF(J294&gt;=$AB$32,$AB$30,IF(J294&gt;=$AC$32,$AC$30,IF(J294&gt;=$AD$32,$AD$30,IF(J294&gt;=$AE$32,$AE$30,$AF$30))))))))),R294)</f>
        <v/>
      </c>
      <c r="T294" s="9" t="str" cm="1">
        <f t="array" ref="T294">IF(A294&lt;&gt;"",IF(_xlfn.BITOR(D294&lt;&gt;"GR",D294&lt;&gt;""),IF(AND(J294&gt;=50,D294&gt;=55),_xlfn.RANK.EQ(J294,$J$2:$J$1000,0),_xlfn.IFS(S294="FD",999,S294="FF",1000)),IF(AND(J294&gt;=50,F294&gt;=55),_xlfn.RANK.EQ(J294,$J$2:$J$326,0),_xlfn.IFS(S294="FD",999,S294="FF",1000))),"")</f>
        <v/>
      </c>
    </row>
    <row r="295" spans="1:20" x14ac:dyDescent="0.2">
      <c r="A295" s="3"/>
      <c r="B295" s="3"/>
      <c r="C295" s="31"/>
      <c r="D295" s="3"/>
      <c r="E295" s="16">
        <f t="shared" si="67"/>
        <v>0</v>
      </c>
      <c r="F295" s="16">
        <f t="shared" si="68"/>
        <v>0</v>
      </c>
      <c r="G295" s="9">
        <f t="shared" si="56"/>
        <v>0</v>
      </c>
      <c r="H295" s="9">
        <f t="shared" si="57"/>
        <v>0</v>
      </c>
      <c r="I295" s="9">
        <f t="shared" si="58"/>
        <v>0</v>
      </c>
      <c r="J295" s="9">
        <f t="shared" si="59"/>
        <v>0</v>
      </c>
      <c r="K295" s="9" t="str">
        <f t="shared" si="60"/>
        <v/>
      </c>
      <c r="L295" s="9" t="str">
        <f t="shared" si="61"/>
        <v/>
      </c>
      <c r="M295" s="9" t="str">
        <f t="shared" si="62"/>
        <v/>
      </c>
      <c r="N295" s="9" t="str">
        <f t="shared" si="63"/>
        <v/>
      </c>
      <c r="O295" s="9" t="str">
        <f t="shared" si="64"/>
        <v/>
      </c>
      <c r="P295" s="9" t="str">
        <f t="shared" si="65"/>
        <v/>
      </c>
      <c r="Q295" s="9" t="str">
        <f t="shared" si="66"/>
        <v/>
      </c>
      <c r="R295" s="9" t="str">
        <f>IF(A295&lt;&gt;"",IF(COUNTIF($G$2:$G$1000,"&gt;=50")&gt;=10,IF(AND(F295&gt;=55,G295&gt;=50),IF(_xlfn.RANK.EQ(K295,$K$2:$K$1000,0)&lt;=ROUND(COUNTIFS($G$2:$G$1000,"&gt;=50",$F$2:$F$1000,"&gt;=55")/100*$AF$9,0),$AF$8,IF(_xlfn.RANK.EQ(L295,$L$2:$L$1000,0)&lt;=ROUND(COUNTIFS($G$2:$G$1000,"&gt;=50",$F$2:$F$1000,"&gt;=55")/100*$AE$9,0),$AE$8,IF(_xlfn.RANK.EQ(M295,$M$2:$M$1000,0)&lt;=ROUND(COUNTIFS($G$2:$G$1000,"&gt;=50",$F$2:$F$1000,"&gt;=55")/100*$AD$9,0),$AD$8,IF(_xlfn.RANK.EQ(N295,$N$2:$N$1000,0)&lt;=ROUND(COUNTIFS($G$2:$G$1000,"&gt;=50",$F$2:$F$1000,"&gt;=55")/100*$AC$9,0),$AC$8,IF(_xlfn.RANK.EQ(O295,$O$2:$O$1000,0)&lt;=ROUND(COUNTIFS($G$2:$G$1000,"&gt;=50",$F$2:$F$1000,"&gt;=55")/100*$AB$9,0),$AB$8,IF(_xlfn.RANK.EQ(P295,$P$2:$P$1000,0)&lt;=ROUND(COUNTIFS($G$2:$G$1000,"&gt;=50",$F$2:$F$1000,"&gt;=55")/100*$AA$9,0),$AA$8,$Z$8)))))),IF(I295&gt;=$Y$9,$Y$8,$X$8)),IF(I295&gt;=$X$32,$X$30,IF(I295&gt;=$Y$32,$Y$30,IF(I295&gt;=$Z$32,$Z$30,IF(I295&gt;=$AA$32,$AA$30,IF(I295&gt;=$AB$32,$AB$30,IF(I295&gt;=$AC$32,$AC$30,IF(I295&gt;=$AD$32,$AD$30,IF(I295&gt;=$AE$32,$AE$30,$AF$30))))))))),"")</f>
        <v/>
      </c>
      <c r="S295" s="9" t="str" cm="1">
        <f t="array" ref="S295">IF(AND(D295&lt;&gt;"",D295&lt;&gt;"GR"),IF(COUNTIF($H$2:$H$1000,"&gt;=50")&gt;=10,IF(D295&lt;&gt;"GR",IF(AND(D295&gt;=55,H295&gt;=50),_xlfn.IFS(AND(H295&gt;=$AF$11,H295&gt;$AE$10,H295&gt;$AD$10,H295&gt;$AC$10,H295&gt;$AB$10,H295&gt;$AA$10,H295&gt;$Z$10),"AA",AND(H295&gt;=$AE$11,H295&gt;$AD$10,H295&gt;$AC$10,H295&gt;$AB$10,H295&gt;$AA$10,H295&gt;$Z$10),"BA",AND(H295&gt;=$AD$11,H295&gt;$AC$10,H295&gt;$AB$10,H295&gt;$AA$10,H295&gt;$Z$10),"BB",AND(H295&gt;=$AC$11,H295&gt;$AB$10,H295&gt;$AA$10,H295&gt;$Z$10),"CB",AND(H295&gt;=$AB$11,H295&gt;$AA$10,H295&gt;$Z$10),"CC",AND(H295&gt;=$AA$11,H295&gt;$Z$10),"DC",H295&gt;=50,"DD"),IF(H295&gt;=$Y$9,"FD","FF")),R295),IF(J295&gt;=$X$32,$X$30,IF(J295&gt;=$Y$32,$Y$30,IF(J295&gt;=$Z$32,$Z$30,IF(J295&gt;=$AA$32,$AA$30,IF(J295&gt;=$AB$32,$AB$30,IF(J295&gt;=$AC$32,$AC$30,IF(J295&gt;=$AD$32,$AD$30,IF(J295&gt;=$AE$32,$AE$30,$AF$30))))))))),R295)</f>
        <v/>
      </c>
      <c r="T295" s="9" t="str" cm="1">
        <f t="array" ref="T295">IF(A295&lt;&gt;"",IF(_xlfn.BITOR(D295&lt;&gt;"GR",D295&lt;&gt;""),IF(AND(J295&gt;=50,D295&gt;=55),_xlfn.RANK.EQ(J295,$J$2:$J$1000,0),_xlfn.IFS(S295="FD",999,S295="FF",1000)),IF(AND(J295&gt;=50,F295&gt;=55),_xlfn.RANK.EQ(J295,$J$2:$J$326,0),_xlfn.IFS(S295="FD",999,S295="FF",1000))),"")</f>
        <v/>
      </c>
    </row>
    <row r="296" spans="1:20" x14ac:dyDescent="0.2">
      <c r="A296" s="3"/>
      <c r="B296" s="3"/>
      <c r="C296" s="31"/>
      <c r="D296" s="3"/>
      <c r="E296" s="16">
        <f t="shared" si="67"/>
        <v>0</v>
      </c>
      <c r="F296" s="16">
        <f t="shared" si="68"/>
        <v>0</v>
      </c>
      <c r="G296" s="9">
        <f t="shared" si="56"/>
        <v>0</v>
      </c>
      <c r="H296" s="9">
        <f t="shared" si="57"/>
        <v>0</v>
      </c>
      <c r="I296" s="9">
        <f t="shared" si="58"/>
        <v>0</v>
      </c>
      <c r="J296" s="9">
        <f t="shared" si="59"/>
        <v>0</v>
      </c>
      <c r="K296" s="9" t="str">
        <f t="shared" si="60"/>
        <v/>
      </c>
      <c r="L296" s="9" t="str">
        <f t="shared" si="61"/>
        <v/>
      </c>
      <c r="M296" s="9" t="str">
        <f t="shared" si="62"/>
        <v/>
      </c>
      <c r="N296" s="9" t="str">
        <f t="shared" si="63"/>
        <v/>
      </c>
      <c r="O296" s="9" t="str">
        <f t="shared" si="64"/>
        <v/>
      </c>
      <c r="P296" s="9" t="str">
        <f t="shared" si="65"/>
        <v/>
      </c>
      <c r="Q296" s="9" t="str">
        <f t="shared" si="66"/>
        <v/>
      </c>
      <c r="R296" s="9" t="str">
        <f>IF(A296&lt;&gt;"",IF(COUNTIF($G$2:$G$1000,"&gt;=50")&gt;=10,IF(AND(F296&gt;=55,G296&gt;=50),IF(_xlfn.RANK.EQ(K296,$K$2:$K$1000,0)&lt;=ROUND(COUNTIFS($G$2:$G$1000,"&gt;=50",$F$2:$F$1000,"&gt;=55")/100*$AF$9,0),$AF$8,IF(_xlfn.RANK.EQ(L296,$L$2:$L$1000,0)&lt;=ROUND(COUNTIFS($G$2:$G$1000,"&gt;=50",$F$2:$F$1000,"&gt;=55")/100*$AE$9,0),$AE$8,IF(_xlfn.RANK.EQ(M296,$M$2:$M$1000,0)&lt;=ROUND(COUNTIFS($G$2:$G$1000,"&gt;=50",$F$2:$F$1000,"&gt;=55")/100*$AD$9,0),$AD$8,IF(_xlfn.RANK.EQ(N296,$N$2:$N$1000,0)&lt;=ROUND(COUNTIFS($G$2:$G$1000,"&gt;=50",$F$2:$F$1000,"&gt;=55")/100*$AC$9,0),$AC$8,IF(_xlfn.RANK.EQ(O296,$O$2:$O$1000,0)&lt;=ROUND(COUNTIFS($G$2:$G$1000,"&gt;=50",$F$2:$F$1000,"&gt;=55")/100*$AB$9,0),$AB$8,IF(_xlfn.RANK.EQ(P296,$P$2:$P$1000,0)&lt;=ROUND(COUNTIFS($G$2:$G$1000,"&gt;=50",$F$2:$F$1000,"&gt;=55")/100*$AA$9,0),$AA$8,$Z$8)))))),IF(I296&gt;=$Y$9,$Y$8,$X$8)),IF(I296&gt;=$X$32,$X$30,IF(I296&gt;=$Y$32,$Y$30,IF(I296&gt;=$Z$32,$Z$30,IF(I296&gt;=$AA$32,$AA$30,IF(I296&gt;=$AB$32,$AB$30,IF(I296&gt;=$AC$32,$AC$30,IF(I296&gt;=$AD$32,$AD$30,IF(I296&gt;=$AE$32,$AE$30,$AF$30))))))))),"")</f>
        <v/>
      </c>
      <c r="S296" s="9" t="str" cm="1">
        <f t="array" ref="S296">IF(AND(D296&lt;&gt;"",D296&lt;&gt;"GR"),IF(COUNTIF($H$2:$H$1000,"&gt;=50")&gt;=10,IF(D296&lt;&gt;"GR",IF(AND(D296&gt;=55,H296&gt;=50),_xlfn.IFS(AND(H296&gt;=$AF$11,H296&gt;$AE$10,H296&gt;$AD$10,H296&gt;$AC$10,H296&gt;$AB$10,H296&gt;$AA$10,H296&gt;$Z$10),"AA",AND(H296&gt;=$AE$11,H296&gt;$AD$10,H296&gt;$AC$10,H296&gt;$AB$10,H296&gt;$AA$10,H296&gt;$Z$10),"BA",AND(H296&gt;=$AD$11,H296&gt;$AC$10,H296&gt;$AB$10,H296&gt;$AA$10,H296&gt;$Z$10),"BB",AND(H296&gt;=$AC$11,H296&gt;$AB$10,H296&gt;$AA$10,H296&gt;$Z$10),"CB",AND(H296&gt;=$AB$11,H296&gt;$AA$10,H296&gt;$Z$10),"CC",AND(H296&gt;=$AA$11,H296&gt;$Z$10),"DC",H296&gt;=50,"DD"),IF(H296&gt;=$Y$9,"FD","FF")),R296),IF(J296&gt;=$X$32,$X$30,IF(J296&gt;=$Y$32,$Y$30,IF(J296&gt;=$Z$32,$Z$30,IF(J296&gt;=$AA$32,$AA$30,IF(J296&gt;=$AB$32,$AB$30,IF(J296&gt;=$AC$32,$AC$30,IF(J296&gt;=$AD$32,$AD$30,IF(J296&gt;=$AE$32,$AE$30,$AF$30))))))))),R296)</f>
        <v/>
      </c>
      <c r="T296" s="9" t="str" cm="1">
        <f t="array" ref="T296">IF(A296&lt;&gt;"",IF(_xlfn.BITOR(D296&lt;&gt;"GR",D296&lt;&gt;""),IF(AND(J296&gt;=50,D296&gt;=55),_xlfn.RANK.EQ(J296,$J$2:$J$1000,0),_xlfn.IFS(S296="FD",999,S296="FF",1000)),IF(AND(J296&gt;=50,F296&gt;=55),_xlfn.RANK.EQ(J296,$J$2:$J$326,0),_xlfn.IFS(S296="FD",999,S296="FF",1000))),"")</f>
        <v/>
      </c>
    </row>
    <row r="297" spans="1:20" x14ac:dyDescent="0.2">
      <c r="A297" s="3"/>
      <c r="B297" s="3"/>
      <c r="C297" s="31"/>
      <c r="D297" s="3"/>
      <c r="E297" s="16">
        <f t="shared" si="67"/>
        <v>0</v>
      </c>
      <c r="F297" s="16">
        <f t="shared" si="68"/>
        <v>0</v>
      </c>
      <c r="G297" s="9">
        <f t="shared" si="56"/>
        <v>0</v>
      </c>
      <c r="H297" s="9">
        <f t="shared" si="57"/>
        <v>0</v>
      </c>
      <c r="I297" s="9">
        <f t="shared" si="58"/>
        <v>0</v>
      </c>
      <c r="J297" s="9">
        <f t="shared" si="59"/>
        <v>0</v>
      </c>
      <c r="K297" s="9" t="str">
        <f t="shared" si="60"/>
        <v/>
      </c>
      <c r="L297" s="9" t="str">
        <f t="shared" si="61"/>
        <v/>
      </c>
      <c r="M297" s="9" t="str">
        <f t="shared" si="62"/>
        <v/>
      </c>
      <c r="N297" s="9" t="str">
        <f t="shared" si="63"/>
        <v/>
      </c>
      <c r="O297" s="9" t="str">
        <f t="shared" si="64"/>
        <v/>
      </c>
      <c r="P297" s="9" t="str">
        <f t="shared" si="65"/>
        <v/>
      </c>
      <c r="Q297" s="9" t="str">
        <f t="shared" si="66"/>
        <v/>
      </c>
      <c r="R297" s="9" t="str">
        <f>IF(A297&lt;&gt;"",IF(COUNTIF($G$2:$G$1000,"&gt;=50")&gt;=10,IF(AND(F297&gt;=55,G297&gt;=50),IF(_xlfn.RANK.EQ(K297,$K$2:$K$1000,0)&lt;=ROUND(COUNTIFS($G$2:$G$1000,"&gt;=50",$F$2:$F$1000,"&gt;=55")/100*$AF$9,0),$AF$8,IF(_xlfn.RANK.EQ(L297,$L$2:$L$1000,0)&lt;=ROUND(COUNTIFS($G$2:$G$1000,"&gt;=50",$F$2:$F$1000,"&gt;=55")/100*$AE$9,0),$AE$8,IF(_xlfn.RANK.EQ(M297,$M$2:$M$1000,0)&lt;=ROUND(COUNTIFS($G$2:$G$1000,"&gt;=50",$F$2:$F$1000,"&gt;=55")/100*$AD$9,0),$AD$8,IF(_xlfn.RANK.EQ(N297,$N$2:$N$1000,0)&lt;=ROUND(COUNTIFS($G$2:$G$1000,"&gt;=50",$F$2:$F$1000,"&gt;=55")/100*$AC$9,0),$AC$8,IF(_xlfn.RANK.EQ(O297,$O$2:$O$1000,0)&lt;=ROUND(COUNTIFS($G$2:$G$1000,"&gt;=50",$F$2:$F$1000,"&gt;=55")/100*$AB$9,0),$AB$8,IF(_xlfn.RANK.EQ(P297,$P$2:$P$1000,0)&lt;=ROUND(COUNTIFS($G$2:$G$1000,"&gt;=50",$F$2:$F$1000,"&gt;=55")/100*$AA$9,0),$AA$8,$Z$8)))))),IF(I297&gt;=$Y$9,$Y$8,$X$8)),IF(I297&gt;=$X$32,$X$30,IF(I297&gt;=$Y$32,$Y$30,IF(I297&gt;=$Z$32,$Z$30,IF(I297&gt;=$AA$32,$AA$30,IF(I297&gt;=$AB$32,$AB$30,IF(I297&gt;=$AC$32,$AC$30,IF(I297&gt;=$AD$32,$AD$30,IF(I297&gt;=$AE$32,$AE$30,$AF$30))))))))),"")</f>
        <v/>
      </c>
      <c r="S297" s="9" t="str" cm="1">
        <f t="array" ref="S297">IF(AND(D297&lt;&gt;"",D297&lt;&gt;"GR"),IF(COUNTIF($H$2:$H$1000,"&gt;=50")&gt;=10,IF(D297&lt;&gt;"GR",IF(AND(D297&gt;=55,H297&gt;=50),_xlfn.IFS(AND(H297&gt;=$AF$11,H297&gt;$AE$10,H297&gt;$AD$10,H297&gt;$AC$10,H297&gt;$AB$10,H297&gt;$AA$10,H297&gt;$Z$10),"AA",AND(H297&gt;=$AE$11,H297&gt;$AD$10,H297&gt;$AC$10,H297&gt;$AB$10,H297&gt;$AA$10,H297&gt;$Z$10),"BA",AND(H297&gt;=$AD$11,H297&gt;$AC$10,H297&gt;$AB$10,H297&gt;$AA$10,H297&gt;$Z$10),"BB",AND(H297&gt;=$AC$11,H297&gt;$AB$10,H297&gt;$AA$10,H297&gt;$Z$10),"CB",AND(H297&gt;=$AB$11,H297&gt;$AA$10,H297&gt;$Z$10),"CC",AND(H297&gt;=$AA$11,H297&gt;$Z$10),"DC",H297&gt;=50,"DD"),IF(H297&gt;=$Y$9,"FD","FF")),R297),IF(J297&gt;=$X$32,$X$30,IF(J297&gt;=$Y$32,$Y$30,IF(J297&gt;=$Z$32,$Z$30,IF(J297&gt;=$AA$32,$AA$30,IF(J297&gt;=$AB$32,$AB$30,IF(J297&gt;=$AC$32,$AC$30,IF(J297&gt;=$AD$32,$AD$30,IF(J297&gt;=$AE$32,$AE$30,$AF$30))))))))),R297)</f>
        <v/>
      </c>
      <c r="T297" s="9" t="str" cm="1">
        <f t="array" ref="T297">IF(A297&lt;&gt;"",IF(_xlfn.BITOR(D297&lt;&gt;"GR",D297&lt;&gt;""),IF(AND(J297&gt;=50,D297&gt;=55),_xlfn.RANK.EQ(J297,$J$2:$J$1000,0),_xlfn.IFS(S297="FD",999,S297="FF",1000)),IF(AND(J297&gt;=50,F297&gt;=55),_xlfn.RANK.EQ(J297,$J$2:$J$326,0),_xlfn.IFS(S297="FD",999,S297="FF",1000))),"")</f>
        <v/>
      </c>
    </row>
    <row r="298" spans="1:20" x14ac:dyDescent="0.2">
      <c r="A298" s="3"/>
      <c r="B298" s="3"/>
      <c r="C298" s="31"/>
      <c r="D298" s="3"/>
      <c r="E298" s="16">
        <f t="shared" si="67"/>
        <v>0</v>
      </c>
      <c r="F298" s="16">
        <f t="shared" si="68"/>
        <v>0</v>
      </c>
      <c r="G298" s="9">
        <f t="shared" si="56"/>
        <v>0</v>
      </c>
      <c r="H298" s="9">
        <f t="shared" si="57"/>
        <v>0</v>
      </c>
      <c r="I298" s="9">
        <f t="shared" si="58"/>
        <v>0</v>
      </c>
      <c r="J298" s="9">
        <f t="shared" si="59"/>
        <v>0</v>
      </c>
      <c r="K298" s="9" t="str">
        <f t="shared" si="60"/>
        <v/>
      </c>
      <c r="L298" s="9" t="str">
        <f t="shared" si="61"/>
        <v/>
      </c>
      <c r="M298" s="9" t="str">
        <f t="shared" si="62"/>
        <v/>
      </c>
      <c r="N298" s="9" t="str">
        <f t="shared" si="63"/>
        <v/>
      </c>
      <c r="O298" s="9" t="str">
        <f t="shared" si="64"/>
        <v/>
      </c>
      <c r="P298" s="9" t="str">
        <f t="shared" si="65"/>
        <v/>
      </c>
      <c r="Q298" s="9" t="str">
        <f t="shared" si="66"/>
        <v/>
      </c>
      <c r="R298" s="9" t="str">
        <f>IF(A298&lt;&gt;"",IF(COUNTIF($G$2:$G$1000,"&gt;=50")&gt;=10,IF(AND(F298&gt;=55,G298&gt;=50),IF(_xlfn.RANK.EQ(K298,$K$2:$K$1000,0)&lt;=ROUND(COUNTIFS($G$2:$G$1000,"&gt;=50",$F$2:$F$1000,"&gt;=55")/100*$AF$9,0),$AF$8,IF(_xlfn.RANK.EQ(L298,$L$2:$L$1000,0)&lt;=ROUND(COUNTIFS($G$2:$G$1000,"&gt;=50",$F$2:$F$1000,"&gt;=55")/100*$AE$9,0),$AE$8,IF(_xlfn.RANK.EQ(M298,$M$2:$M$1000,0)&lt;=ROUND(COUNTIFS($G$2:$G$1000,"&gt;=50",$F$2:$F$1000,"&gt;=55")/100*$AD$9,0),$AD$8,IF(_xlfn.RANK.EQ(N298,$N$2:$N$1000,0)&lt;=ROUND(COUNTIFS($G$2:$G$1000,"&gt;=50",$F$2:$F$1000,"&gt;=55")/100*$AC$9,0),$AC$8,IF(_xlfn.RANK.EQ(O298,$O$2:$O$1000,0)&lt;=ROUND(COUNTIFS($G$2:$G$1000,"&gt;=50",$F$2:$F$1000,"&gt;=55")/100*$AB$9,0),$AB$8,IF(_xlfn.RANK.EQ(P298,$P$2:$P$1000,0)&lt;=ROUND(COUNTIFS($G$2:$G$1000,"&gt;=50",$F$2:$F$1000,"&gt;=55")/100*$AA$9,0),$AA$8,$Z$8)))))),IF(I298&gt;=$Y$9,$Y$8,$X$8)),IF(I298&gt;=$X$32,$X$30,IF(I298&gt;=$Y$32,$Y$30,IF(I298&gt;=$Z$32,$Z$30,IF(I298&gt;=$AA$32,$AA$30,IF(I298&gt;=$AB$32,$AB$30,IF(I298&gt;=$AC$32,$AC$30,IF(I298&gt;=$AD$32,$AD$30,IF(I298&gt;=$AE$32,$AE$30,$AF$30))))))))),"")</f>
        <v/>
      </c>
      <c r="S298" s="9" t="str" cm="1">
        <f t="array" ref="S298">IF(AND(D298&lt;&gt;"",D298&lt;&gt;"GR"),IF(COUNTIF($H$2:$H$1000,"&gt;=50")&gt;=10,IF(D298&lt;&gt;"GR",IF(AND(D298&gt;=55,H298&gt;=50),_xlfn.IFS(AND(H298&gt;=$AF$11,H298&gt;$AE$10,H298&gt;$AD$10,H298&gt;$AC$10,H298&gt;$AB$10,H298&gt;$AA$10,H298&gt;$Z$10),"AA",AND(H298&gt;=$AE$11,H298&gt;$AD$10,H298&gt;$AC$10,H298&gt;$AB$10,H298&gt;$AA$10,H298&gt;$Z$10),"BA",AND(H298&gt;=$AD$11,H298&gt;$AC$10,H298&gt;$AB$10,H298&gt;$AA$10,H298&gt;$Z$10),"BB",AND(H298&gt;=$AC$11,H298&gt;$AB$10,H298&gt;$AA$10,H298&gt;$Z$10),"CB",AND(H298&gt;=$AB$11,H298&gt;$AA$10,H298&gt;$Z$10),"CC",AND(H298&gt;=$AA$11,H298&gt;$Z$10),"DC",H298&gt;=50,"DD"),IF(H298&gt;=$Y$9,"FD","FF")),R298),IF(J298&gt;=$X$32,$X$30,IF(J298&gt;=$Y$32,$Y$30,IF(J298&gt;=$Z$32,$Z$30,IF(J298&gt;=$AA$32,$AA$30,IF(J298&gt;=$AB$32,$AB$30,IF(J298&gt;=$AC$32,$AC$30,IF(J298&gt;=$AD$32,$AD$30,IF(J298&gt;=$AE$32,$AE$30,$AF$30))))))))),R298)</f>
        <v/>
      </c>
      <c r="T298" s="9" t="str" cm="1">
        <f t="array" ref="T298">IF(A298&lt;&gt;"",IF(_xlfn.BITOR(D298&lt;&gt;"GR",D298&lt;&gt;""),IF(AND(J298&gt;=50,D298&gt;=55),_xlfn.RANK.EQ(J298,$J$2:$J$1000,0),_xlfn.IFS(S298="FD",999,S298="FF",1000)),IF(AND(J298&gt;=50,F298&gt;=55),_xlfn.RANK.EQ(J298,$J$2:$J$326,0),_xlfn.IFS(S298="FD",999,S298="FF",1000))),"")</f>
        <v/>
      </c>
    </row>
    <row r="299" spans="1:20" x14ac:dyDescent="0.2">
      <c r="A299" s="3"/>
      <c r="B299" s="3"/>
      <c r="C299" s="31"/>
      <c r="D299" s="3"/>
      <c r="E299" s="16">
        <f t="shared" si="67"/>
        <v>0</v>
      </c>
      <c r="F299" s="16">
        <f t="shared" si="68"/>
        <v>0</v>
      </c>
      <c r="G299" s="9">
        <f t="shared" si="56"/>
        <v>0</v>
      </c>
      <c r="H299" s="9">
        <f t="shared" si="57"/>
        <v>0</v>
      </c>
      <c r="I299" s="9">
        <f t="shared" si="58"/>
        <v>0</v>
      </c>
      <c r="J299" s="9">
        <f t="shared" si="59"/>
        <v>0</v>
      </c>
      <c r="K299" s="9" t="str">
        <f t="shared" si="60"/>
        <v/>
      </c>
      <c r="L299" s="9" t="str">
        <f t="shared" si="61"/>
        <v/>
      </c>
      <c r="M299" s="9" t="str">
        <f t="shared" si="62"/>
        <v/>
      </c>
      <c r="N299" s="9" t="str">
        <f t="shared" si="63"/>
        <v/>
      </c>
      <c r="O299" s="9" t="str">
        <f t="shared" si="64"/>
        <v/>
      </c>
      <c r="P299" s="9" t="str">
        <f t="shared" si="65"/>
        <v/>
      </c>
      <c r="Q299" s="9" t="str">
        <f t="shared" si="66"/>
        <v/>
      </c>
      <c r="R299" s="9" t="str">
        <f>IF(A299&lt;&gt;"",IF(COUNTIF($G$2:$G$1000,"&gt;=50")&gt;=10,IF(AND(F299&gt;=55,G299&gt;=50),IF(_xlfn.RANK.EQ(K299,$K$2:$K$1000,0)&lt;=ROUND(COUNTIFS($G$2:$G$1000,"&gt;=50",$F$2:$F$1000,"&gt;=55")/100*$AF$9,0),$AF$8,IF(_xlfn.RANK.EQ(L299,$L$2:$L$1000,0)&lt;=ROUND(COUNTIFS($G$2:$G$1000,"&gt;=50",$F$2:$F$1000,"&gt;=55")/100*$AE$9,0),$AE$8,IF(_xlfn.RANK.EQ(M299,$M$2:$M$1000,0)&lt;=ROUND(COUNTIFS($G$2:$G$1000,"&gt;=50",$F$2:$F$1000,"&gt;=55")/100*$AD$9,0),$AD$8,IF(_xlfn.RANK.EQ(N299,$N$2:$N$1000,0)&lt;=ROUND(COUNTIFS($G$2:$G$1000,"&gt;=50",$F$2:$F$1000,"&gt;=55")/100*$AC$9,0),$AC$8,IF(_xlfn.RANK.EQ(O299,$O$2:$O$1000,0)&lt;=ROUND(COUNTIFS($G$2:$G$1000,"&gt;=50",$F$2:$F$1000,"&gt;=55")/100*$AB$9,0),$AB$8,IF(_xlfn.RANK.EQ(P299,$P$2:$P$1000,0)&lt;=ROUND(COUNTIFS($G$2:$G$1000,"&gt;=50",$F$2:$F$1000,"&gt;=55")/100*$AA$9,0),$AA$8,$Z$8)))))),IF(I299&gt;=$Y$9,$Y$8,$X$8)),IF(I299&gt;=$X$32,$X$30,IF(I299&gt;=$Y$32,$Y$30,IF(I299&gt;=$Z$32,$Z$30,IF(I299&gt;=$AA$32,$AA$30,IF(I299&gt;=$AB$32,$AB$30,IF(I299&gt;=$AC$32,$AC$30,IF(I299&gt;=$AD$32,$AD$30,IF(I299&gt;=$AE$32,$AE$30,$AF$30))))))))),"")</f>
        <v/>
      </c>
      <c r="S299" s="9" t="str" cm="1">
        <f t="array" ref="S299">IF(AND(D299&lt;&gt;"",D299&lt;&gt;"GR"),IF(COUNTIF($H$2:$H$1000,"&gt;=50")&gt;=10,IF(D299&lt;&gt;"GR",IF(AND(D299&gt;=55,H299&gt;=50),_xlfn.IFS(AND(H299&gt;=$AF$11,H299&gt;$AE$10,H299&gt;$AD$10,H299&gt;$AC$10,H299&gt;$AB$10,H299&gt;$AA$10,H299&gt;$Z$10),"AA",AND(H299&gt;=$AE$11,H299&gt;$AD$10,H299&gt;$AC$10,H299&gt;$AB$10,H299&gt;$AA$10,H299&gt;$Z$10),"BA",AND(H299&gt;=$AD$11,H299&gt;$AC$10,H299&gt;$AB$10,H299&gt;$AA$10,H299&gt;$Z$10),"BB",AND(H299&gt;=$AC$11,H299&gt;$AB$10,H299&gt;$AA$10,H299&gt;$Z$10),"CB",AND(H299&gt;=$AB$11,H299&gt;$AA$10,H299&gt;$Z$10),"CC",AND(H299&gt;=$AA$11,H299&gt;$Z$10),"DC",H299&gt;=50,"DD"),IF(H299&gt;=$Y$9,"FD","FF")),R299),IF(J299&gt;=$X$32,$X$30,IF(J299&gt;=$Y$32,$Y$30,IF(J299&gt;=$Z$32,$Z$30,IF(J299&gt;=$AA$32,$AA$30,IF(J299&gt;=$AB$32,$AB$30,IF(J299&gt;=$AC$32,$AC$30,IF(J299&gt;=$AD$32,$AD$30,IF(J299&gt;=$AE$32,$AE$30,$AF$30))))))))),R299)</f>
        <v/>
      </c>
      <c r="T299" s="9" t="str" cm="1">
        <f t="array" ref="T299">IF(A299&lt;&gt;"",IF(_xlfn.BITOR(D299&lt;&gt;"GR",D299&lt;&gt;""),IF(AND(J299&gt;=50,D299&gt;=55),_xlfn.RANK.EQ(J299,$J$2:$J$1000,0),_xlfn.IFS(S299="FD",999,S299="FF",1000)),IF(AND(J299&gt;=50,F299&gt;=55),_xlfn.RANK.EQ(J299,$J$2:$J$326,0),_xlfn.IFS(S299="FD",999,S299="FF",1000))),"")</f>
        <v/>
      </c>
    </row>
    <row r="300" spans="1:20" x14ac:dyDescent="0.2">
      <c r="A300" s="3"/>
      <c r="B300" s="3"/>
      <c r="C300" s="31"/>
      <c r="D300" s="3"/>
      <c r="E300" s="16">
        <f t="shared" si="67"/>
        <v>0</v>
      </c>
      <c r="F300" s="16">
        <f t="shared" si="68"/>
        <v>0</v>
      </c>
      <c r="G300" s="9">
        <f t="shared" si="56"/>
        <v>0</v>
      </c>
      <c r="H300" s="9">
        <f t="shared" si="57"/>
        <v>0</v>
      </c>
      <c r="I300" s="9">
        <f t="shared" si="58"/>
        <v>0</v>
      </c>
      <c r="J300" s="9">
        <f t="shared" si="59"/>
        <v>0</v>
      </c>
      <c r="K300" s="9" t="str">
        <f t="shared" si="60"/>
        <v/>
      </c>
      <c r="L300" s="9" t="str">
        <f t="shared" si="61"/>
        <v/>
      </c>
      <c r="M300" s="9" t="str">
        <f t="shared" si="62"/>
        <v/>
      </c>
      <c r="N300" s="9" t="str">
        <f t="shared" si="63"/>
        <v/>
      </c>
      <c r="O300" s="9" t="str">
        <f t="shared" si="64"/>
        <v/>
      </c>
      <c r="P300" s="9" t="str">
        <f t="shared" si="65"/>
        <v/>
      </c>
      <c r="Q300" s="9" t="str">
        <f t="shared" si="66"/>
        <v/>
      </c>
      <c r="R300" s="9" t="str">
        <f>IF(A300&lt;&gt;"",IF(COUNTIF($G$2:$G$1000,"&gt;=50")&gt;=10,IF(AND(F300&gt;=55,G300&gt;=50),IF(_xlfn.RANK.EQ(K300,$K$2:$K$1000,0)&lt;=ROUND(COUNTIFS($G$2:$G$1000,"&gt;=50",$F$2:$F$1000,"&gt;=55")/100*$AF$9,0),$AF$8,IF(_xlfn.RANK.EQ(L300,$L$2:$L$1000,0)&lt;=ROUND(COUNTIFS($G$2:$G$1000,"&gt;=50",$F$2:$F$1000,"&gt;=55")/100*$AE$9,0),$AE$8,IF(_xlfn.RANK.EQ(M300,$M$2:$M$1000,0)&lt;=ROUND(COUNTIFS($G$2:$G$1000,"&gt;=50",$F$2:$F$1000,"&gt;=55")/100*$AD$9,0),$AD$8,IF(_xlfn.RANK.EQ(N300,$N$2:$N$1000,0)&lt;=ROUND(COUNTIFS($G$2:$G$1000,"&gt;=50",$F$2:$F$1000,"&gt;=55")/100*$AC$9,0),$AC$8,IF(_xlfn.RANK.EQ(O300,$O$2:$O$1000,0)&lt;=ROUND(COUNTIFS($G$2:$G$1000,"&gt;=50",$F$2:$F$1000,"&gt;=55")/100*$AB$9,0),$AB$8,IF(_xlfn.RANK.EQ(P300,$P$2:$P$1000,0)&lt;=ROUND(COUNTIFS($G$2:$G$1000,"&gt;=50",$F$2:$F$1000,"&gt;=55")/100*$AA$9,0),$AA$8,$Z$8)))))),IF(I300&gt;=$Y$9,$Y$8,$X$8)),IF(I300&gt;=$X$32,$X$30,IF(I300&gt;=$Y$32,$Y$30,IF(I300&gt;=$Z$32,$Z$30,IF(I300&gt;=$AA$32,$AA$30,IF(I300&gt;=$AB$32,$AB$30,IF(I300&gt;=$AC$32,$AC$30,IF(I300&gt;=$AD$32,$AD$30,IF(I300&gt;=$AE$32,$AE$30,$AF$30))))))))),"")</f>
        <v/>
      </c>
      <c r="S300" s="9" t="str" cm="1">
        <f t="array" ref="S300">IF(AND(D300&lt;&gt;"",D300&lt;&gt;"GR"),IF(COUNTIF($H$2:$H$1000,"&gt;=50")&gt;=10,IF(D300&lt;&gt;"GR",IF(AND(D300&gt;=55,H300&gt;=50),_xlfn.IFS(AND(H300&gt;=$AF$11,H300&gt;$AE$10,H300&gt;$AD$10,H300&gt;$AC$10,H300&gt;$AB$10,H300&gt;$AA$10,H300&gt;$Z$10),"AA",AND(H300&gt;=$AE$11,H300&gt;$AD$10,H300&gt;$AC$10,H300&gt;$AB$10,H300&gt;$AA$10,H300&gt;$Z$10),"BA",AND(H300&gt;=$AD$11,H300&gt;$AC$10,H300&gt;$AB$10,H300&gt;$AA$10,H300&gt;$Z$10),"BB",AND(H300&gt;=$AC$11,H300&gt;$AB$10,H300&gt;$AA$10,H300&gt;$Z$10),"CB",AND(H300&gt;=$AB$11,H300&gt;$AA$10,H300&gt;$Z$10),"CC",AND(H300&gt;=$AA$11,H300&gt;$Z$10),"DC",H300&gt;=50,"DD"),IF(H300&gt;=$Y$9,"FD","FF")),R300),IF(J300&gt;=$X$32,$X$30,IF(J300&gt;=$Y$32,$Y$30,IF(J300&gt;=$Z$32,$Z$30,IF(J300&gt;=$AA$32,$AA$30,IF(J300&gt;=$AB$32,$AB$30,IF(J300&gt;=$AC$32,$AC$30,IF(J300&gt;=$AD$32,$AD$30,IF(J300&gt;=$AE$32,$AE$30,$AF$30))))))))),R300)</f>
        <v/>
      </c>
      <c r="T300" s="9" t="str" cm="1">
        <f t="array" ref="T300">IF(A300&lt;&gt;"",IF(_xlfn.BITOR(D300&lt;&gt;"GR",D300&lt;&gt;""),IF(AND(J300&gt;=50,D300&gt;=55),_xlfn.RANK.EQ(J300,$J$2:$J$1000,0),_xlfn.IFS(S300="FD",999,S300="FF",1000)),IF(AND(J300&gt;=50,F300&gt;=55),_xlfn.RANK.EQ(J300,$J$2:$J$326,0),_xlfn.IFS(S300="FD",999,S300="FF",1000))),"")</f>
        <v/>
      </c>
    </row>
    <row r="301" spans="1:20" x14ac:dyDescent="0.2">
      <c r="A301" s="3"/>
      <c r="B301" s="3"/>
      <c r="C301" s="31"/>
      <c r="D301" s="3"/>
      <c r="E301" s="16">
        <f t="shared" si="67"/>
        <v>0</v>
      </c>
      <c r="F301" s="16">
        <f t="shared" si="68"/>
        <v>0</v>
      </c>
      <c r="G301" s="9">
        <f t="shared" si="56"/>
        <v>0</v>
      </c>
      <c r="H301" s="9">
        <f t="shared" si="57"/>
        <v>0</v>
      </c>
      <c r="I301" s="9">
        <f t="shared" si="58"/>
        <v>0</v>
      </c>
      <c r="J301" s="9">
        <f t="shared" si="59"/>
        <v>0</v>
      </c>
      <c r="K301" s="9" t="str">
        <f t="shared" si="60"/>
        <v/>
      </c>
      <c r="L301" s="9" t="str">
        <f t="shared" si="61"/>
        <v/>
      </c>
      <c r="M301" s="9" t="str">
        <f t="shared" si="62"/>
        <v/>
      </c>
      <c r="N301" s="9" t="str">
        <f t="shared" si="63"/>
        <v/>
      </c>
      <c r="O301" s="9" t="str">
        <f t="shared" si="64"/>
        <v/>
      </c>
      <c r="P301" s="9" t="str">
        <f t="shared" si="65"/>
        <v/>
      </c>
      <c r="Q301" s="9" t="str">
        <f t="shared" si="66"/>
        <v/>
      </c>
      <c r="R301" s="9" t="str">
        <f>IF(A301&lt;&gt;"",IF(COUNTIF($G$2:$G$1000,"&gt;=50")&gt;=10,IF(AND(F301&gt;=55,G301&gt;=50),IF(_xlfn.RANK.EQ(K301,$K$2:$K$1000,0)&lt;=ROUND(COUNTIFS($G$2:$G$1000,"&gt;=50",$F$2:$F$1000,"&gt;=55")/100*$AF$9,0),$AF$8,IF(_xlfn.RANK.EQ(L301,$L$2:$L$1000,0)&lt;=ROUND(COUNTIFS($G$2:$G$1000,"&gt;=50",$F$2:$F$1000,"&gt;=55")/100*$AE$9,0),$AE$8,IF(_xlfn.RANK.EQ(M301,$M$2:$M$1000,0)&lt;=ROUND(COUNTIFS($G$2:$G$1000,"&gt;=50",$F$2:$F$1000,"&gt;=55")/100*$AD$9,0),$AD$8,IF(_xlfn.RANK.EQ(N301,$N$2:$N$1000,0)&lt;=ROUND(COUNTIFS($G$2:$G$1000,"&gt;=50",$F$2:$F$1000,"&gt;=55")/100*$AC$9,0),$AC$8,IF(_xlfn.RANK.EQ(O301,$O$2:$O$1000,0)&lt;=ROUND(COUNTIFS($G$2:$G$1000,"&gt;=50",$F$2:$F$1000,"&gt;=55")/100*$AB$9,0),$AB$8,IF(_xlfn.RANK.EQ(P301,$P$2:$P$1000,0)&lt;=ROUND(COUNTIFS($G$2:$G$1000,"&gt;=50",$F$2:$F$1000,"&gt;=55")/100*$AA$9,0),$AA$8,$Z$8)))))),IF(I301&gt;=$Y$9,$Y$8,$X$8)),IF(I301&gt;=$X$32,$X$30,IF(I301&gt;=$Y$32,$Y$30,IF(I301&gt;=$Z$32,$Z$30,IF(I301&gt;=$AA$32,$AA$30,IF(I301&gt;=$AB$32,$AB$30,IF(I301&gt;=$AC$32,$AC$30,IF(I301&gt;=$AD$32,$AD$30,IF(I301&gt;=$AE$32,$AE$30,$AF$30))))))))),"")</f>
        <v/>
      </c>
      <c r="S301" s="9" t="str" cm="1">
        <f t="array" ref="S301">IF(AND(D301&lt;&gt;"",D301&lt;&gt;"GR"),IF(COUNTIF($H$2:$H$1000,"&gt;=50")&gt;=10,IF(D301&lt;&gt;"GR",IF(AND(D301&gt;=55,H301&gt;=50),_xlfn.IFS(AND(H301&gt;=$AF$11,H301&gt;$AE$10,H301&gt;$AD$10,H301&gt;$AC$10,H301&gt;$AB$10,H301&gt;$AA$10,H301&gt;$Z$10),"AA",AND(H301&gt;=$AE$11,H301&gt;$AD$10,H301&gt;$AC$10,H301&gt;$AB$10,H301&gt;$AA$10,H301&gt;$Z$10),"BA",AND(H301&gt;=$AD$11,H301&gt;$AC$10,H301&gt;$AB$10,H301&gt;$AA$10,H301&gt;$Z$10),"BB",AND(H301&gt;=$AC$11,H301&gt;$AB$10,H301&gt;$AA$10,H301&gt;$Z$10),"CB",AND(H301&gt;=$AB$11,H301&gt;$AA$10,H301&gt;$Z$10),"CC",AND(H301&gt;=$AA$11,H301&gt;$Z$10),"DC",H301&gt;=50,"DD"),IF(H301&gt;=$Y$9,"FD","FF")),R301),IF(J301&gt;=$X$32,$X$30,IF(J301&gt;=$Y$32,$Y$30,IF(J301&gt;=$Z$32,$Z$30,IF(J301&gt;=$AA$32,$AA$30,IF(J301&gt;=$AB$32,$AB$30,IF(J301&gt;=$AC$32,$AC$30,IF(J301&gt;=$AD$32,$AD$30,IF(J301&gt;=$AE$32,$AE$30,$AF$30))))))))),R301)</f>
        <v/>
      </c>
      <c r="T301" s="9" t="str" cm="1">
        <f t="array" ref="T301">IF(A301&lt;&gt;"",IF(_xlfn.BITOR(D301&lt;&gt;"GR",D301&lt;&gt;""),IF(AND(J301&gt;=50,D301&gt;=55),_xlfn.RANK.EQ(J301,$J$2:$J$1000,0),_xlfn.IFS(S301="FD",999,S301="FF",1000)),IF(AND(J301&gt;=50,F301&gt;=55),_xlfn.RANK.EQ(J301,$J$2:$J$326,0),_xlfn.IFS(S301="FD",999,S301="FF",1000))),"")</f>
        <v/>
      </c>
    </row>
    <row r="302" spans="1:20" x14ac:dyDescent="0.2">
      <c r="A302" s="3"/>
      <c r="B302" s="3"/>
      <c r="C302" s="31"/>
      <c r="D302" s="3"/>
      <c r="E302" s="16">
        <f t="shared" si="67"/>
        <v>0</v>
      </c>
      <c r="F302" s="16">
        <f t="shared" si="68"/>
        <v>0</v>
      </c>
      <c r="G302" s="9">
        <f t="shared" si="56"/>
        <v>0</v>
      </c>
      <c r="H302" s="9">
        <f t="shared" si="57"/>
        <v>0</v>
      </c>
      <c r="I302" s="9">
        <f t="shared" si="58"/>
        <v>0</v>
      </c>
      <c r="J302" s="9">
        <f t="shared" si="59"/>
        <v>0</v>
      </c>
      <c r="K302" s="9" t="str">
        <f t="shared" si="60"/>
        <v/>
      </c>
      <c r="L302" s="9" t="str">
        <f t="shared" si="61"/>
        <v/>
      </c>
      <c r="M302" s="9" t="str">
        <f t="shared" si="62"/>
        <v/>
      </c>
      <c r="N302" s="9" t="str">
        <f t="shared" si="63"/>
        <v/>
      </c>
      <c r="O302" s="9" t="str">
        <f t="shared" si="64"/>
        <v/>
      </c>
      <c r="P302" s="9" t="str">
        <f t="shared" si="65"/>
        <v/>
      </c>
      <c r="Q302" s="9" t="str">
        <f t="shared" si="66"/>
        <v/>
      </c>
      <c r="R302" s="9" t="str">
        <f>IF(A302&lt;&gt;"",IF(COUNTIF($G$2:$G$1000,"&gt;=50")&gt;=10,IF(AND(F302&gt;=55,G302&gt;=50),IF(_xlfn.RANK.EQ(K302,$K$2:$K$1000,0)&lt;=ROUND(COUNTIFS($G$2:$G$1000,"&gt;=50",$F$2:$F$1000,"&gt;=55")/100*$AF$9,0),$AF$8,IF(_xlfn.RANK.EQ(L302,$L$2:$L$1000,0)&lt;=ROUND(COUNTIFS($G$2:$G$1000,"&gt;=50",$F$2:$F$1000,"&gt;=55")/100*$AE$9,0),$AE$8,IF(_xlfn.RANK.EQ(M302,$M$2:$M$1000,0)&lt;=ROUND(COUNTIFS($G$2:$G$1000,"&gt;=50",$F$2:$F$1000,"&gt;=55")/100*$AD$9,0),$AD$8,IF(_xlfn.RANK.EQ(N302,$N$2:$N$1000,0)&lt;=ROUND(COUNTIFS($G$2:$G$1000,"&gt;=50",$F$2:$F$1000,"&gt;=55")/100*$AC$9,0),$AC$8,IF(_xlfn.RANK.EQ(O302,$O$2:$O$1000,0)&lt;=ROUND(COUNTIFS($G$2:$G$1000,"&gt;=50",$F$2:$F$1000,"&gt;=55")/100*$AB$9,0),$AB$8,IF(_xlfn.RANK.EQ(P302,$P$2:$P$1000,0)&lt;=ROUND(COUNTIFS($G$2:$G$1000,"&gt;=50",$F$2:$F$1000,"&gt;=55")/100*$AA$9,0),$AA$8,$Z$8)))))),IF(I302&gt;=$Y$9,$Y$8,$X$8)),IF(I302&gt;=$X$32,$X$30,IF(I302&gt;=$Y$32,$Y$30,IF(I302&gt;=$Z$32,$Z$30,IF(I302&gt;=$AA$32,$AA$30,IF(I302&gt;=$AB$32,$AB$30,IF(I302&gt;=$AC$32,$AC$30,IF(I302&gt;=$AD$32,$AD$30,IF(I302&gt;=$AE$32,$AE$30,$AF$30))))))))),"")</f>
        <v/>
      </c>
      <c r="S302" s="9" t="str" cm="1">
        <f t="array" ref="S302">IF(AND(D302&lt;&gt;"",D302&lt;&gt;"GR"),IF(COUNTIF($H$2:$H$1000,"&gt;=50")&gt;=10,IF(D302&lt;&gt;"GR",IF(AND(D302&gt;=55,H302&gt;=50),_xlfn.IFS(AND(H302&gt;=$AF$11,H302&gt;$AE$10,H302&gt;$AD$10,H302&gt;$AC$10,H302&gt;$AB$10,H302&gt;$AA$10,H302&gt;$Z$10),"AA",AND(H302&gt;=$AE$11,H302&gt;$AD$10,H302&gt;$AC$10,H302&gt;$AB$10,H302&gt;$AA$10,H302&gt;$Z$10),"BA",AND(H302&gt;=$AD$11,H302&gt;$AC$10,H302&gt;$AB$10,H302&gt;$AA$10,H302&gt;$Z$10),"BB",AND(H302&gt;=$AC$11,H302&gt;$AB$10,H302&gt;$AA$10,H302&gt;$Z$10),"CB",AND(H302&gt;=$AB$11,H302&gt;$AA$10,H302&gt;$Z$10),"CC",AND(H302&gt;=$AA$11,H302&gt;$Z$10),"DC",H302&gt;=50,"DD"),IF(H302&gt;=$Y$9,"FD","FF")),R302),IF(J302&gt;=$X$32,$X$30,IF(J302&gt;=$Y$32,$Y$30,IF(J302&gt;=$Z$32,$Z$30,IF(J302&gt;=$AA$32,$AA$30,IF(J302&gt;=$AB$32,$AB$30,IF(J302&gt;=$AC$32,$AC$30,IF(J302&gt;=$AD$32,$AD$30,IF(J302&gt;=$AE$32,$AE$30,$AF$30))))))))),R302)</f>
        <v/>
      </c>
      <c r="T302" s="9" t="str" cm="1">
        <f t="array" ref="T302">IF(A302&lt;&gt;"",IF(_xlfn.BITOR(D302&lt;&gt;"GR",D302&lt;&gt;""),IF(AND(J302&gt;=50,D302&gt;=55),_xlfn.RANK.EQ(J302,$J$2:$J$1000,0),_xlfn.IFS(S302="FD",999,S302="FF",1000)),IF(AND(J302&gt;=50,F302&gt;=55),_xlfn.RANK.EQ(J302,$J$2:$J$326,0),_xlfn.IFS(S302="FD",999,S302="FF",1000))),"")</f>
        <v/>
      </c>
    </row>
    <row r="303" spans="1:20" x14ac:dyDescent="0.2">
      <c r="A303" s="3"/>
      <c r="B303" s="3"/>
      <c r="C303" s="31"/>
      <c r="D303" s="3"/>
      <c r="E303" s="16">
        <f t="shared" si="67"/>
        <v>0</v>
      </c>
      <c r="F303" s="16">
        <f t="shared" si="68"/>
        <v>0</v>
      </c>
      <c r="G303" s="9">
        <f t="shared" si="56"/>
        <v>0</v>
      </c>
      <c r="H303" s="9">
        <f t="shared" si="57"/>
        <v>0</v>
      </c>
      <c r="I303" s="9">
        <f t="shared" si="58"/>
        <v>0</v>
      </c>
      <c r="J303" s="9">
        <f t="shared" si="59"/>
        <v>0</v>
      </c>
      <c r="K303" s="9" t="str">
        <f t="shared" si="60"/>
        <v/>
      </c>
      <c r="L303" s="9" t="str">
        <f t="shared" si="61"/>
        <v/>
      </c>
      <c r="M303" s="9" t="str">
        <f t="shared" si="62"/>
        <v/>
      </c>
      <c r="N303" s="9" t="str">
        <f t="shared" si="63"/>
        <v/>
      </c>
      <c r="O303" s="9" t="str">
        <f t="shared" si="64"/>
        <v/>
      </c>
      <c r="P303" s="9" t="str">
        <f t="shared" si="65"/>
        <v/>
      </c>
      <c r="Q303" s="9" t="str">
        <f t="shared" si="66"/>
        <v/>
      </c>
      <c r="R303" s="9" t="str">
        <f>IF(A303&lt;&gt;"",IF(COUNTIF($G$2:$G$1000,"&gt;=50")&gt;=10,IF(AND(F303&gt;=55,G303&gt;=50),IF(_xlfn.RANK.EQ(K303,$K$2:$K$1000,0)&lt;=ROUND(COUNTIFS($G$2:$G$1000,"&gt;=50",$F$2:$F$1000,"&gt;=55")/100*$AF$9,0),$AF$8,IF(_xlfn.RANK.EQ(L303,$L$2:$L$1000,0)&lt;=ROUND(COUNTIFS($G$2:$G$1000,"&gt;=50",$F$2:$F$1000,"&gt;=55")/100*$AE$9,0),$AE$8,IF(_xlfn.RANK.EQ(M303,$M$2:$M$1000,0)&lt;=ROUND(COUNTIFS($G$2:$G$1000,"&gt;=50",$F$2:$F$1000,"&gt;=55")/100*$AD$9,0),$AD$8,IF(_xlfn.RANK.EQ(N303,$N$2:$N$1000,0)&lt;=ROUND(COUNTIFS($G$2:$G$1000,"&gt;=50",$F$2:$F$1000,"&gt;=55")/100*$AC$9,0),$AC$8,IF(_xlfn.RANK.EQ(O303,$O$2:$O$1000,0)&lt;=ROUND(COUNTIFS($G$2:$G$1000,"&gt;=50",$F$2:$F$1000,"&gt;=55")/100*$AB$9,0),$AB$8,IF(_xlfn.RANK.EQ(P303,$P$2:$P$1000,0)&lt;=ROUND(COUNTIFS($G$2:$G$1000,"&gt;=50",$F$2:$F$1000,"&gt;=55")/100*$AA$9,0),$AA$8,$Z$8)))))),IF(I303&gt;=$Y$9,$Y$8,$X$8)),IF(I303&gt;=$X$32,$X$30,IF(I303&gt;=$Y$32,$Y$30,IF(I303&gt;=$Z$32,$Z$30,IF(I303&gt;=$AA$32,$AA$30,IF(I303&gt;=$AB$32,$AB$30,IF(I303&gt;=$AC$32,$AC$30,IF(I303&gt;=$AD$32,$AD$30,IF(I303&gt;=$AE$32,$AE$30,$AF$30))))))))),"")</f>
        <v/>
      </c>
      <c r="S303" s="9" t="str" cm="1">
        <f t="array" ref="S303">IF(AND(D303&lt;&gt;"",D303&lt;&gt;"GR"),IF(COUNTIF($H$2:$H$1000,"&gt;=50")&gt;=10,IF(D303&lt;&gt;"GR",IF(AND(D303&gt;=55,H303&gt;=50),_xlfn.IFS(AND(H303&gt;=$AF$11,H303&gt;$AE$10,H303&gt;$AD$10,H303&gt;$AC$10,H303&gt;$AB$10,H303&gt;$AA$10,H303&gt;$Z$10),"AA",AND(H303&gt;=$AE$11,H303&gt;$AD$10,H303&gt;$AC$10,H303&gt;$AB$10,H303&gt;$AA$10,H303&gt;$Z$10),"BA",AND(H303&gt;=$AD$11,H303&gt;$AC$10,H303&gt;$AB$10,H303&gt;$AA$10,H303&gt;$Z$10),"BB",AND(H303&gt;=$AC$11,H303&gt;$AB$10,H303&gt;$AA$10,H303&gt;$Z$10),"CB",AND(H303&gt;=$AB$11,H303&gt;$AA$10,H303&gt;$Z$10),"CC",AND(H303&gt;=$AA$11,H303&gt;$Z$10),"DC",H303&gt;=50,"DD"),IF(H303&gt;=$Y$9,"FD","FF")),R303),IF(J303&gt;=$X$32,$X$30,IF(J303&gt;=$Y$32,$Y$30,IF(J303&gt;=$Z$32,$Z$30,IF(J303&gt;=$AA$32,$AA$30,IF(J303&gt;=$AB$32,$AB$30,IF(J303&gt;=$AC$32,$AC$30,IF(J303&gt;=$AD$32,$AD$30,IF(J303&gt;=$AE$32,$AE$30,$AF$30))))))))),R303)</f>
        <v/>
      </c>
      <c r="T303" s="9" t="str" cm="1">
        <f t="array" ref="T303">IF(A303&lt;&gt;"",IF(_xlfn.BITOR(D303&lt;&gt;"GR",D303&lt;&gt;""),IF(AND(J303&gt;=50,D303&gt;=55),_xlfn.RANK.EQ(J303,$J$2:$J$1000,0),_xlfn.IFS(S303="FD",999,S303="FF",1000)),IF(AND(J303&gt;=50,F303&gt;=55),_xlfn.RANK.EQ(J303,$J$2:$J$326,0),_xlfn.IFS(S303="FD",999,S303="FF",1000))),"")</f>
        <v/>
      </c>
    </row>
    <row r="304" spans="1:20" x14ac:dyDescent="0.2">
      <c r="A304" s="3"/>
      <c r="B304" s="3"/>
      <c r="C304" s="3"/>
      <c r="D304" s="3"/>
      <c r="E304" s="16">
        <f t="shared" si="67"/>
        <v>0</v>
      </c>
      <c r="F304" s="16">
        <f t="shared" si="68"/>
        <v>0</v>
      </c>
      <c r="G304" s="9">
        <f t="shared" si="56"/>
        <v>0</v>
      </c>
      <c r="H304" s="9">
        <f t="shared" si="57"/>
        <v>0</v>
      </c>
      <c r="I304" s="9">
        <f t="shared" si="58"/>
        <v>0</v>
      </c>
      <c r="J304" s="9">
        <f t="shared" si="59"/>
        <v>0</v>
      </c>
      <c r="K304" s="9" t="str">
        <f t="shared" si="60"/>
        <v/>
      </c>
      <c r="L304" s="9" t="str">
        <f t="shared" si="61"/>
        <v/>
      </c>
      <c r="M304" s="9" t="str">
        <f t="shared" si="62"/>
        <v/>
      </c>
      <c r="N304" s="9" t="str">
        <f t="shared" si="63"/>
        <v/>
      </c>
      <c r="O304" s="9" t="str">
        <f t="shared" si="64"/>
        <v/>
      </c>
      <c r="P304" s="9" t="str">
        <f t="shared" si="65"/>
        <v/>
      </c>
      <c r="Q304" s="9" t="str">
        <f t="shared" si="66"/>
        <v/>
      </c>
      <c r="R304" s="9" t="str">
        <f>IF(A304&lt;&gt;"",IF(COUNTIF($G$2:$G$1000,"&gt;=50")&gt;=10,IF(AND(F304&gt;=55,G304&gt;=50),IF(_xlfn.RANK.EQ(K304,$K$2:$K$1000,0)&lt;=ROUND(COUNTIFS($G$2:$G$1000,"&gt;=50",$F$2:$F$1000,"&gt;=55")/100*$AF$9,0),$AF$8,IF(_xlfn.RANK.EQ(L304,$L$2:$L$1000,0)&lt;=ROUND(COUNTIFS($G$2:$G$1000,"&gt;=50",$F$2:$F$1000,"&gt;=55")/100*$AE$9,0),$AE$8,IF(_xlfn.RANK.EQ(M304,$M$2:$M$1000,0)&lt;=ROUND(COUNTIFS($G$2:$G$1000,"&gt;=50",$F$2:$F$1000,"&gt;=55")/100*$AD$9,0),$AD$8,IF(_xlfn.RANK.EQ(N304,$N$2:$N$1000,0)&lt;=ROUND(COUNTIFS($G$2:$G$1000,"&gt;=50",$F$2:$F$1000,"&gt;=55")/100*$AC$9,0),$AC$8,IF(_xlfn.RANK.EQ(O304,$O$2:$O$1000,0)&lt;=ROUND(COUNTIFS($G$2:$G$1000,"&gt;=50",$F$2:$F$1000,"&gt;=55")/100*$AB$9,0),$AB$8,IF(_xlfn.RANK.EQ(P304,$P$2:$P$1000,0)&lt;=ROUND(COUNTIFS($G$2:$G$1000,"&gt;=50",$F$2:$F$1000,"&gt;=55")/100*$AA$9,0),$AA$8,$Z$8)))))),IF(I304&gt;=$Y$9,$Y$8,$X$8)),IF(I304&gt;=$X$32,$X$30,IF(I304&gt;=$Y$32,$Y$30,IF(I304&gt;=$Z$32,$Z$30,IF(I304&gt;=$AA$32,$AA$30,IF(I304&gt;=$AB$32,$AB$30,IF(I304&gt;=$AC$32,$AC$30,IF(I304&gt;=$AD$32,$AD$30,IF(I304&gt;=$AE$32,$AE$30,$AF$30))))))))),"")</f>
        <v/>
      </c>
      <c r="S304" s="9" t="str" cm="1">
        <f t="array" ref="S304">IF(AND(D304&lt;&gt;"",D304&lt;&gt;"GR"),IF(COUNTIF($H$2:$H$1000,"&gt;=50")&gt;=10,IF(D304&lt;&gt;"GR",IF(AND(D304&gt;=55,H304&gt;=50),_xlfn.IFS(AND(H304&gt;=$AF$11,H304&gt;$AE$10,H304&gt;$AD$10,H304&gt;$AC$10,H304&gt;$AB$10,H304&gt;$AA$10,H304&gt;$Z$10),"AA",AND(H304&gt;=$AE$11,H304&gt;$AD$10,H304&gt;$AC$10,H304&gt;$AB$10,H304&gt;$AA$10,H304&gt;$Z$10),"BA",AND(H304&gt;=$AD$11,H304&gt;$AC$10,H304&gt;$AB$10,H304&gt;$AA$10,H304&gt;$Z$10),"BB",AND(H304&gt;=$AC$11,H304&gt;$AB$10,H304&gt;$AA$10,H304&gt;$Z$10),"CB",AND(H304&gt;=$AB$11,H304&gt;$AA$10,H304&gt;$Z$10),"CC",AND(H304&gt;=$AA$11,H304&gt;$Z$10),"DC",H304&gt;=50,"DD"),IF(H304&gt;=$Y$9,"FD","FF")),R304),IF(J304&gt;=$X$32,$X$30,IF(J304&gt;=$Y$32,$Y$30,IF(J304&gt;=$Z$32,$Z$30,IF(J304&gt;=$AA$32,$AA$30,IF(J304&gt;=$AB$32,$AB$30,IF(J304&gt;=$AC$32,$AC$30,IF(J304&gt;=$AD$32,$AD$30,IF(J304&gt;=$AE$32,$AE$30,$AF$30))))))))),R304)</f>
        <v/>
      </c>
      <c r="T304" s="9" t="str" cm="1">
        <f t="array" ref="T304">IF(A304&lt;&gt;"",IF(_xlfn.BITOR(D304&lt;&gt;"GR",D304&lt;&gt;""),IF(AND(J304&gt;=50,D304&gt;=55),_xlfn.RANK.EQ(J304,$J$2:$J$1000,0),_xlfn.IFS(S304="FD",999,S304="FF",1000)),IF(AND(J304&gt;=50,F304&gt;=55),_xlfn.RANK.EQ(J304,$J$2:$J$326,0),_xlfn.IFS(S304="FD",999,S304="FF",1000))),"")</f>
        <v/>
      </c>
    </row>
    <row r="305" spans="1:20" x14ac:dyDescent="0.2">
      <c r="A305" s="3"/>
      <c r="B305" s="3"/>
      <c r="C305" s="3"/>
      <c r="D305" s="3"/>
      <c r="E305" s="16">
        <f t="shared" si="67"/>
        <v>0</v>
      </c>
      <c r="F305" s="16">
        <f t="shared" si="68"/>
        <v>0</v>
      </c>
      <c r="G305" s="9">
        <f t="shared" si="56"/>
        <v>0</v>
      </c>
      <c r="H305" s="9">
        <f t="shared" si="57"/>
        <v>0</v>
      </c>
      <c r="I305" s="9">
        <f t="shared" si="58"/>
        <v>0</v>
      </c>
      <c r="J305" s="9">
        <f t="shared" si="59"/>
        <v>0</v>
      </c>
      <c r="K305" s="9" t="str">
        <f t="shared" si="60"/>
        <v/>
      </c>
      <c r="L305" s="9" t="str">
        <f t="shared" si="61"/>
        <v/>
      </c>
      <c r="M305" s="9" t="str">
        <f t="shared" si="62"/>
        <v/>
      </c>
      <c r="N305" s="9" t="str">
        <f t="shared" si="63"/>
        <v/>
      </c>
      <c r="O305" s="9" t="str">
        <f t="shared" si="64"/>
        <v/>
      </c>
      <c r="P305" s="9" t="str">
        <f t="shared" si="65"/>
        <v/>
      </c>
      <c r="Q305" s="9" t="str">
        <f t="shared" si="66"/>
        <v/>
      </c>
      <c r="R305" s="9" t="str">
        <f>IF(A305&lt;&gt;"",IF(COUNTIF($G$2:$G$1000,"&gt;=50")&gt;=10,IF(AND(F305&gt;=55,G305&gt;=50),IF(_xlfn.RANK.EQ(K305,$K$2:$K$1000,0)&lt;=ROUND(COUNTIFS($G$2:$G$1000,"&gt;=50",$F$2:$F$1000,"&gt;=55")/100*$AF$9,0),$AF$8,IF(_xlfn.RANK.EQ(L305,$L$2:$L$1000,0)&lt;=ROUND(COUNTIFS($G$2:$G$1000,"&gt;=50",$F$2:$F$1000,"&gt;=55")/100*$AE$9,0),$AE$8,IF(_xlfn.RANK.EQ(M305,$M$2:$M$1000,0)&lt;=ROUND(COUNTIFS($G$2:$G$1000,"&gt;=50",$F$2:$F$1000,"&gt;=55")/100*$AD$9,0),$AD$8,IF(_xlfn.RANK.EQ(N305,$N$2:$N$1000,0)&lt;=ROUND(COUNTIFS($G$2:$G$1000,"&gt;=50",$F$2:$F$1000,"&gt;=55")/100*$AC$9,0),$AC$8,IF(_xlfn.RANK.EQ(O305,$O$2:$O$1000,0)&lt;=ROUND(COUNTIFS($G$2:$G$1000,"&gt;=50",$F$2:$F$1000,"&gt;=55")/100*$AB$9,0),$AB$8,IF(_xlfn.RANK.EQ(P305,$P$2:$P$1000,0)&lt;=ROUND(COUNTIFS($G$2:$G$1000,"&gt;=50",$F$2:$F$1000,"&gt;=55")/100*$AA$9,0),$AA$8,$Z$8)))))),IF(I305&gt;=$Y$9,$Y$8,$X$8)),IF(I305&gt;=$X$32,$X$30,IF(I305&gt;=$Y$32,$Y$30,IF(I305&gt;=$Z$32,$Z$30,IF(I305&gt;=$AA$32,$AA$30,IF(I305&gt;=$AB$32,$AB$30,IF(I305&gt;=$AC$32,$AC$30,IF(I305&gt;=$AD$32,$AD$30,IF(I305&gt;=$AE$32,$AE$30,$AF$30))))))))),"")</f>
        <v/>
      </c>
      <c r="S305" s="9" t="str" cm="1">
        <f t="array" ref="S305">IF(AND(D305&lt;&gt;"",D305&lt;&gt;"GR"),IF(COUNTIF($H$2:$H$1000,"&gt;=50")&gt;=10,IF(D305&lt;&gt;"GR",IF(AND(D305&gt;=55,H305&gt;=50),_xlfn.IFS(AND(H305&gt;=$AF$11,H305&gt;$AE$10,H305&gt;$AD$10,H305&gt;$AC$10,H305&gt;$AB$10,H305&gt;$AA$10,H305&gt;$Z$10),"AA",AND(H305&gt;=$AE$11,H305&gt;$AD$10,H305&gt;$AC$10,H305&gt;$AB$10,H305&gt;$AA$10,H305&gt;$Z$10),"BA",AND(H305&gt;=$AD$11,H305&gt;$AC$10,H305&gt;$AB$10,H305&gt;$AA$10,H305&gt;$Z$10),"BB",AND(H305&gt;=$AC$11,H305&gt;$AB$10,H305&gt;$AA$10,H305&gt;$Z$10),"CB",AND(H305&gt;=$AB$11,H305&gt;$AA$10,H305&gt;$Z$10),"CC",AND(H305&gt;=$AA$11,H305&gt;$Z$10),"DC",H305&gt;=50,"DD"),IF(H305&gt;=$Y$9,"FD","FF")),R305),IF(J305&gt;=$X$32,$X$30,IF(J305&gt;=$Y$32,$Y$30,IF(J305&gt;=$Z$32,$Z$30,IF(J305&gt;=$AA$32,$AA$30,IF(J305&gt;=$AB$32,$AB$30,IF(J305&gt;=$AC$32,$AC$30,IF(J305&gt;=$AD$32,$AD$30,IF(J305&gt;=$AE$32,$AE$30,$AF$30))))))))),R305)</f>
        <v/>
      </c>
      <c r="T305" s="9" t="str" cm="1">
        <f t="array" ref="T305">IF(A305&lt;&gt;"",IF(_xlfn.BITOR(D305&lt;&gt;"GR",D305&lt;&gt;""),IF(AND(J305&gt;=50,D305&gt;=55),_xlfn.RANK.EQ(J305,$J$2:$J$1000,0),_xlfn.IFS(S305="FD",999,S305="FF",1000)),IF(AND(J305&gt;=50,F305&gt;=55),_xlfn.RANK.EQ(J305,$J$2:$J$326,0),_xlfn.IFS(S305="FD",999,S305="FF",1000))),"")</f>
        <v/>
      </c>
    </row>
    <row r="306" spans="1:20" x14ac:dyDescent="0.2">
      <c r="A306" s="3"/>
      <c r="B306" s="3"/>
      <c r="C306" s="3"/>
      <c r="D306" s="3"/>
      <c r="E306" s="16">
        <f t="shared" si="67"/>
        <v>0</v>
      </c>
      <c r="F306" s="16">
        <f t="shared" si="68"/>
        <v>0</v>
      </c>
      <c r="G306" s="9">
        <f t="shared" si="56"/>
        <v>0</v>
      </c>
      <c r="H306" s="9">
        <f t="shared" si="57"/>
        <v>0</v>
      </c>
      <c r="I306" s="9">
        <f t="shared" si="58"/>
        <v>0</v>
      </c>
      <c r="J306" s="9">
        <f t="shared" si="59"/>
        <v>0</v>
      </c>
      <c r="K306" s="9" t="str">
        <f t="shared" si="60"/>
        <v/>
      </c>
      <c r="L306" s="9" t="str">
        <f t="shared" si="61"/>
        <v/>
      </c>
      <c r="M306" s="9" t="str">
        <f t="shared" si="62"/>
        <v/>
      </c>
      <c r="N306" s="9" t="str">
        <f t="shared" si="63"/>
        <v/>
      </c>
      <c r="O306" s="9" t="str">
        <f t="shared" si="64"/>
        <v/>
      </c>
      <c r="P306" s="9" t="str">
        <f t="shared" si="65"/>
        <v/>
      </c>
      <c r="Q306" s="9" t="str">
        <f t="shared" si="66"/>
        <v/>
      </c>
      <c r="R306" s="9" t="str">
        <f>IF(A306&lt;&gt;"",IF(COUNTIF($G$2:$G$1000,"&gt;=50")&gt;=10,IF(AND(F306&gt;=55,G306&gt;=50),IF(_xlfn.RANK.EQ(K306,$K$2:$K$1000,0)&lt;=ROUND(COUNTIFS($G$2:$G$1000,"&gt;=50",$F$2:$F$1000,"&gt;=55")/100*$AF$9,0),$AF$8,IF(_xlfn.RANK.EQ(L306,$L$2:$L$1000,0)&lt;=ROUND(COUNTIFS($G$2:$G$1000,"&gt;=50",$F$2:$F$1000,"&gt;=55")/100*$AE$9,0),$AE$8,IF(_xlfn.RANK.EQ(M306,$M$2:$M$1000,0)&lt;=ROUND(COUNTIFS($G$2:$G$1000,"&gt;=50",$F$2:$F$1000,"&gt;=55")/100*$AD$9,0),$AD$8,IF(_xlfn.RANK.EQ(N306,$N$2:$N$1000,0)&lt;=ROUND(COUNTIFS($G$2:$G$1000,"&gt;=50",$F$2:$F$1000,"&gt;=55")/100*$AC$9,0),$AC$8,IF(_xlfn.RANK.EQ(O306,$O$2:$O$1000,0)&lt;=ROUND(COUNTIFS($G$2:$G$1000,"&gt;=50",$F$2:$F$1000,"&gt;=55")/100*$AB$9,0),$AB$8,IF(_xlfn.RANK.EQ(P306,$P$2:$P$1000,0)&lt;=ROUND(COUNTIFS($G$2:$G$1000,"&gt;=50",$F$2:$F$1000,"&gt;=55")/100*$AA$9,0),$AA$8,$Z$8)))))),IF(I306&gt;=$Y$9,$Y$8,$X$8)),IF(I306&gt;=$X$32,$X$30,IF(I306&gt;=$Y$32,$Y$30,IF(I306&gt;=$Z$32,$Z$30,IF(I306&gt;=$AA$32,$AA$30,IF(I306&gt;=$AB$32,$AB$30,IF(I306&gt;=$AC$32,$AC$30,IF(I306&gt;=$AD$32,$AD$30,IF(I306&gt;=$AE$32,$AE$30,$AF$30))))))))),"")</f>
        <v/>
      </c>
      <c r="S306" s="9" t="str" cm="1">
        <f t="array" ref="S306">IF(AND(D306&lt;&gt;"",D306&lt;&gt;"GR"),IF(COUNTIF($H$2:$H$1000,"&gt;=50")&gt;=10,IF(D306&lt;&gt;"GR",IF(AND(D306&gt;=55,H306&gt;=50),_xlfn.IFS(AND(H306&gt;=$AF$11,H306&gt;$AE$10,H306&gt;$AD$10,H306&gt;$AC$10,H306&gt;$AB$10,H306&gt;$AA$10,H306&gt;$Z$10),"AA",AND(H306&gt;=$AE$11,H306&gt;$AD$10,H306&gt;$AC$10,H306&gt;$AB$10,H306&gt;$AA$10,H306&gt;$Z$10),"BA",AND(H306&gt;=$AD$11,H306&gt;$AC$10,H306&gt;$AB$10,H306&gt;$AA$10,H306&gt;$Z$10),"BB",AND(H306&gt;=$AC$11,H306&gt;$AB$10,H306&gt;$AA$10,H306&gt;$Z$10),"CB",AND(H306&gt;=$AB$11,H306&gt;$AA$10,H306&gt;$Z$10),"CC",AND(H306&gt;=$AA$11,H306&gt;$Z$10),"DC",H306&gt;=50,"DD"),IF(H306&gt;=$Y$9,"FD","FF")),R306),IF(J306&gt;=$X$32,$X$30,IF(J306&gt;=$Y$32,$Y$30,IF(J306&gt;=$Z$32,$Z$30,IF(J306&gt;=$AA$32,$AA$30,IF(J306&gt;=$AB$32,$AB$30,IF(J306&gt;=$AC$32,$AC$30,IF(J306&gt;=$AD$32,$AD$30,IF(J306&gt;=$AE$32,$AE$30,$AF$30))))))))),R306)</f>
        <v/>
      </c>
      <c r="T306" s="9" t="str" cm="1">
        <f t="array" ref="T306">IF(A306&lt;&gt;"",IF(_xlfn.BITOR(D306&lt;&gt;"GR",D306&lt;&gt;""),IF(AND(J306&gt;=50,D306&gt;=55),_xlfn.RANK.EQ(J306,$J$2:$J$1000,0),_xlfn.IFS(S306="FD",999,S306="FF",1000)),IF(AND(J306&gt;=50,F306&gt;=55),_xlfn.RANK.EQ(J306,$J$2:$J$326,0),_xlfn.IFS(S306="FD",999,S306="FF",1000))),"")</f>
        <v/>
      </c>
    </row>
    <row r="307" spans="1:20" x14ac:dyDescent="0.2">
      <c r="A307" s="3"/>
      <c r="B307" s="3"/>
      <c r="C307" s="3"/>
      <c r="D307" s="3"/>
      <c r="E307" s="16">
        <f t="shared" si="67"/>
        <v>0</v>
      </c>
      <c r="F307" s="16">
        <f t="shared" si="68"/>
        <v>0</v>
      </c>
      <c r="G307" s="9">
        <f t="shared" si="56"/>
        <v>0</v>
      </c>
      <c r="H307" s="9">
        <f t="shared" si="57"/>
        <v>0</v>
      </c>
      <c r="I307" s="9">
        <f t="shared" si="58"/>
        <v>0</v>
      </c>
      <c r="J307" s="9">
        <f t="shared" si="59"/>
        <v>0</v>
      </c>
      <c r="K307" s="9" t="str">
        <f t="shared" si="60"/>
        <v/>
      </c>
      <c r="L307" s="9" t="str">
        <f t="shared" si="61"/>
        <v/>
      </c>
      <c r="M307" s="9" t="str">
        <f t="shared" si="62"/>
        <v/>
      </c>
      <c r="N307" s="9" t="str">
        <f t="shared" si="63"/>
        <v/>
      </c>
      <c r="O307" s="9" t="str">
        <f t="shared" si="64"/>
        <v/>
      </c>
      <c r="P307" s="9" t="str">
        <f t="shared" si="65"/>
        <v/>
      </c>
      <c r="Q307" s="9" t="str">
        <f t="shared" si="66"/>
        <v/>
      </c>
      <c r="R307" s="9" t="str">
        <f>IF(A307&lt;&gt;"",IF(COUNTIF($G$2:$G$1000,"&gt;=50")&gt;=10,IF(AND(F307&gt;=55,G307&gt;=50),IF(_xlfn.RANK.EQ(K307,$K$2:$K$1000,0)&lt;=ROUND(COUNTIFS($G$2:$G$1000,"&gt;=50",$F$2:$F$1000,"&gt;=55")/100*$AF$9,0),$AF$8,IF(_xlfn.RANK.EQ(L307,$L$2:$L$1000,0)&lt;=ROUND(COUNTIFS($G$2:$G$1000,"&gt;=50",$F$2:$F$1000,"&gt;=55")/100*$AE$9,0),$AE$8,IF(_xlfn.RANK.EQ(M307,$M$2:$M$1000,0)&lt;=ROUND(COUNTIFS($G$2:$G$1000,"&gt;=50",$F$2:$F$1000,"&gt;=55")/100*$AD$9,0),$AD$8,IF(_xlfn.RANK.EQ(N307,$N$2:$N$1000,0)&lt;=ROUND(COUNTIFS($G$2:$G$1000,"&gt;=50",$F$2:$F$1000,"&gt;=55")/100*$AC$9,0),$AC$8,IF(_xlfn.RANK.EQ(O307,$O$2:$O$1000,0)&lt;=ROUND(COUNTIFS($G$2:$G$1000,"&gt;=50",$F$2:$F$1000,"&gt;=55")/100*$AB$9,0),$AB$8,IF(_xlfn.RANK.EQ(P307,$P$2:$P$1000,0)&lt;=ROUND(COUNTIFS($G$2:$G$1000,"&gt;=50",$F$2:$F$1000,"&gt;=55")/100*$AA$9,0),$AA$8,$Z$8)))))),IF(I307&gt;=$Y$9,$Y$8,$X$8)),IF(I307&gt;=$X$32,$X$30,IF(I307&gt;=$Y$32,$Y$30,IF(I307&gt;=$Z$32,$Z$30,IF(I307&gt;=$AA$32,$AA$30,IF(I307&gt;=$AB$32,$AB$30,IF(I307&gt;=$AC$32,$AC$30,IF(I307&gt;=$AD$32,$AD$30,IF(I307&gt;=$AE$32,$AE$30,$AF$30))))))))),"")</f>
        <v/>
      </c>
      <c r="S307" s="9" t="str" cm="1">
        <f t="array" ref="S307">IF(AND(D307&lt;&gt;"",D307&lt;&gt;"GR"),IF(COUNTIF($H$2:$H$1000,"&gt;=50")&gt;=10,IF(D307&lt;&gt;"GR",IF(AND(D307&gt;=55,H307&gt;=50),_xlfn.IFS(AND(H307&gt;=$AF$11,H307&gt;$AE$10,H307&gt;$AD$10,H307&gt;$AC$10,H307&gt;$AB$10,H307&gt;$AA$10,H307&gt;$Z$10),"AA",AND(H307&gt;=$AE$11,H307&gt;$AD$10,H307&gt;$AC$10,H307&gt;$AB$10,H307&gt;$AA$10,H307&gt;$Z$10),"BA",AND(H307&gt;=$AD$11,H307&gt;$AC$10,H307&gt;$AB$10,H307&gt;$AA$10,H307&gt;$Z$10),"BB",AND(H307&gt;=$AC$11,H307&gt;$AB$10,H307&gt;$AA$10,H307&gt;$Z$10),"CB",AND(H307&gt;=$AB$11,H307&gt;$AA$10,H307&gt;$Z$10),"CC",AND(H307&gt;=$AA$11,H307&gt;$Z$10),"DC",H307&gt;=50,"DD"),IF(H307&gt;=$Y$9,"FD","FF")),R307),IF(J307&gt;=$X$32,$X$30,IF(J307&gt;=$Y$32,$Y$30,IF(J307&gt;=$Z$32,$Z$30,IF(J307&gt;=$AA$32,$AA$30,IF(J307&gt;=$AB$32,$AB$30,IF(J307&gt;=$AC$32,$AC$30,IF(J307&gt;=$AD$32,$AD$30,IF(J307&gt;=$AE$32,$AE$30,$AF$30))))))))),R307)</f>
        <v/>
      </c>
      <c r="T307" s="9" t="str" cm="1">
        <f t="array" ref="T307">IF(A307&lt;&gt;"",IF(_xlfn.BITOR(D307&lt;&gt;"GR",D307&lt;&gt;""),IF(AND(J307&gt;=50,D307&gt;=55),_xlfn.RANK.EQ(J307,$J$2:$J$1000,0),_xlfn.IFS(S307="FD",999,S307="FF",1000)),IF(AND(J307&gt;=50,F307&gt;=55),_xlfn.RANK.EQ(J307,$J$2:$J$326,0),_xlfn.IFS(S307="FD",999,S307="FF",1000))),"")</f>
        <v/>
      </c>
    </row>
    <row r="308" spans="1:20" x14ac:dyDescent="0.2">
      <c r="A308" s="3"/>
      <c r="B308" s="3"/>
      <c r="C308" s="3"/>
      <c r="D308" s="3"/>
      <c r="E308" s="16">
        <f t="shared" si="67"/>
        <v>0</v>
      </c>
      <c r="F308" s="16">
        <f t="shared" si="68"/>
        <v>0</v>
      </c>
      <c r="G308" s="9">
        <f t="shared" si="56"/>
        <v>0</v>
      </c>
      <c r="H308" s="9">
        <f t="shared" si="57"/>
        <v>0</v>
      </c>
      <c r="I308" s="9">
        <f t="shared" si="58"/>
        <v>0</v>
      </c>
      <c r="J308" s="9">
        <f t="shared" si="59"/>
        <v>0</v>
      </c>
      <c r="K308" s="9" t="str">
        <f t="shared" si="60"/>
        <v/>
      </c>
      <c r="L308" s="9" t="str">
        <f t="shared" si="61"/>
        <v/>
      </c>
      <c r="M308" s="9" t="str">
        <f t="shared" si="62"/>
        <v/>
      </c>
      <c r="N308" s="9" t="str">
        <f t="shared" si="63"/>
        <v/>
      </c>
      <c r="O308" s="9" t="str">
        <f t="shared" si="64"/>
        <v/>
      </c>
      <c r="P308" s="9" t="str">
        <f t="shared" si="65"/>
        <v/>
      </c>
      <c r="Q308" s="9" t="str">
        <f t="shared" si="66"/>
        <v/>
      </c>
      <c r="R308" s="9" t="str">
        <f>IF(A308&lt;&gt;"",IF(COUNTIF($G$2:$G$1000,"&gt;=50")&gt;=10,IF(AND(F308&gt;=55,G308&gt;=50),IF(_xlfn.RANK.EQ(K308,$K$2:$K$1000,0)&lt;=ROUND(COUNTIFS($G$2:$G$1000,"&gt;=50",$F$2:$F$1000,"&gt;=55")/100*$AF$9,0),$AF$8,IF(_xlfn.RANK.EQ(L308,$L$2:$L$1000,0)&lt;=ROUND(COUNTIFS($G$2:$G$1000,"&gt;=50",$F$2:$F$1000,"&gt;=55")/100*$AE$9,0),$AE$8,IF(_xlfn.RANK.EQ(M308,$M$2:$M$1000,0)&lt;=ROUND(COUNTIFS($G$2:$G$1000,"&gt;=50",$F$2:$F$1000,"&gt;=55")/100*$AD$9,0),$AD$8,IF(_xlfn.RANK.EQ(N308,$N$2:$N$1000,0)&lt;=ROUND(COUNTIFS($G$2:$G$1000,"&gt;=50",$F$2:$F$1000,"&gt;=55")/100*$AC$9,0),$AC$8,IF(_xlfn.RANK.EQ(O308,$O$2:$O$1000,0)&lt;=ROUND(COUNTIFS($G$2:$G$1000,"&gt;=50",$F$2:$F$1000,"&gt;=55")/100*$AB$9,0),$AB$8,IF(_xlfn.RANK.EQ(P308,$P$2:$P$1000,0)&lt;=ROUND(COUNTIFS($G$2:$G$1000,"&gt;=50",$F$2:$F$1000,"&gt;=55")/100*$AA$9,0),$AA$8,$Z$8)))))),IF(I308&gt;=$Y$9,$Y$8,$X$8)),IF(I308&gt;=$X$32,$X$30,IF(I308&gt;=$Y$32,$Y$30,IF(I308&gt;=$Z$32,$Z$30,IF(I308&gt;=$AA$32,$AA$30,IF(I308&gt;=$AB$32,$AB$30,IF(I308&gt;=$AC$32,$AC$30,IF(I308&gt;=$AD$32,$AD$30,IF(I308&gt;=$AE$32,$AE$30,$AF$30))))))))),"")</f>
        <v/>
      </c>
      <c r="S308" s="9" t="str" cm="1">
        <f t="array" ref="S308">IF(AND(D308&lt;&gt;"",D308&lt;&gt;"GR"),IF(COUNTIF($H$2:$H$1000,"&gt;=50")&gt;=10,IF(D308&lt;&gt;"GR",IF(AND(D308&gt;=55,H308&gt;=50),_xlfn.IFS(AND(H308&gt;=$AF$11,H308&gt;$AE$10,H308&gt;$AD$10,H308&gt;$AC$10,H308&gt;$AB$10,H308&gt;$AA$10,H308&gt;$Z$10),"AA",AND(H308&gt;=$AE$11,H308&gt;$AD$10,H308&gt;$AC$10,H308&gt;$AB$10,H308&gt;$AA$10,H308&gt;$Z$10),"BA",AND(H308&gt;=$AD$11,H308&gt;$AC$10,H308&gt;$AB$10,H308&gt;$AA$10,H308&gt;$Z$10),"BB",AND(H308&gt;=$AC$11,H308&gt;$AB$10,H308&gt;$AA$10,H308&gt;$Z$10),"CB",AND(H308&gt;=$AB$11,H308&gt;$AA$10,H308&gt;$Z$10),"CC",AND(H308&gt;=$AA$11,H308&gt;$Z$10),"DC",H308&gt;=50,"DD"),IF(H308&gt;=$Y$9,"FD","FF")),R308),IF(J308&gt;=$X$32,$X$30,IF(J308&gt;=$Y$32,$Y$30,IF(J308&gt;=$Z$32,$Z$30,IF(J308&gt;=$AA$32,$AA$30,IF(J308&gt;=$AB$32,$AB$30,IF(J308&gt;=$AC$32,$AC$30,IF(J308&gt;=$AD$32,$AD$30,IF(J308&gt;=$AE$32,$AE$30,$AF$30))))))))),R308)</f>
        <v/>
      </c>
      <c r="T308" s="9" t="str" cm="1">
        <f t="array" ref="T308">IF(A308&lt;&gt;"",IF(_xlfn.BITOR(D308&lt;&gt;"GR",D308&lt;&gt;""),IF(AND(J308&gt;=50,D308&gt;=55),_xlfn.RANK.EQ(J308,$J$2:$J$1000,0),_xlfn.IFS(S308="FD",999,S308="FF",1000)),IF(AND(J308&gt;=50,F308&gt;=55),_xlfn.RANK.EQ(J308,$J$2:$J$326,0),_xlfn.IFS(S308="FD",999,S308="FF",1000))),"")</f>
        <v/>
      </c>
    </row>
    <row r="309" spans="1:20" x14ac:dyDescent="0.2">
      <c r="A309" s="3"/>
      <c r="B309" s="3"/>
      <c r="C309" s="3"/>
      <c r="D309" s="3"/>
      <c r="E309" s="16">
        <f t="shared" si="67"/>
        <v>0</v>
      </c>
      <c r="F309" s="16">
        <f t="shared" si="68"/>
        <v>0</v>
      </c>
      <c r="G309" s="9">
        <f t="shared" si="56"/>
        <v>0</v>
      </c>
      <c r="H309" s="9">
        <f t="shared" si="57"/>
        <v>0</v>
      </c>
      <c r="I309" s="9">
        <f t="shared" si="58"/>
        <v>0</v>
      </c>
      <c r="J309" s="9">
        <f t="shared" si="59"/>
        <v>0</v>
      </c>
      <c r="K309" s="9" t="str">
        <f t="shared" si="60"/>
        <v/>
      </c>
      <c r="L309" s="9" t="str">
        <f t="shared" si="61"/>
        <v/>
      </c>
      <c r="M309" s="9" t="str">
        <f t="shared" si="62"/>
        <v/>
      </c>
      <c r="N309" s="9" t="str">
        <f t="shared" si="63"/>
        <v/>
      </c>
      <c r="O309" s="9" t="str">
        <f t="shared" si="64"/>
        <v/>
      </c>
      <c r="P309" s="9" t="str">
        <f t="shared" si="65"/>
        <v/>
      </c>
      <c r="Q309" s="9" t="str">
        <f t="shared" si="66"/>
        <v/>
      </c>
      <c r="R309" s="9" t="str">
        <f>IF(A309&lt;&gt;"",IF(COUNTIF($G$2:$G$1000,"&gt;=50")&gt;=10,IF(AND(F309&gt;=55,G309&gt;=50),IF(_xlfn.RANK.EQ(K309,$K$2:$K$1000,0)&lt;=ROUND(COUNTIFS($G$2:$G$1000,"&gt;=50",$F$2:$F$1000,"&gt;=55")/100*$AF$9,0),$AF$8,IF(_xlfn.RANK.EQ(L309,$L$2:$L$1000,0)&lt;=ROUND(COUNTIFS($G$2:$G$1000,"&gt;=50",$F$2:$F$1000,"&gt;=55")/100*$AE$9,0),$AE$8,IF(_xlfn.RANK.EQ(M309,$M$2:$M$1000,0)&lt;=ROUND(COUNTIFS($G$2:$G$1000,"&gt;=50",$F$2:$F$1000,"&gt;=55")/100*$AD$9,0),$AD$8,IF(_xlfn.RANK.EQ(N309,$N$2:$N$1000,0)&lt;=ROUND(COUNTIFS($G$2:$G$1000,"&gt;=50",$F$2:$F$1000,"&gt;=55")/100*$AC$9,0),$AC$8,IF(_xlfn.RANK.EQ(O309,$O$2:$O$1000,0)&lt;=ROUND(COUNTIFS($G$2:$G$1000,"&gt;=50",$F$2:$F$1000,"&gt;=55")/100*$AB$9,0),$AB$8,IF(_xlfn.RANK.EQ(P309,$P$2:$P$1000,0)&lt;=ROUND(COUNTIFS($G$2:$G$1000,"&gt;=50",$F$2:$F$1000,"&gt;=55")/100*$AA$9,0),$AA$8,$Z$8)))))),IF(I309&gt;=$Y$9,$Y$8,$X$8)),IF(I309&gt;=$X$32,$X$30,IF(I309&gt;=$Y$32,$Y$30,IF(I309&gt;=$Z$32,$Z$30,IF(I309&gt;=$AA$32,$AA$30,IF(I309&gt;=$AB$32,$AB$30,IF(I309&gt;=$AC$32,$AC$30,IF(I309&gt;=$AD$32,$AD$30,IF(I309&gt;=$AE$32,$AE$30,$AF$30))))))))),"")</f>
        <v/>
      </c>
      <c r="S309" s="9" t="str" cm="1">
        <f t="array" ref="S309">IF(AND(D309&lt;&gt;"",D309&lt;&gt;"GR"),IF(COUNTIF($H$2:$H$1000,"&gt;=50")&gt;=10,IF(D309&lt;&gt;"GR",IF(AND(D309&gt;=55,H309&gt;=50),_xlfn.IFS(AND(H309&gt;=$AF$11,H309&gt;$AE$10,H309&gt;$AD$10,H309&gt;$AC$10,H309&gt;$AB$10,H309&gt;$AA$10,H309&gt;$Z$10),"AA",AND(H309&gt;=$AE$11,H309&gt;$AD$10,H309&gt;$AC$10,H309&gt;$AB$10,H309&gt;$AA$10,H309&gt;$Z$10),"BA",AND(H309&gt;=$AD$11,H309&gt;$AC$10,H309&gt;$AB$10,H309&gt;$AA$10,H309&gt;$Z$10),"BB",AND(H309&gt;=$AC$11,H309&gt;$AB$10,H309&gt;$AA$10,H309&gt;$Z$10),"CB",AND(H309&gt;=$AB$11,H309&gt;$AA$10,H309&gt;$Z$10),"CC",AND(H309&gt;=$AA$11,H309&gt;$Z$10),"DC",H309&gt;=50,"DD"),IF(H309&gt;=$Y$9,"FD","FF")),R309),IF(J309&gt;=$X$32,$X$30,IF(J309&gt;=$Y$32,$Y$30,IF(J309&gt;=$Z$32,$Z$30,IF(J309&gt;=$AA$32,$AA$30,IF(J309&gt;=$AB$32,$AB$30,IF(J309&gt;=$AC$32,$AC$30,IF(J309&gt;=$AD$32,$AD$30,IF(J309&gt;=$AE$32,$AE$30,$AF$30))))))))),R309)</f>
        <v/>
      </c>
      <c r="T309" s="9" t="str" cm="1">
        <f t="array" ref="T309">IF(A309&lt;&gt;"",IF(_xlfn.BITOR(D309&lt;&gt;"GR",D309&lt;&gt;""),IF(AND(J309&gt;=50,D309&gt;=55),_xlfn.RANK.EQ(J309,$J$2:$J$1000,0),_xlfn.IFS(S309="FD",999,S309="FF",1000)),IF(AND(J309&gt;=50,F309&gt;=55),_xlfn.RANK.EQ(J309,$J$2:$J$326,0),_xlfn.IFS(S309="FD",999,S309="FF",1000))),"")</f>
        <v/>
      </c>
    </row>
    <row r="310" spans="1:20" x14ac:dyDescent="0.2">
      <c r="A310" s="3"/>
      <c r="B310" s="3"/>
      <c r="C310" s="3"/>
      <c r="D310" s="3"/>
      <c r="E310" s="16">
        <f t="shared" si="67"/>
        <v>0</v>
      </c>
      <c r="F310" s="16">
        <f t="shared" si="68"/>
        <v>0</v>
      </c>
      <c r="G310" s="9">
        <f t="shared" si="56"/>
        <v>0</v>
      </c>
      <c r="H310" s="9">
        <f t="shared" si="57"/>
        <v>0</v>
      </c>
      <c r="I310" s="9">
        <f t="shared" si="58"/>
        <v>0</v>
      </c>
      <c r="J310" s="9">
        <f t="shared" si="59"/>
        <v>0</v>
      </c>
      <c r="K310" s="9" t="str">
        <f t="shared" si="60"/>
        <v/>
      </c>
      <c r="L310" s="9" t="str">
        <f t="shared" si="61"/>
        <v/>
      </c>
      <c r="M310" s="9" t="str">
        <f t="shared" si="62"/>
        <v/>
      </c>
      <c r="N310" s="9" t="str">
        <f t="shared" si="63"/>
        <v/>
      </c>
      <c r="O310" s="9" t="str">
        <f t="shared" si="64"/>
        <v/>
      </c>
      <c r="P310" s="9" t="str">
        <f t="shared" si="65"/>
        <v/>
      </c>
      <c r="Q310" s="9" t="str">
        <f t="shared" si="66"/>
        <v/>
      </c>
      <c r="R310" s="9" t="str">
        <f>IF(A310&lt;&gt;"",IF(COUNTIF($G$2:$G$1000,"&gt;=50")&gt;=10,IF(AND(F310&gt;=55,G310&gt;=50),IF(_xlfn.RANK.EQ(K310,$K$2:$K$1000,0)&lt;=ROUND(COUNTIFS($G$2:$G$1000,"&gt;=50",$F$2:$F$1000,"&gt;=55")/100*$AF$9,0),$AF$8,IF(_xlfn.RANK.EQ(L310,$L$2:$L$1000,0)&lt;=ROUND(COUNTIFS($G$2:$G$1000,"&gt;=50",$F$2:$F$1000,"&gt;=55")/100*$AE$9,0),$AE$8,IF(_xlfn.RANK.EQ(M310,$M$2:$M$1000,0)&lt;=ROUND(COUNTIFS($G$2:$G$1000,"&gt;=50",$F$2:$F$1000,"&gt;=55")/100*$AD$9,0),$AD$8,IF(_xlfn.RANK.EQ(N310,$N$2:$N$1000,0)&lt;=ROUND(COUNTIFS($G$2:$G$1000,"&gt;=50",$F$2:$F$1000,"&gt;=55")/100*$AC$9,0),$AC$8,IF(_xlfn.RANK.EQ(O310,$O$2:$O$1000,0)&lt;=ROUND(COUNTIFS($G$2:$G$1000,"&gt;=50",$F$2:$F$1000,"&gt;=55")/100*$AB$9,0),$AB$8,IF(_xlfn.RANK.EQ(P310,$P$2:$P$1000,0)&lt;=ROUND(COUNTIFS($G$2:$G$1000,"&gt;=50",$F$2:$F$1000,"&gt;=55")/100*$AA$9,0),$AA$8,$Z$8)))))),IF(I310&gt;=$Y$9,$Y$8,$X$8)),IF(I310&gt;=$X$32,$X$30,IF(I310&gt;=$Y$32,$Y$30,IF(I310&gt;=$Z$32,$Z$30,IF(I310&gt;=$AA$32,$AA$30,IF(I310&gt;=$AB$32,$AB$30,IF(I310&gt;=$AC$32,$AC$30,IF(I310&gt;=$AD$32,$AD$30,IF(I310&gt;=$AE$32,$AE$30,$AF$30))))))))),"")</f>
        <v/>
      </c>
      <c r="S310" s="9" t="str" cm="1">
        <f t="array" ref="S310">IF(AND(D310&lt;&gt;"",D310&lt;&gt;"GR"),IF(COUNTIF($H$2:$H$1000,"&gt;=50")&gt;=10,IF(D310&lt;&gt;"GR",IF(AND(D310&gt;=55,H310&gt;=50),_xlfn.IFS(AND(H310&gt;=$AF$11,H310&gt;$AE$10,H310&gt;$AD$10,H310&gt;$AC$10,H310&gt;$AB$10,H310&gt;$AA$10,H310&gt;$Z$10),"AA",AND(H310&gt;=$AE$11,H310&gt;$AD$10,H310&gt;$AC$10,H310&gt;$AB$10,H310&gt;$AA$10,H310&gt;$Z$10),"BA",AND(H310&gt;=$AD$11,H310&gt;$AC$10,H310&gt;$AB$10,H310&gt;$AA$10,H310&gt;$Z$10),"BB",AND(H310&gt;=$AC$11,H310&gt;$AB$10,H310&gt;$AA$10,H310&gt;$Z$10),"CB",AND(H310&gt;=$AB$11,H310&gt;$AA$10,H310&gt;$Z$10),"CC",AND(H310&gt;=$AA$11,H310&gt;$Z$10),"DC",H310&gt;=50,"DD"),IF(H310&gt;=$Y$9,"FD","FF")),R310),IF(J310&gt;=$X$32,$X$30,IF(J310&gt;=$Y$32,$Y$30,IF(J310&gt;=$Z$32,$Z$30,IF(J310&gt;=$AA$32,$AA$30,IF(J310&gt;=$AB$32,$AB$30,IF(J310&gt;=$AC$32,$AC$30,IF(J310&gt;=$AD$32,$AD$30,IF(J310&gt;=$AE$32,$AE$30,$AF$30))))))))),R310)</f>
        <v/>
      </c>
      <c r="T310" s="9" t="str" cm="1">
        <f t="array" ref="T310">IF(A310&lt;&gt;"",IF(_xlfn.BITOR(D310&lt;&gt;"GR",D310&lt;&gt;""),IF(AND(J310&gt;=50,D310&gt;=55),_xlfn.RANK.EQ(J310,$J$2:$J$1000,0),_xlfn.IFS(S310="FD",999,S310="FF",1000)),IF(AND(J310&gt;=50,F310&gt;=55),_xlfn.RANK.EQ(J310,$J$2:$J$326,0),_xlfn.IFS(S310="FD",999,S310="FF",1000))),"")</f>
        <v/>
      </c>
    </row>
    <row r="311" spans="1:20" x14ac:dyDescent="0.2">
      <c r="A311" s="3"/>
      <c r="B311" s="3"/>
      <c r="C311" s="3"/>
      <c r="D311" s="3"/>
      <c r="E311" s="16">
        <f t="shared" si="67"/>
        <v>0</v>
      </c>
      <c r="F311" s="16">
        <f t="shared" si="68"/>
        <v>0</v>
      </c>
      <c r="G311" s="9">
        <f t="shared" si="56"/>
        <v>0</v>
      </c>
      <c r="H311" s="9">
        <f t="shared" si="57"/>
        <v>0</v>
      </c>
      <c r="I311" s="9">
        <f t="shared" si="58"/>
        <v>0</v>
      </c>
      <c r="J311" s="9">
        <f t="shared" si="59"/>
        <v>0</v>
      </c>
      <c r="K311" s="9" t="str">
        <f t="shared" si="60"/>
        <v/>
      </c>
      <c r="L311" s="9" t="str">
        <f t="shared" si="61"/>
        <v/>
      </c>
      <c r="M311" s="9" t="str">
        <f t="shared" si="62"/>
        <v/>
      </c>
      <c r="N311" s="9" t="str">
        <f t="shared" si="63"/>
        <v/>
      </c>
      <c r="O311" s="9" t="str">
        <f t="shared" si="64"/>
        <v/>
      </c>
      <c r="P311" s="9" t="str">
        <f t="shared" si="65"/>
        <v/>
      </c>
      <c r="Q311" s="9" t="str">
        <f t="shared" si="66"/>
        <v/>
      </c>
      <c r="R311" s="9" t="str">
        <f>IF(A311&lt;&gt;"",IF(COUNTIF($G$2:$G$1000,"&gt;=50")&gt;=10,IF(AND(F311&gt;=55,G311&gt;=50),IF(_xlfn.RANK.EQ(K311,$K$2:$K$1000,0)&lt;=ROUND(COUNTIFS($G$2:$G$1000,"&gt;=50",$F$2:$F$1000,"&gt;=55")/100*$AF$9,0),$AF$8,IF(_xlfn.RANK.EQ(L311,$L$2:$L$1000,0)&lt;=ROUND(COUNTIFS($G$2:$G$1000,"&gt;=50",$F$2:$F$1000,"&gt;=55")/100*$AE$9,0),$AE$8,IF(_xlfn.RANK.EQ(M311,$M$2:$M$1000,0)&lt;=ROUND(COUNTIFS($G$2:$G$1000,"&gt;=50",$F$2:$F$1000,"&gt;=55")/100*$AD$9,0),$AD$8,IF(_xlfn.RANK.EQ(N311,$N$2:$N$1000,0)&lt;=ROUND(COUNTIFS($G$2:$G$1000,"&gt;=50",$F$2:$F$1000,"&gt;=55")/100*$AC$9,0),$AC$8,IF(_xlfn.RANK.EQ(O311,$O$2:$O$1000,0)&lt;=ROUND(COUNTIFS($G$2:$G$1000,"&gt;=50",$F$2:$F$1000,"&gt;=55")/100*$AB$9,0),$AB$8,IF(_xlfn.RANK.EQ(P311,$P$2:$P$1000,0)&lt;=ROUND(COUNTIFS($G$2:$G$1000,"&gt;=50",$F$2:$F$1000,"&gt;=55")/100*$AA$9,0),$AA$8,$Z$8)))))),IF(I311&gt;=$Y$9,$Y$8,$X$8)),IF(I311&gt;=$X$32,$X$30,IF(I311&gt;=$Y$32,$Y$30,IF(I311&gt;=$Z$32,$Z$30,IF(I311&gt;=$AA$32,$AA$30,IF(I311&gt;=$AB$32,$AB$30,IF(I311&gt;=$AC$32,$AC$30,IF(I311&gt;=$AD$32,$AD$30,IF(I311&gt;=$AE$32,$AE$30,$AF$30))))))))),"")</f>
        <v/>
      </c>
      <c r="S311" s="9" t="str" cm="1">
        <f t="array" ref="S311">IF(AND(D311&lt;&gt;"",D311&lt;&gt;"GR"),IF(COUNTIF($H$2:$H$1000,"&gt;=50")&gt;=10,IF(D311&lt;&gt;"GR",IF(AND(D311&gt;=55,H311&gt;=50),_xlfn.IFS(AND(H311&gt;=$AF$11,H311&gt;$AE$10,H311&gt;$AD$10,H311&gt;$AC$10,H311&gt;$AB$10,H311&gt;$AA$10,H311&gt;$Z$10),"AA",AND(H311&gt;=$AE$11,H311&gt;$AD$10,H311&gt;$AC$10,H311&gt;$AB$10,H311&gt;$AA$10,H311&gt;$Z$10),"BA",AND(H311&gt;=$AD$11,H311&gt;$AC$10,H311&gt;$AB$10,H311&gt;$AA$10,H311&gt;$Z$10),"BB",AND(H311&gt;=$AC$11,H311&gt;$AB$10,H311&gt;$AA$10,H311&gt;$Z$10),"CB",AND(H311&gt;=$AB$11,H311&gt;$AA$10,H311&gt;$Z$10),"CC",AND(H311&gt;=$AA$11,H311&gt;$Z$10),"DC",H311&gt;=50,"DD"),IF(H311&gt;=$Y$9,"FD","FF")),R311),IF(J311&gt;=$X$32,$X$30,IF(J311&gt;=$Y$32,$Y$30,IF(J311&gt;=$Z$32,$Z$30,IF(J311&gt;=$AA$32,$AA$30,IF(J311&gt;=$AB$32,$AB$30,IF(J311&gt;=$AC$32,$AC$30,IF(J311&gt;=$AD$32,$AD$30,IF(J311&gt;=$AE$32,$AE$30,$AF$30))))))))),R311)</f>
        <v/>
      </c>
      <c r="T311" s="9" t="str" cm="1">
        <f t="array" ref="T311">IF(A311&lt;&gt;"",IF(_xlfn.BITOR(D311&lt;&gt;"GR",D311&lt;&gt;""),IF(AND(J311&gt;=50,D311&gt;=55),_xlfn.RANK.EQ(J311,$J$2:$J$1000,0),_xlfn.IFS(S311="FD",999,S311="FF",1000)),IF(AND(J311&gt;=50,F311&gt;=55),_xlfn.RANK.EQ(J311,$J$2:$J$326,0),_xlfn.IFS(S311="FD",999,S311="FF",1000))),"")</f>
        <v/>
      </c>
    </row>
    <row r="312" spans="1:20" x14ac:dyDescent="0.2">
      <c r="A312" s="3"/>
      <c r="B312" s="3"/>
      <c r="C312" s="3"/>
      <c r="D312" s="3"/>
      <c r="E312" s="16">
        <f t="shared" si="67"/>
        <v>0</v>
      </c>
      <c r="F312" s="16">
        <f t="shared" si="68"/>
        <v>0</v>
      </c>
      <c r="G312" s="9">
        <f t="shared" si="56"/>
        <v>0</v>
      </c>
      <c r="H312" s="9">
        <f t="shared" si="57"/>
        <v>0</v>
      </c>
      <c r="I312" s="9">
        <f t="shared" si="58"/>
        <v>0</v>
      </c>
      <c r="J312" s="9">
        <f t="shared" si="59"/>
        <v>0</v>
      </c>
      <c r="K312" s="9" t="str">
        <f t="shared" si="60"/>
        <v/>
      </c>
      <c r="L312" s="9" t="str">
        <f t="shared" si="61"/>
        <v/>
      </c>
      <c r="M312" s="9" t="str">
        <f t="shared" si="62"/>
        <v/>
      </c>
      <c r="N312" s="9" t="str">
        <f t="shared" si="63"/>
        <v/>
      </c>
      <c r="O312" s="9" t="str">
        <f t="shared" si="64"/>
        <v/>
      </c>
      <c r="P312" s="9" t="str">
        <f t="shared" si="65"/>
        <v/>
      </c>
      <c r="Q312" s="9" t="str">
        <f t="shared" si="66"/>
        <v/>
      </c>
      <c r="R312" s="9" t="str">
        <f>IF(A312&lt;&gt;"",IF(COUNTIF($G$2:$G$1000,"&gt;=50")&gt;=10,IF(AND(F312&gt;=55,G312&gt;=50),IF(_xlfn.RANK.EQ(K312,$K$2:$K$1000,0)&lt;=ROUND(COUNTIFS($G$2:$G$1000,"&gt;=50",$F$2:$F$1000,"&gt;=55")/100*$AF$9,0),$AF$8,IF(_xlfn.RANK.EQ(L312,$L$2:$L$1000,0)&lt;=ROUND(COUNTIFS($G$2:$G$1000,"&gt;=50",$F$2:$F$1000,"&gt;=55")/100*$AE$9,0),$AE$8,IF(_xlfn.RANK.EQ(M312,$M$2:$M$1000,0)&lt;=ROUND(COUNTIFS($G$2:$G$1000,"&gt;=50",$F$2:$F$1000,"&gt;=55")/100*$AD$9,0),$AD$8,IF(_xlfn.RANK.EQ(N312,$N$2:$N$1000,0)&lt;=ROUND(COUNTIFS($G$2:$G$1000,"&gt;=50",$F$2:$F$1000,"&gt;=55")/100*$AC$9,0),$AC$8,IF(_xlfn.RANK.EQ(O312,$O$2:$O$1000,0)&lt;=ROUND(COUNTIFS($G$2:$G$1000,"&gt;=50",$F$2:$F$1000,"&gt;=55")/100*$AB$9,0),$AB$8,IF(_xlfn.RANK.EQ(P312,$P$2:$P$1000,0)&lt;=ROUND(COUNTIFS($G$2:$G$1000,"&gt;=50",$F$2:$F$1000,"&gt;=55")/100*$AA$9,0),$AA$8,$Z$8)))))),IF(I312&gt;=$Y$9,$Y$8,$X$8)),IF(I312&gt;=$X$32,$X$30,IF(I312&gt;=$Y$32,$Y$30,IF(I312&gt;=$Z$32,$Z$30,IF(I312&gt;=$AA$32,$AA$30,IF(I312&gt;=$AB$32,$AB$30,IF(I312&gt;=$AC$32,$AC$30,IF(I312&gt;=$AD$32,$AD$30,IF(I312&gt;=$AE$32,$AE$30,$AF$30))))))))),"")</f>
        <v/>
      </c>
      <c r="S312" s="9" t="str" cm="1">
        <f t="array" ref="S312">IF(AND(D312&lt;&gt;"",D312&lt;&gt;"GR"),IF(COUNTIF($H$2:$H$1000,"&gt;=50")&gt;=10,IF(D312&lt;&gt;"GR",IF(AND(D312&gt;=55,H312&gt;=50),_xlfn.IFS(AND(H312&gt;=$AF$11,H312&gt;$AE$10,H312&gt;$AD$10,H312&gt;$AC$10,H312&gt;$AB$10,H312&gt;$AA$10,H312&gt;$Z$10),"AA",AND(H312&gt;=$AE$11,H312&gt;$AD$10,H312&gt;$AC$10,H312&gt;$AB$10,H312&gt;$AA$10,H312&gt;$Z$10),"BA",AND(H312&gt;=$AD$11,H312&gt;$AC$10,H312&gt;$AB$10,H312&gt;$AA$10,H312&gt;$Z$10),"BB",AND(H312&gt;=$AC$11,H312&gt;$AB$10,H312&gt;$AA$10,H312&gt;$Z$10),"CB",AND(H312&gt;=$AB$11,H312&gt;$AA$10,H312&gt;$Z$10),"CC",AND(H312&gt;=$AA$11,H312&gt;$Z$10),"DC",H312&gt;=50,"DD"),IF(H312&gt;=$Y$9,"FD","FF")),R312),IF(J312&gt;=$X$32,$X$30,IF(J312&gt;=$Y$32,$Y$30,IF(J312&gt;=$Z$32,$Z$30,IF(J312&gt;=$AA$32,$AA$30,IF(J312&gt;=$AB$32,$AB$30,IF(J312&gt;=$AC$32,$AC$30,IF(J312&gt;=$AD$32,$AD$30,IF(J312&gt;=$AE$32,$AE$30,$AF$30))))))))),R312)</f>
        <v/>
      </c>
      <c r="T312" s="9" t="str" cm="1">
        <f t="array" ref="T312">IF(A312&lt;&gt;"",IF(_xlfn.BITOR(D312&lt;&gt;"GR",D312&lt;&gt;""),IF(AND(J312&gt;=50,D312&gt;=55),_xlfn.RANK.EQ(J312,$J$2:$J$1000,0),_xlfn.IFS(S312="FD",999,S312="FF",1000)),IF(AND(J312&gt;=50,F312&gt;=55),_xlfn.RANK.EQ(J312,$J$2:$J$326,0),_xlfn.IFS(S312="FD",999,S312="FF",1000))),"")</f>
        <v/>
      </c>
    </row>
    <row r="313" spans="1:20" x14ac:dyDescent="0.2">
      <c r="A313" s="3"/>
      <c r="B313" s="3"/>
      <c r="C313" s="3"/>
      <c r="D313" s="3"/>
      <c r="E313" s="16">
        <f t="shared" si="67"/>
        <v>0</v>
      </c>
      <c r="F313" s="16">
        <f t="shared" si="68"/>
        <v>0</v>
      </c>
      <c r="G313" s="9">
        <f t="shared" si="56"/>
        <v>0</v>
      </c>
      <c r="H313" s="9">
        <f t="shared" si="57"/>
        <v>0</v>
      </c>
      <c r="I313" s="9">
        <f t="shared" si="58"/>
        <v>0</v>
      </c>
      <c r="J313" s="9">
        <f t="shared" si="59"/>
        <v>0</v>
      </c>
      <c r="K313" s="9" t="str">
        <f t="shared" si="60"/>
        <v/>
      </c>
      <c r="L313" s="9" t="str">
        <f t="shared" si="61"/>
        <v/>
      </c>
      <c r="M313" s="9" t="str">
        <f t="shared" si="62"/>
        <v/>
      </c>
      <c r="N313" s="9" t="str">
        <f t="shared" si="63"/>
        <v/>
      </c>
      <c r="O313" s="9" t="str">
        <f t="shared" si="64"/>
        <v/>
      </c>
      <c r="P313" s="9" t="str">
        <f t="shared" si="65"/>
        <v/>
      </c>
      <c r="Q313" s="9" t="str">
        <f t="shared" si="66"/>
        <v/>
      </c>
      <c r="R313" s="9" t="str">
        <f>IF(A313&lt;&gt;"",IF(COUNTIF($G$2:$G$1000,"&gt;=50")&gt;=10,IF(AND(F313&gt;=55,G313&gt;=50),IF(_xlfn.RANK.EQ(K313,$K$2:$K$1000,0)&lt;=ROUND(COUNTIFS($G$2:$G$1000,"&gt;=50",$F$2:$F$1000,"&gt;=55")/100*$AF$9,0),$AF$8,IF(_xlfn.RANK.EQ(L313,$L$2:$L$1000,0)&lt;=ROUND(COUNTIFS($G$2:$G$1000,"&gt;=50",$F$2:$F$1000,"&gt;=55")/100*$AE$9,0),$AE$8,IF(_xlfn.RANK.EQ(M313,$M$2:$M$1000,0)&lt;=ROUND(COUNTIFS($G$2:$G$1000,"&gt;=50",$F$2:$F$1000,"&gt;=55")/100*$AD$9,0),$AD$8,IF(_xlfn.RANK.EQ(N313,$N$2:$N$1000,0)&lt;=ROUND(COUNTIFS($G$2:$G$1000,"&gt;=50",$F$2:$F$1000,"&gt;=55")/100*$AC$9,0),$AC$8,IF(_xlfn.RANK.EQ(O313,$O$2:$O$1000,0)&lt;=ROUND(COUNTIFS($G$2:$G$1000,"&gt;=50",$F$2:$F$1000,"&gt;=55")/100*$AB$9,0),$AB$8,IF(_xlfn.RANK.EQ(P313,$P$2:$P$1000,0)&lt;=ROUND(COUNTIFS($G$2:$G$1000,"&gt;=50",$F$2:$F$1000,"&gt;=55")/100*$AA$9,0),$AA$8,$Z$8)))))),IF(I313&gt;=$Y$9,$Y$8,$X$8)),IF(I313&gt;=$X$32,$X$30,IF(I313&gt;=$Y$32,$Y$30,IF(I313&gt;=$Z$32,$Z$30,IF(I313&gt;=$AA$32,$AA$30,IF(I313&gt;=$AB$32,$AB$30,IF(I313&gt;=$AC$32,$AC$30,IF(I313&gt;=$AD$32,$AD$30,IF(I313&gt;=$AE$32,$AE$30,$AF$30))))))))),"")</f>
        <v/>
      </c>
      <c r="S313" s="9" t="str" cm="1">
        <f t="array" ref="S313">IF(AND(D313&lt;&gt;"",D313&lt;&gt;"GR"),IF(COUNTIF($H$2:$H$1000,"&gt;=50")&gt;=10,IF(D313&lt;&gt;"GR",IF(AND(D313&gt;=55,H313&gt;=50),_xlfn.IFS(AND(H313&gt;=$AF$11,H313&gt;$AE$10,H313&gt;$AD$10,H313&gt;$AC$10,H313&gt;$AB$10,H313&gt;$AA$10,H313&gt;$Z$10),"AA",AND(H313&gt;=$AE$11,H313&gt;$AD$10,H313&gt;$AC$10,H313&gt;$AB$10,H313&gt;$AA$10,H313&gt;$Z$10),"BA",AND(H313&gt;=$AD$11,H313&gt;$AC$10,H313&gt;$AB$10,H313&gt;$AA$10,H313&gt;$Z$10),"BB",AND(H313&gt;=$AC$11,H313&gt;$AB$10,H313&gt;$AA$10,H313&gt;$Z$10),"CB",AND(H313&gt;=$AB$11,H313&gt;$AA$10,H313&gt;$Z$10),"CC",AND(H313&gt;=$AA$11,H313&gt;$Z$10),"DC",H313&gt;=50,"DD"),IF(H313&gt;=$Y$9,"FD","FF")),R313),IF(J313&gt;=$X$32,$X$30,IF(J313&gt;=$Y$32,$Y$30,IF(J313&gt;=$Z$32,$Z$30,IF(J313&gt;=$AA$32,$AA$30,IF(J313&gt;=$AB$32,$AB$30,IF(J313&gt;=$AC$32,$AC$30,IF(J313&gt;=$AD$32,$AD$30,IF(J313&gt;=$AE$32,$AE$30,$AF$30))))))))),R313)</f>
        <v/>
      </c>
      <c r="T313" s="9" t="str" cm="1">
        <f t="array" ref="T313">IF(A313&lt;&gt;"",IF(_xlfn.BITOR(D313&lt;&gt;"GR",D313&lt;&gt;""),IF(AND(J313&gt;=50,D313&gt;=55),_xlfn.RANK.EQ(J313,$J$2:$J$1000,0),_xlfn.IFS(S313="FD",999,S313="FF",1000)),IF(AND(J313&gt;=50,F313&gt;=55),_xlfn.RANK.EQ(J313,$J$2:$J$326,0),_xlfn.IFS(S313="FD",999,S313="FF",1000))),"")</f>
        <v/>
      </c>
    </row>
    <row r="314" spans="1:20" x14ac:dyDescent="0.2">
      <c r="A314" s="3"/>
      <c r="B314" s="3"/>
      <c r="C314" s="3"/>
      <c r="D314" s="3"/>
      <c r="E314" s="16">
        <f t="shared" si="67"/>
        <v>0</v>
      </c>
      <c r="F314" s="16">
        <f t="shared" si="68"/>
        <v>0</v>
      </c>
      <c r="G314" s="9">
        <f t="shared" si="56"/>
        <v>0</v>
      </c>
      <c r="H314" s="9">
        <f t="shared" si="57"/>
        <v>0</v>
      </c>
      <c r="I314" s="9">
        <f t="shared" si="58"/>
        <v>0</v>
      </c>
      <c r="J314" s="9">
        <f t="shared" si="59"/>
        <v>0</v>
      </c>
      <c r="K314" s="9" t="str">
        <f t="shared" si="60"/>
        <v/>
      </c>
      <c r="L314" s="9" t="str">
        <f t="shared" si="61"/>
        <v/>
      </c>
      <c r="M314" s="9" t="str">
        <f t="shared" si="62"/>
        <v/>
      </c>
      <c r="N314" s="9" t="str">
        <f t="shared" si="63"/>
        <v/>
      </c>
      <c r="O314" s="9" t="str">
        <f t="shared" si="64"/>
        <v/>
      </c>
      <c r="P314" s="9" t="str">
        <f t="shared" si="65"/>
        <v/>
      </c>
      <c r="Q314" s="9" t="str">
        <f t="shared" si="66"/>
        <v/>
      </c>
      <c r="R314" s="9" t="str">
        <f>IF(A314&lt;&gt;"",IF(COUNTIF($G$2:$G$1000,"&gt;=50")&gt;=10,IF(AND(F314&gt;=55,G314&gt;=50),IF(_xlfn.RANK.EQ(K314,$K$2:$K$1000,0)&lt;=ROUND(COUNTIFS($G$2:$G$1000,"&gt;=50",$F$2:$F$1000,"&gt;=55")/100*$AF$9,0),$AF$8,IF(_xlfn.RANK.EQ(L314,$L$2:$L$1000,0)&lt;=ROUND(COUNTIFS($G$2:$G$1000,"&gt;=50",$F$2:$F$1000,"&gt;=55")/100*$AE$9,0),$AE$8,IF(_xlfn.RANK.EQ(M314,$M$2:$M$1000,0)&lt;=ROUND(COUNTIFS($G$2:$G$1000,"&gt;=50",$F$2:$F$1000,"&gt;=55")/100*$AD$9,0),$AD$8,IF(_xlfn.RANK.EQ(N314,$N$2:$N$1000,0)&lt;=ROUND(COUNTIFS($G$2:$G$1000,"&gt;=50",$F$2:$F$1000,"&gt;=55")/100*$AC$9,0),$AC$8,IF(_xlfn.RANK.EQ(O314,$O$2:$O$1000,0)&lt;=ROUND(COUNTIFS($G$2:$G$1000,"&gt;=50",$F$2:$F$1000,"&gt;=55")/100*$AB$9,0),$AB$8,IF(_xlfn.RANK.EQ(P314,$P$2:$P$1000,0)&lt;=ROUND(COUNTIFS($G$2:$G$1000,"&gt;=50",$F$2:$F$1000,"&gt;=55")/100*$AA$9,0),$AA$8,$Z$8)))))),IF(I314&gt;=$Y$9,$Y$8,$X$8)),IF(I314&gt;=$X$32,$X$30,IF(I314&gt;=$Y$32,$Y$30,IF(I314&gt;=$Z$32,$Z$30,IF(I314&gt;=$AA$32,$AA$30,IF(I314&gt;=$AB$32,$AB$30,IF(I314&gt;=$AC$32,$AC$30,IF(I314&gt;=$AD$32,$AD$30,IF(I314&gt;=$AE$32,$AE$30,$AF$30))))))))),"")</f>
        <v/>
      </c>
      <c r="S314" s="9" t="str" cm="1">
        <f t="array" ref="S314">IF(AND(D314&lt;&gt;"",D314&lt;&gt;"GR"),IF(COUNTIF($H$2:$H$1000,"&gt;=50")&gt;=10,IF(D314&lt;&gt;"GR",IF(AND(D314&gt;=55,H314&gt;=50),_xlfn.IFS(AND(H314&gt;=$AF$11,H314&gt;$AE$10,H314&gt;$AD$10,H314&gt;$AC$10,H314&gt;$AB$10,H314&gt;$AA$10,H314&gt;$Z$10),"AA",AND(H314&gt;=$AE$11,H314&gt;$AD$10,H314&gt;$AC$10,H314&gt;$AB$10,H314&gt;$AA$10,H314&gt;$Z$10),"BA",AND(H314&gt;=$AD$11,H314&gt;$AC$10,H314&gt;$AB$10,H314&gt;$AA$10,H314&gt;$Z$10),"BB",AND(H314&gt;=$AC$11,H314&gt;$AB$10,H314&gt;$AA$10,H314&gt;$Z$10),"CB",AND(H314&gt;=$AB$11,H314&gt;$AA$10,H314&gt;$Z$10),"CC",AND(H314&gt;=$AA$11,H314&gt;$Z$10),"DC",H314&gt;=50,"DD"),IF(H314&gt;=$Y$9,"FD","FF")),R314),IF(J314&gt;=$X$32,$X$30,IF(J314&gt;=$Y$32,$Y$30,IF(J314&gt;=$Z$32,$Z$30,IF(J314&gt;=$AA$32,$AA$30,IF(J314&gt;=$AB$32,$AB$30,IF(J314&gt;=$AC$32,$AC$30,IF(J314&gt;=$AD$32,$AD$30,IF(J314&gt;=$AE$32,$AE$30,$AF$30))))))))),R314)</f>
        <v/>
      </c>
      <c r="T314" s="9" t="str" cm="1">
        <f t="array" ref="T314">IF(A314&lt;&gt;"",IF(_xlfn.BITOR(D314&lt;&gt;"GR",D314&lt;&gt;""),IF(AND(J314&gt;=50,D314&gt;=55),_xlfn.RANK.EQ(J314,$J$2:$J$1000,0),_xlfn.IFS(S314="FD",999,S314="FF",1000)),IF(AND(J314&gt;=50,F314&gt;=55),_xlfn.RANK.EQ(J314,$J$2:$J$326,0),_xlfn.IFS(S314="FD",999,S314="FF",1000))),"")</f>
        <v/>
      </c>
    </row>
    <row r="315" spans="1:20" x14ac:dyDescent="0.2">
      <c r="A315" s="3"/>
      <c r="B315" s="3"/>
      <c r="C315" s="3"/>
      <c r="D315" s="3"/>
      <c r="E315" s="16">
        <f t="shared" si="67"/>
        <v>0</v>
      </c>
      <c r="F315" s="16">
        <f t="shared" si="68"/>
        <v>0</v>
      </c>
      <c r="G315" s="9">
        <f t="shared" si="56"/>
        <v>0</v>
      </c>
      <c r="H315" s="9">
        <f t="shared" si="57"/>
        <v>0</v>
      </c>
      <c r="I315" s="9">
        <f t="shared" si="58"/>
        <v>0</v>
      </c>
      <c r="J315" s="9">
        <f t="shared" si="59"/>
        <v>0</v>
      </c>
      <c r="K315" s="9" t="str">
        <f t="shared" si="60"/>
        <v/>
      </c>
      <c r="L315" s="9" t="str">
        <f t="shared" si="61"/>
        <v/>
      </c>
      <c r="M315" s="9" t="str">
        <f t="shared" si="62"/>
        <v/>
      </c>
      <c r="N315" s="9" t="str">
        <f t="shared" si="63"/>
        <v/>
      </c>
      <c r="O315" s="9" t="str">
        <f t="shared" si="64"/>
        <v/>
      </c>
      <c r="P315" s="9" t="str">
        <f t="shared" si="65"/>
        <v/>
      </c>
      <c r="Q315" s="9" t="str">
        <f t="shared" si="66"/>
        <v/>
      </c>
      <c r="R315" s="9" t="str">
        <f>IF(A315&lt;&gt;"",IF(COUNTIF($G$2:$G$1000,"&gt;=50")&gt;=10,IF(AND(F315&gt;=55,G315&gt;=50),IF(_xlfn.RANK.EQ(K315,$K$2:$K$1000,0)&lt;=ROUND(COUNTIFS($G$2:$G$1000,"&gt;=50",$F$2:$F$1000,"&gt;=55")/100*$AF$9,0),$AF$8,IF(_xlfn.RANK.EQ(L315,$L$2:$L$1000,0)&lt;=ROUND(COUNTIFS($G$2:$G$1000,"&gt;=50",$F$2:$F$1000,"&gt;=55")/100*$AE$9,0),$AE$8,IF(_xlfn.RANK.EQ(M315,$M$2:$M$1000,0)&lt;=ROUND(COUNTIFS($G$2:$G$1000,"&gt;=50",$F$2:$F$1000,"&gt;=55")/100*$AD$9,0),$AD$8,IF(_xlfn.RANK.EQ(N315,$N$2:$N$1000,0)&lt;=ROUND(COUNTIFS($G$2:$G$1000,"&gt;=50",$F$2:$F$1000,"&gt;=55")/100*$AC$9,0),$AC$8,IF(_xlfn.RANK.EQ(O315,$O$2:$O$1000,0)&lt;=ROUND(COUNTIFS($G$2:$G$1000,"&gt;=50",$F$2:$F$1000,"&gt;=55")/100*$AB$9,0),$AB$8,IF(_xlfn.RANK.EQ(P315,$P$2:$P$1000,0)&lt;=ROUND(COUNTIFS($G$2:$G$1000,"&gt;=50",$F$2:$F$1000,"&gt;=55")/100*$AA$9,0),$AA$8,$Z$8)))))),IF(I315&gt;=$Y$9,$Y$8,$X$8)),IF(I315&gt;=$X$32,$X$30,IF(I315&gt;=$Y$32,$Y$30,IF(I315&gt;=$Z$32,$Z$30,IF(I315&gt;=$AA$32,$AA$30,IF(I315&gt;=$AB$32,$AB$30,IF(I315&gt;=$AC$32,$AC$30,IF(I315&gt;=$AD$32,$AD$30,IF(I315&gt;=$AE$32,$AE$30,$AF$30))))))))),"")</f>
        <v/>
      </c>
      <c r="S315" s="9" t="str" cm="1">
        <f t="array" ref="S315">IF(AND(D315&lt;&gt;"",D315&lt;&gt;"GR"),IF(COUNTIF($H$2:$H$1000,"&gt;=50")&gt;=10,IF(D315&lt;&gt;"GR",IF(AND(D315&gt;=55,H315&gt;=50),_xlfn.IFS(AND(H315&gt;=$AF$11,H315&gt;$AE$10,H315&gt;$AD$10,H315&gt;$AC$10,H315&gt;$AB$10,H315&gt;$AA$10,H315&gt;$Z$10),"AA",AND(H315&gt;=$AE$11,H315&gt;$AD$10,H315&gt;$AC$10,H315&gt;$AB$10,H315&gt;$AA$10,H315&gt;$Z$10),"BA",AND(H315&gt;=$AD$11,H315&gt;$AC$10,H315&gt;$AB$10,H315&gt;$AA$10,H315&gt;$Z$10),"BB",AND(H315&gt;=$AC$11,H315&gt;$AB$10,H315&gt;$AA$10,H315&gt;$Z$10),"CB",AND(H315&gt;=$AB$11,H315&gt;$AA$10,H315&gt;$Z$10),"CC",AND(H315&gt;=$AA$11,H315&gt;$Z$10),"DC",H315&gt;=50,"DD"),IF(H315&gt;=$Y$9,"FD","FF")),R315),IF(J315&gt;=$X$32,$X$30,IF(J315&gt;=$Y$32,$Y$30,IF(J315&gt;=$Z$32,$Z$30,IF(J315&gt;=$AA$32,$AA$30,IF(J315&gt;=$AB$32,$AB$30,IF(J315&gt;=$AC$32,$AC$30,IF(J315&gt;=$AD$32,$AD$30,IF(J315&gt;=$AE$32,$AE$30,$AF$30))))))))),R315)</f>
        <v/>
      </c>
      <c r="T315" s="9" t="str" cm="1">
        <f t="array" ref="T315">IF(A315&lt;&gt;"",IF(_xlfn.BITOR(D315&lt;&gt;"GR",D315&lt;&gt;""),IF(AND(J315&gt;=50,D315&gt;=55),_xlfn.RANK.EQ(J315,$J$2:$J$1000,0),_xlfn.IFS(S315="FD",999,S315="FF",1000)),IF(AND(J315&gt;=50,F315&gt;=55),_xlfn.RANK.EQ(J315,$J$2:$J$326,0),_xlfn.IFS(S315="FD",999,S315="FF",1000))),"")</f>
        <v/>
      </c>
    </row>
    <row r="316" spans="1:20" x14ac:dyDescent="0.2">
      <c r="A316" s="3"/>
      <c r="B316" s="3"/>
      <c r="C316" s="3"/>
      <c r="D316" s="3"/>
      <c r="E316" s="16">
        <f t="shared" si="67"/>
        <v>0</v>
      </c>
      <c r="F316" s="16">
        <f t="shared" si="68"/>
        <v>0</v>
      </c>
      <c r="G316" s="9">
        <f t="shared" si="56"/>
        <v>0</v>
      </c>
      <c r="H316" s="9">
        <f t="shared" si="57"/>
        <v>0</v>
      </c>
      <c r="I316" s="9">
        <f t="shared" si="58"/>
        <v>0</v>
      </c>
      <c r="J316" s="9">
        <f t="shared" si="59"/>
        <v>0</v>
      </c>
      <c r="K316" s="9" t="str">
        <f t="shared" si="60"/>
        <v/>
      </c>
      <c r="L316" s="9" t="str">
        <f t="shared" si="61"/>
        <v/>
      </c>
      <c r="M316" s="9" t="str">
        <f t="shared" si="62"/>
        <v/>
      </c>
      <c r="N316" s="9" t="str">
        <f t="shared" si="63"/>
        <v/>
      </c>
      <c r="O316" s="9" t="str">
        <f t="shared" si="64"/>
        <v/>
      </c>
      <c r="P316" s="9" t="str">
        <f t="shared" si="65"/>
        <v/>
      </c>
      <c r="Q316" s="9" t="str">
        <f t="shared" si="66"/>
        <v/>
      </c>
      <c r="R316" s="9" t="str">
        <f>IF(A316&lt;&gt;"",IF(COUNTIF($G$2:$G$1000,"&gt;=50")&gt;=10,IF(AND(F316&gt;=55,G316&gt;=50),IF(_xlfn.RANK.EQ(K316,$K$2:$K$1000,0)&lt;=ROUND(COUNTIFS($G$2:$G$1000,"&gt;=50",$F$2:$F$1000,"&gt;=55")/100*$AF$9,0),$AF$8,IF(_xlfn.RANK.EQ(L316,$L$2:$L$1000,0)&lt;=ROUND(COUNTIFS($G$2:$G$1000,"&gt;=50",$F$2:$F$1000,"&gt;=55")/100*$AE$9,0),$AE$8,IF(_xlfn.RANK.EQ(M316,$M$2:$M$1000,0)&lt;=ROUND(COUNTIFS($G$2:$G$1000,"&gt;=50",$F$2:$F$1000,"&gt;=55")/100*$AD$9,0),$AD$8,IF(_xlfn.RANK.EQ(N316,$N$2:$N$1000,0)&lt;=ROUND(COUNTIFS($G$2:$G$1000,"&gt;=50",$F$2:$F$1000,"&gt;=55")/100*$AC$9,0),$AC$8,IF(_xlfn.RANK.EQ(O316,$O$2:$O$1000,0)&lt;=ROUND(COUNTIFS($G$2:$G$1000,"&gt;=50",$F$2:$F$1000,"&gt;=55")/100*$AB$9,0),$AB$8,IF(_xlfn.RANK.EQ(P316,$P$2:$P$1000,0)&lt;=ROUND(COUNTIFS($G$2:$G$1000,"&gt;=50",$F$2:$F$1000,"&gt;=55")/100*$AA$9,0),$AA$8,$Z$8)))))),IF(I316&gt;=$Y$9,$Y$8,$X$8)),IF(I316&gt;=$X$32,$X$30,IF(I316&gt;=$Y$32,$Y$30,IF(I316&gt;=$Z$32,$Z$30,IF(I316&gt;=$AA$32,$AA$30,IF(I316&gt;=$AB$32,$AB$30,IF(I316&gt;=$AC$32,$AC$30,IF(I316&gt;=$AD$32,$AD$30,IF(I316&gt;=$AE$32,$AE$30,$AF$30))))))))),"")</f>
        <v/>
      </c>
      <c r="S316" s="9" t="str" cm="1">
        <f t="array" ref="S316">IF(AND(D316&lt;&gt;"",D316&lt;&gt;"GR"),IF(COUNTIF($H$2:$H$1000,"&gt;=50")&gt;=10,IF(D316&lt;&gt;"GR",IF(AND(D316&gt;=55,H316&gt;=50),_xlfn.IFS(AND(H316&gt;=$AF$11,H316&gt;$AE$10,H316&gt;$AD$10,H316&gt;$AC$10,H316&gt;$AB$10,H316&gt;$AA$10,H316&gt;$Z$10),"AA",AND(H316&gt;=$AE$11,H316&gt;$AD$10,H316&gt;$AC$10,H316&gt;$AB$10,H316&gt;$AA$10,H316&gt;$Z$10),"BA",AND(H316&gt;=$AD$11,H316&gt;$AC$10,H316&gt;$AB$10,H316&gt;$AA$10,H316&gt;$Z$10),"BB",AND(H316&gt;=$AC$11,H316&gt;$AB$10,H316&gt;$AA$10,H316&gt;$Z$10),"CB",AND(H316&gt;=$AB$11,H316&gt;$AA$10,H316&gt;$Z$10),"CC",AND(H316&gt;=$AA$11,H316&gt;$Z$10),"DC",H316&gt;=50,"DD"),IF(H316&gt;=$Y$9,"FD","FF")),R316),IF(J316&gt;=$X$32,$X$30,IF(J316&gt;=$Y$32,$Y$30,IF(J316&gt;=$Z$32,$Z$30,IF(J316&gt;=$AA$32,$AA$30,IF(J316&gt;=$AB$32,$AB$30,IF(J316&gt;=$AC$32,$AC$30,IF(J316&gt;=$AD$32,$AD$30,IF(J316&gt;=$AE$32,$AE$30,$AF$30))))))))),R316)</f>
        <v/>
      </c>
      <c r="T316" s="9" t="str" cm="1">
        <f t="array" ref="T316">IF(A316&lt;&gt;"",IF(_xlfn.BITOR(D316&lt;&gt;"GR",D316&lt;&gt;""),IF(AND(J316&gt;=50,D316&gt;=55),_xlfn.RANK.EQ(J316,$J$2:$J$1000,0),_xlfn.IFS(S316="FD",999,S316="FF",1000)),IF(AND(J316&gt;=50,F316&gt;=55),_xlfn.RANK.EQ(J316,$J$2:$J$326,0),_xlfn.IFS(S316="FD",999,S316="FF",1000))),"")</f>
        <v/>
      </c>
    </row>
    <row r="317" spans="1:20" x14ac:dyDescent="0.2">
      <c r="A317" s="3"/>
      <c r="B317" s="3"/>
      <c r="C317" s="3"/>
      <c r="D317" s="3"/>
      <c r="E317" s="16">
        <f t="shared" si="67"/>
        <v>0</v>
      </c>
      <c r="F317" s="16">
        <f t="shared" si="68"/>
        <v>0</v>
      </c>
      <c r="G317" s="9">
        <f t="shared" si="56"/>
        <v>0</v>
      </c>
      <c r="H317" s="9">
        <f t="shared" si="57"/>
        <v>0</v>
      </c>
      <c r="I317" s="9">
        <f t="shared" si="58"/>
        <v>0</v>
      </c>
      <c r="J317" s="9">
        <f t="shared" si="59"/>
        <v>0</v>
      </c>
      <c r="K317" s="9" t="str">
        <f t="shared" si="60"/>
        <v/>
      </c>
      <c r="L317" s="9" t="str">
        <f t="shared" si="61"/>
        <v/>
      </c>
      <c r="M317" s="9" t="str">
        <f t="shared" si="62"/>
        <v/>
      </c>
      <c r="N317" s="9" t="str">
        <f t="shared" si="63"/>
        <v/>
      </c>
      <c r="O317" s="9" t="str">
        <f t="shared" si="64"/>
        <v/>
      </c>
      <c r="P317" s="9" t="str">
        <f t="shared" si="65"/>
        <v/>
      </c>
      <c r="Q317" s="9" t="str">
        <f t="shared" si="66"/>
        <v/>
      </c>
      <c r="R317" s="9" t="str">
        <f>IF(A317&lt;&gt;"",IF(COUNTIF($G$2:$G$1000,"&gt;=50")&gt;=10,IF(AND(F317&gt;=55,G317&gt;=50),IF(_xlfn.RANK.EQ(K317,$K$2:$K$1000,0)&lt;=ROUND(COUNTIFS($G$2:$G$1000,"&gt;=50",$F$2:$F$1000,"&gt;=55")/100*$AF$9,0),$AF$8,IF(_xlfn.RANK.EQ(L317,$L$2:$L$1000,0)&lt;=ROUND(COUNTIFS($G$2:$G$1000,"&gt;=50",$F$2:$F$1000,"&gt;=55")/100*$AE$9,0),$AE$8,IF(_xlfn.RANK.EQ(M317,$M$2:$M$1000,0)&lt;=ROUND(COUNTIFS($G$2:$G$1000,"&gt;=50",$F$2:$F$1000,"&gt;=55")/100*$AD$9,0),$AD$8,IF(_xlfn.RANK.EQ(N317,$N$2:$N$1000,0)&lt;=ROUND(COUNTIFS($G$2:$G$1000,"&gt;=50",$F$2:$F$1000,"&gt;=55")/100*$AC$9,0),$AC$8,IF(_xlfn.RANK.EQ(O317,$O$2:$O$1000,0)&lt;=ROUND(COUNTIFS($G$2:$G$1000,"&gt;=50",$F$2:$F$1000,"&gt;=55")/100*$AB$9,0),$AB$8,IF(_xlfn.RANK.EQ(P317,$P$2:$P$1000,0)&lt;=ROUND(COUNTIFS($G$2:$G$1000,"&gt;=50",$F$2:$F$1000,"&gt;=55")/100*$AA$9,0),$AA$8,$Z$8)))))),IF(I317&gt;=$Y$9,$Y$8,$X$8)),IF(I317&gt;=$X$32,$X$30,IF(I317&gt;=$Y$32,$Y$30,IF(I317&gt;=$Z$32,$Z$30,IF(I317&gt;=$AA$32,$AA$30,IF(I317&gt;=$AB$32,$AB$30,IF(I317&gt;=$AC$32,$AC$30,IF(I317&gt;=$AD$32,$AD$30,IF(I317&gt;=$AE$32,$AE$30,$AF$30))))))))),"")</f>
        <v/>
      </c>
      <c r="S317" s="9" t="str" cm="1">
        <f t="array" ref="S317">IF(AND(D317&lt;&gt;"",D317&lt;&gt;"GR"),IF(COUNTIF($H$2:$H$1000,"&gt;=50")&gt;=10,IF(D317&lt;&gt;"GR",IF(AND(D317&gt;=55,H317&gt;=50),_xlfn.IFS(AND(H317&gt;=$AF$11,H317&gt;$AE$10,H317&gt;$AD$10,H317&gt;$AC$10,H317&gt;$AB$10,H317&gt;$AA$10,H317&gt;$Z$10),"AA",AND(H317&gt;=$AE$11,H317&gt;$AD$10,H317&gt;$AC$10,H317&gt;$AB$10,H317&gt;$AA$10,H317&gt;$Z$10),"BA",AND(H317&gt;=$AD$11,H317&gt;$AC$10,H317&gt;$AB$10,H317&gt;$AA$10,H317&gt;$Z$10),"BB",AND(H317&gt;=$AC$11,H317&gt;$AB$10,H317&gt;$AA$10,H317&gt;$Z$10),"CB",AND(H317&gt;=$AB$11,H317&gt;$AA$10,H317&gt;$Z$10),"CC",AND(H317&gt;=$AA$11,H317&gt;$Z$10),"DC",H317&gt;=50,"DD"),IF(H317&gt;=$Y$9,"FD","FF")),R317),IF(J317&gt;=$X$32,$X$30,IF(J317&gt;=$Y$32,$Y$30,IF(J317&gt;=$Z$32,$Z$30,IF(J317&gt;=$AA$32,$AA$30,IF(J317&gt;=$AB$32,$AB$30,IF(J317&gt;=$AC$32,$AC$30,IF(J317&gt;=$AD$32,$AD$30,IF(J317&gt;=$AE$32,$AE$30,$AF$30))))))))),R317)</f>
        <v/>
      </c>
      <c r="T317" s="9" t="str" cm="1">
        <f t="array" ref="T317">IF(A317&lt;&gt;"",IF(_xlfn.BITOR(D317&lt;&gt;"GR",D317&lt;&gt;""),IF(AND(J317&gt;=50,D317&gt;=55),_xlfn.RANK.EQ(J317,$J$2:$J$1000,0),_xlfn.IFS(S317="FD",999,S317="FF",1000)),IF(AND(J317&gt;=50,F317&gt;=55),_xlfn.RANK.EQ(J317,$J$2:$J$326,0),_xlfn.IFS(S317="FD",999,S317="FF",1000))),"")</f>
        <v/>
      </c>
    </row>
    <row r="318" spans="1:20" x14ac:dyDescent="0.2">
      <c r="A318" s="3"/>
      <c r="B318" s="3"/>
      <c r="C318" s="3"/>
      <c r="D318" s="3"/>
      <c r="E318" s="16">
        <f t="shared" si="67"/>
        <v>0</v>
      </c>
      <c r="F318" s="16">
        <f t="shared" si="68"/>
        <v>0</v>
      </c>
      <c r="G318" s="9">
        <f t="shared" si="56"/>
        <v>0</v>
      </c>
      <c r="H318" s="9">
        <f t="shared" si="57"/>
        <v>0</v>
      </c>
      <c r="I318" s="9">
        <f t="shared" si="58"/>
        <v>0</v>
      </c>
      <c r="J318" s="9">
        <f t="shared" si="59"/>
        <v>0</v>
      </c>
      <c r="K318" s="9" t="str">
        <f t="shared" si="60"/>
        <v/>
      </c>
      <c r="L318" s="9" t="str">
        <f t="shared" si="61"/>
        <v/>
      </c>
      <c r="M318" s="9" t="str">
        <f t="shared" si="62"/>
        <v/>
      </c>
      <c r="N318" s="9" t="str">
        <f t="shared" si="63"/>
        <v/>
      </c>
      <c r="O318" s="9" t="str">
        <f t="shared" si="64"/>
        <v/>
      </c>
      <c r="P318" s="9" t="str">
        <f t="shared" si="65"/>
        <v/>
      </c>
      <c r="Q318" s="9" t="str">
        <f t="shared" si="66"/>
        <v/>
      </c>
      <c r="R318" s="9" t="str">
        <f>IF(A318&lt;&gt;"",IF(COUNTIF($G$2:$G$1000,"&gt;=50")&gt;=10,IF(AND(F318&gt;=55,G318&gt;=50),IF(_xlfn.RANK.EQ(K318,$K$2:$K$1000,0)&lt;=ROUND(COUNTIFS($G$2:$G$1000,"&gt;=50",$F$2:$F$1000,"&gt;=55")/100*$AF$9,0),$AF$8,IF(_xlfn.RANK.EQ(L318,$L$2:$L$1000,0)&lt;=ROUND(COUNTIFS($G$2:$G$1000,"&gt;=50",$F$2:$F$1000,"&gt;=55")/100*$AE$9,0),$AE$8,IF(_xlfn.RANK.EQ(M318,$M$2:$M$1000,0)&lt;=ROUND(COUNTIFS($G$2:$G$1000,"&gt;=50",$F$2:$F$1000,"&gt;=55")/100*$AD$9,0),$AD$8,IF(_xlfn.RANK.EQ(N318,$N$2:$N$1000,0)&lt;=ROUND(COUNTIFS($G$2:$G$1000,"&gt;=50",$F$2:$F$1000,"&gt;=55")/100*$AC$9,0),$AC$8,IF(_xlfn.RANK.EQ(O318,$O$2:$O$1000,0)&lt;=ROUND(COUNTIFS($G$2:$G$1000,"&gt;=50",$F$2:$F$1000,"&gt;=55")/100*$AB$9,0),$AB$8,IF(_xlfn.RANK.EQ(P318,$P$2:$P$1000,0)&lt;=ROUND(COUNTIFS($G$2:$G$1000,"&gt;=50",$F$2:$F$1000,"&gt;=55")/100*$AA$9,0),$AA$8,$Z$8)))))),IF(I318&gt;=$Y$9,$Y$8,$X$8)),IF(I318&gt;=$X$32,$X$30,IF(I318&gt;=$Y$32,$Y$30,IF(I318&gt;=$Z$32,$Z$30,IF(I318&gt;=$AA$32,$AA$30,IF(I318&gt;=$AB$32,$AB$30,IF(I318&gt;=$AC$32,$AC$30,IF(I318&gt;=$AD$32,$AD$30,IF(I318&gt;=$AE$32,$AE$30,$AF$30))))))))),"")</f>
        <v/>
      </c>
      <c r="S318" s="9" t="str" cm="1">
        <f t="array" ref="S318">IF(AND(D318&lt;&gt;"",D318&lt;&gt;"GR"),IF(COUNTIF($H$2:$H$1000,"&gt;=50")&gt;=10,IF(D318&lt;&gt;"GR",IF(AND(D318&gt;=55,H318&gt;=50),_xlfn.IFS(AND(H318&gt;=$AF$11,H318&gt;$AE$10,H318&gt;$AD$10,H318&gt;$AC$10,H318&gt;$AB$10,H318&gt;$AA$10,H318&gt;$Z$10),"AA",AND(H318&gt;=$AE$11,H318&gt;$AD$10,H318&gt;$AC$10,H318&gt;$AB$10,H318&gt;$AA$10,H318&gt;$Z$10),"BA",AND(H318&gt;=$AD$11,H318&gt;$AC$10,H318&gt;$AB$10,H318&gt;$AA$10,H318&gt;$Z$10),"BB",AND(H318&gt;=$AC$11,H318&gt;$AB$10,H318&gt;$AA$10,H318&gt;$Z$10),"CB",AND(H318&gt;=$AB$11,H318&gt;$AA$10,H318&gt;$Z$10),"CC",AND(H318&gt;=$AA$11,H318&gt;$Z$10),"DC",H318&gt;=50,"DD"),IF(H318&gt;=$Y$9,"FD","FF")),R318),IF(J318&gt;=$X$32,$X$30,IF(J318&gt;=$Y$32,$Y$30,IF(J318&gt;=$Z$32,$Z$30,IF(J318&gt;=$AA$32,$AA$30,IF(J318&gt;=$AB$32,$AB$30,IF(J318&gt;=$AC$32,$AC$30,IF(J318&gt;=$AD$32,$AD$30,IF(J318&gt;=$AE$32,$AE$30,$AF$30))))))))),R318)</f>
        <v/>
      </c>
      <c r="T318" s="9" t="str" cm="1">
        <f t="array" ref="T318">IF(A318&lt;&gt;"",IF(_xlfn.BITOR(D318&lt;&gt;"GR",D318&lt;&gt;""),IF(AND(J318&gt;=50,D318&gt;=55),_xlfn.RANK.EQ(J318,$J$2:$J$1000,0),_xlfn.IFS(S318="FD",999,S318="FF",1000)),IF(AND(J318&gt;=50,F318&gt;=55),_xlfn.RANK.EQ(J318,$J$2:$J$326,0),_xlfn.IFS(S318="FD",999,S318="FF",1000))),"")</f>
        <v/>
      </c>
    </row>
    <row r="319" spans="1:20" x14ac:dyDescent="0.2">
      <c r="A319" s="3"/>
      <c r="B319" s="3"/>
      <c r="C319" s="3"/>
      <c r="D319" s="3"/>
      <c r="E319" s="16">
        <f t="shared" si="67"/>
        <v>0</v>
      </c>
      <c r="F319" s="16">
        <f t="shared" si="68"/>
        <v>0</v>
      </c>
      <c r="G319" s="9">
        <f t="shared" si="56"/>
        <v>0</v>
      </c>
      <c r="H319" s="9">
        <f t="shared" si="57"/>
        <v>0</v>
      </c>
      <c r="I319" s="9">
        <f t="shared" si="58"/>
        <v>0</v>
      </c>
      <c r="J319" s="9">
        <f t="shared" si="59"/>
        <v>0</v>
      </c>
      <c r="K319" s="9" t="str">
        <f t="shared" si="60"/>
        <v/>
      </c>
      <c r="L319" s="9" t="str">
        <f t="shared" si="61"/>
        <v/>
      </c>
      <c r="M319" s="9" t="str">
        <f t="shared" si="62"/>
        <v/>
      </c>
      <c r="N319" s="9" t="str">
        <f t="shared" si="63"/>
        <v/>
      </c>
      <c r="O319" s="9" t="str">
        <f t="shared" si="64"/>
        <v/>
      </c>
      <c r="P319" s="9" t="str">
        <f t="shared" si="65"/>
        <v/>
      </c>
      <c r="Q319" s="9" t="str">
        <f t="shared" si="66"/>
        <v/>
      </c>
      <c r="R319" s="9" t="str">
        <f>IF(A319&lt;&gt;"",IF(COUNTIF($G$2:$G$1000,"&gt;=50")&gt;=10,IF(AND(F319&gt;=55,G319&gt;=50),IF(_xlfn.RANK.EQ(K319,$K$2:$K$1000,0)&lt;=ROUND(COUNTIFS($G$2:$G$1000,"&gt;=50",$F$2:$F$1000,"&gt;=55")/100*$AF$9,0),$AF$8,IF(_xlfn.RANK.EQ(L319,$L$2:$L$1000,0)&lt;=ROUND(COUNTIFS($G$2:$G$1000,"&gt;=50",$F$2:$F$1000,"&gt;=55")/100*$AE$9,0),$AE$8,IF(_xlfn.RANK.EQ(M319,$M$2:$M$1000,0)&lt;=ROUND(COUNTIFS($G$2:$G$1000,"&gt;=50",$F$2:$F$1000,"&gt;=55")/100*$AD$9,0),$AD$8,IF(_xlfn.RANK.EQ(N319,$N$2:$N$1000,0)&lt;=ROUND(COUNTIFS($G$2:$G$1000,"&gt;=50",$F$2:$F$1000,"&gt;=55")/100*$AC$9,0),$AC$8,IF(_xlfn.RANK.EQ(O319,$O$2:$O$1000,0)&lt;=ROUND(COUNTIFS($G$2:$G$1000,"&gt;=50",$F$2:$F$1000,"&gt;=55")/100*$AB$9,0),$AB$8,IF(_xlfn.RANK.EQ(P319,$P$2:$P$1000,0)&lt;=ROUND(COUNTIFS($G$2:$G$1000,"&gt;=50",$F$2:$F$1000,"&gt;=55")/100*$AA$9,0),$AA$8,$Z$8)))))),IF(I319&gt;=$Y$9,$Y$8,$X$8)),IF(I319&gt;=$X$32,$X$30,IF(I319&gt;=$Y$32,$Y$30,IF(I319&gt;=$Z$32,$Z$30,IF(I319&gt;=$AA$32,$AA$30,IF(I319&gt;=$AB$32,$AB$30,IF(I319&gt;=$AC$32,$AC$30,IF(I319&gt;=$AD$32,$AD$30,IF(I319&gt;=$AE$32,$AE$30,$AF$30))))))))),"")</f>
        <v/>
      </c>
      <c r="S319" s="9" t="str" cm="1">
        <f t="array" ref="S319">IF(AND(D319&lt;&gt;"",D319&lt;&gt;"GR"),IF(COUNTIF($H$2:$H$1000,"&gt;=50")&gt;=10,IF(D319&lt;&gt;"GR",IF(AND(D319&gt;=55,H319&gt;=50),_xlfn.IFS(AND(H319&gt;=$AF$11,H319&gt;$AE$10,H319&gt;$AD$10,H319&gt;$AC$10,H319&gt;$AB$10,H319&gt;$AA$10,H319&gt;$Z$10),"AA",AND(H319&gt;=$AE$11,H319&gt;$AD$10,H319&gt;$AC$10,H319&gt;$AB$10,H319&gt;$AA$10,H319&gt;$Z$10),"BA",AND(H319&gt;=$AD$11,H319&gt;$AC$10,H319&gt;$AB$10,H319&gt;$AA$10,H319&gt;$Z$10),"BB",AND(H319&gt;=$AC$11,H319&gt;$AB$10,H319&gt;$AA$10,H319&gt;$Z$10),"CB",AND(H319&gt;=$AB$11,H319&gt;$AA$10,H319&gt;$Z$10),"CC",AND(H319&gt;=$AA$11,H319&gt;$Z$10),"DC",H319&gt;=50,"DD"),IF(H319&gt;=$Y$9,"FD","FF")),R319),IF(J319&gt;=$X$32,$X$30,IF(J319&gt;=$Y$32,$Y$30,IF(J319&gt;=$Z$32,$Z$30,IF(J319&gt;=$AA$32,$AA$30,IF(J319&gt;=$AB$32,$AB$30,IF(J319&gt;=$AC$32,$AC$30,IF(J319&gt;=$AD$32,$AD$30,IF(J319&gt;=$AE$32,$AE$30,$AF$30))))))))),R319)</f>
        <v/>
      </c>
      <c r="T319" s="9" t="str" cm="1">
        <f t="array" ref="T319">IF(A319&lt;&gt;"",IF(_xlfn.BITOR(D319&lt;&gt;"GR",D319&lt;&gt;""),IF(AND(J319&gt;=50,D319&gt;=55),_xlfn.RANK.EQ(J319,$J$2:$J$1000,0),_xlfn.IFS(S319="FD",999,S319="FF",1000)),IF(AND(J319&gt;=50,F319&gt;=55),_xlfn.RANK.EQ(J319,$J$2:$J$326,0),_xlfn.IFS(S319="FD",999,S319="FF",1000))),"")</f>
        <v/>
      </c>
    </row>
    <row r="320" spans="1:20" x14ac:dyDescent="0.2">
      <c r="A320" s="3"/>
      <c r="B320" s="3"/>
      <c r="C320" s="3"/>
      <c r="D320" s="3"/>
      <c r="E320" s="16">
        <f t="shared" si="67"/>
        <v>0</v>
      </c>
      <c r="F320" s="16">
        <f t="shared" si="68"/>
        <v>0</v>
      </c>
      <c r="G320" s="9">
        <f t="shared" si="56"/>
        <v>0</v>
      </c>
      <c r="H320" s="9">
        <f t="shared" si="57"/>
        <v>0</v>
      </c>
      <c r="I320" s="9">
        <f t="shared" si="58"/>
        <v>0</v>
      </c>
      <c r="J320" s="9">
        <f t="shared" si="59"/>
        <v>0</v>
      </c>
      <c r="K320" s="9" t="str">
        <f t="shared" si="60"/>
        <v/>
      </c>
      <c r="L320" s="9" t="str">
        <f t="shared" si="61"/>
        <v/>
      </c>
      <c r="M320" s="9" t="str">
        <f t="shared" si="62"/>
        <v/>
      </c>
      <c r="N320" s="9" t="str">
        <f t="shared" si="63"/>
        <v/>
      </c>
      <c r="O320" s="9" t="str">
        <f t="shared" si="64"/>
        <v/>
      </c>
      <c r="P320" s="9" t="str">
        <f t="shared" si="65"/>
        <v/>
      </c>
      <c r="Q320" s="9" t="str">
        <f t="shared" si="66"/>
        <v/>
      </c>
      <c r="R320" s="9" t="str">
        <f>IF(A320&lt;&gt;"",IF(COUNTIF($G$2:$G$1000,"&gt;=50")&gt;=10,IF(AND(F320&gt;=55,G320&gt;=50),IF(_xlfn.RANK.EQ(K320,$K$2:$K$1000,0)&lt;=ROUND(COUNTIFS($G$2:$G$1000,"&gt;=50",$F$2:$F$1000,"&gt;=55")/100*$AF$9,0),$AF$8,IF(_xlfn.RANK.EQ(L320,$L$2:$L$1000,0)&lt;=ROUND(COUNTIFS($G$2:$G$1000,"&gt;=50",$F$2:$F$1000,"&gt;=55")/100*$AE$9,0),$AE$8,IF(_xlfn.RANK.EQ(M320,$M$2:$M$1000,0)&lt;=ROUND(COUNTIFS($G$2:$G$1000,"&gt;=50",$F$2:$F$1000,"&gt;=55")/100*$AD$9,0),$AD$8,IF(_xlfn.RANK.EQ(N320,$N$2:$N$1000,0)&lt;=ROUND(COUNTIFS($G$2:$G$1000,"&gt;=50",$F$2:$F$1000,"&gt;=55")/100*$AC$9,0),$AC$8,IF(_xlfn.RANK.EQ(O320,$O$2:$O$1000,0)&lt;=ROUND(COUNTIFS($G$2:$G$1000,"&gt;=50",$F$2:$F$1000,"&gt;=55")/100*$AB$9,0),$AB$8,IF(_xlfn.RANK.EQ(P320,$P$2:$P$1000,0)&lt;=ROUND(COUNTIFS($G$2:$G$1000,"&gt;=50",$F$2:$F$1000,"&gt;=55")/100*$AA$9,0),$AA$8,$Z$8)))))),IF(I320&gt;=$Y$9,$Y$8,$X$8)),IF(I320&gt;=$X$32,$X$30,IF(I320&gt;=$Y$32,$Y$30,IF(I320&gt;=$Z$32,$Z$30,IF(I320&gt;=$AA$32,$AA$30,IF(I320&gt;=$AB$32,$AB$30,IF(I320&gt;=$AC$32,$AC$30,IF(I320&gt;=$AD$32,$AD$30,IF(I320&gt;=$AE$32,$AE$30,$AF$30))))))))),"")</f>
        <v/>
      </c>
      <c r="S320" s="9" t="str" cm="1">
        <f t="array" ref="S320">IF(AND(D320&lt;&gt;"",D320&lt;&gt;"GR"),IF(COUNTIF($H$2:$H$1000,"&gt;=50")&gt;=10,IF(D320&lt;&gt;"GR",IF(AND(D320&gt;=55,H320&gt;=50),_xlfn.IFS(AND(H320&gt;=$AF$11,H320&gt;$AE$10,H320&gt;$AD$10,H320&gt;$AC$10,H320&gt;$AB$10,H320&gt;$AA$10,H320&gt;$Z$10),"AA",AND(H320&gt;=$AE$11,H320&gt;$AD$10,H320&gt;$AC$10,H320&gt;$AB$10,H320&gt;$AA$10,H320&gt;$Z$10),"BA",AND(H320&gt;=$AD$11,H320&gt;$AC$10,H320&gt;$AB$10,H320&gt;$AA$10,H320&gt;$Z$10),"BB",AND(H320&gt;=$AC$11,H320&gt;$AB$10,H320&gt;$AA$10,H320&gt;$Z$10),"CB",AND(H320&gt;=$AB$11,H320&gt;$AA$10,H320&gt;$Z$10),"CC",AND(H320&gt;=$AA$11,H320&gt;$Z$10),"DC",H320&gt;=50,"DD"),IF(H320&gt;=$Y$9,"FD","FF")),R320),IF(J320&gt;=$X$32,$X$30,IF(J320&gt;=$Y$32,$Y$30,IF(J320&gt;=$Z$32,$Z$30,IF(J320&gt;=$AA$32,$AA$30,IF(J320&gt;=$AB$32,$AB$30,IF(J320&gt;=$AC$32,$AC$30,IF(J320&gt;=$AD$32,$AD$30,IF(J320&gt;=$AE$32,$AE$30,$AF$30))))))))),R320)</f>
        <v/>
      </c>
      <c r="T320" s="9" t="str" cm="1">
        <f t="array" ref="T320">IF(A320&lt;&gt;"",IF(_xlfn.BITOR(D320&lt;&gt;"GR",D320&lt;&gt;""),IF(AND(J320&gt;=50,D320&gt;=55),_xlfn.RANK.EQ(J320,$J$2:$J$1000,0),_xlfn.IFS(S320="FD",999,S320="FF",1000)),IF(AND(J320&gt;=50,F320&gt;=55),_xlfn.RANK.EQ(J320,$J$2:$J$326,0),_xlfn.IFS(S320="FD",999,S320="FF",1000))),"")</f>
        <v/>
      </c>
    </row>
    <row r="321" spans="1:20" x14ac:dyDescent="0.2">
      <c r="A321" s="3"/>
      <c r="B321" s="3"/>
      <c r="C321" s="3"/>
      <c r="D321" s="3"/>
      <c r="E321" s="16">
        <f t="shared" si="67"/>
        <v>0</v>
      </c>
      <c r="F321" s="16">
        <f t="shared" si="68"/>
        <v>0</v>
      </c>
      <c r="G321" s="9">
        <f t="shared" si="56"/>
        <v>0</v>
      </c>
      <c r="H321" s="9">
        <f t="shared" si="57"/>
        <v>0</v>
      </c>
      <c r="I321" s="9">
        <f t="shared" si="58"/>
        <v>0</v>
      </c>
      <c r="J321" s="9">
        <f t="shared" si="59"/>
        <v>0</v>
      </c>
      <c r="K321" s="9" t="str">
        <f t="shared" si="60"/>
        <v/>
      </c>
      <c r="L321" s="9" t="str">
        <f t="shared" si="61"/>
        <v/>
      </c>
      <c r="M321" s="9" t="str">
        <f t="shared" si="62"/>
        <v/>
      </c>
      <c r="N321" s="9" t="str">
        <f t="shared" si="63"/>
        <v/>
      </c>
      <c r="O321" s="9" t="str">
        <f t="shared" si="64"/>
        <v/>
      </c>
      <c r="P321" s="9" t="str">
        <f t="shared" si="65"/>
        <v/>
      </c>
      <c r="Q321" s="9" t="str">
        <f t="shared" si="66"/>
        <v/>
      </c>
      <c r="R321" s="9" t="str">
        <f>IF(A321&lt;&gt;"",IF(COUNTIF($G$2:$G$1000,"&gt;=50")&gt;=10,IF(AND(F321&gt;=55,G321&gt;=50),IF(_xlfn.RANK.EQ(K321,$K$2:$K$1000,0)&lt;=ROUND(COUNTIFS($G$2:$G$1000,"&gt;=50",$F$2:$F$1000,"&gt;=55")/100*$AF$9,0),$AF$8,IF(_xlfn.RANK.EQ(L321,$L$2:$L$1000,0)&lt;=ROUND(COUNTIFS($G$2:$G$1000,"&gt;=50",$F$2:$F$1000,"&gt;=55")/100*$AE$9,0),$AE$8,IF(_xlfn.RANK.EQ(M321,$M$2:$M$1000,0)&lt;=ROUND(COUNTIFS($G$2:$G$1000,"&gt;=50",$F$2:$F$1000,"&gt;=55")/100*$AD$9,0),$AD$8,IF(_xlfn.RANK.EQ(N321,$N$2:$N$1000,0)&lt;=ROUND(COUNTIFS($G$2:$G$1000,"&gt;=50",$F$2:$F$1000,"&gt;=55")/100*$AC$9,0),$AC$8,IF(_xlfn.RANK.EQ(O321,$O$2:$O$1000,0)&lt;=ROUND(COUNTIFS($G$2:$G$1000,"&gt;=50",$F$2:$F$1000,"&gt;=55")/100*$AB$9,0),$AB$8,IF(_xlfn.RANK.EQ(P321,$P$2:$P$1000,0)&lt;=ROUND(COUNTIFS($G$2:$G$1000,"&gt;=50",$F$2:$F$1000,"&gt;=55")/100*$AA$9,0),$AA$8,$Z$8)))))),IF(I321&gt;=$Y$9,$Y$8,$X$8)),IF(I321&gt;=$X$32,$X$30,IF(I321&gt;=$Y$32,$Y$30,IF(I321&gt;=$Z$32,$Z$30,IF(I321&gt;=$AA$32,$AA$30,IF(I321&gt;=$AB$32,$AB$30,IF(I321&gt;=$AC$32,$AC$30,IF(I321&gt;=$AD$32,$AD$30,IF(I321&gt;=$AE$32,$AE$30,$AF$30))))))))),"")</f>
        <v/>
      </c>
      <c r="S321" s="9" t="str" cm="1">
        <f t="array" ref="S321">IF(AND(D321&lt;&gt;"",D321&lt;&gt;"GR"),IF(COUNTIF($H$2:$H$1000,"&gt;=50")&gt;=10,IF(D321&lt;&gt;"GR",IF(AND(D321&gt;=55,H321&gt;=50),_xlfn.IFS(AND(H321&gt;=$AF$11,H321&gt;$AE$10,H321&gt;$AD$10,H321&gt;$AC$10,H321&gt;$AB$10,H321&gt;$AA$10,H321&gt;$Z$10),"AA",AND(H321&gt;=$AE$11,H321&gt;$AD$10,H321&gt;$AC$10,H321&gt;$AB$10,H321&gt;$AA$10,H321&gt;$Z$10),"BA",AND(H321&gt;=$AD$11,H321&gt;$AC$10,H321&gt;$AB$10,H321&gt;$AA$10,H321&gt;$Z$10),"BB",AND(H321&gt;=$AC$11,H321&gt;$AB$10,H321&gt;$AA$10,H321&gt;$Z$10),"CB",AND(H321&gt;=$AB$11,H321&gt;$AA$10,H321&gt;$Z$10),"CC",AND(H321&gt;=$AA$11,H321&gt;$Z$10),"DC",H321&gt;=50,"DD"),IF(H321&gt;=$Y$9,"FD","FF")),R321),IF(J321&gt;=$X$32,$X$30,IF(J321&gt;=$Y$32,$Y$30,IF(J321&gt;=$Z$32,$Z$30,IF(J321&gt;=$AA$32,$AA$30,IF(J321&gt;=$AB$32,$AB$30,IF(J321&gt;=$AC$32,$AC$30,IF(J321&gt;=$AD$32,$AD$30,IF(J321&gt;=$AE$32,$AE$30,$AF$30))))))))),R321)</f>
        <v/>
      </c>
      <c r="T321" s="9" t="str" cm="1">
        <f t="array" ref="T321">IF(A321&lt;&gt;"",IF(_xlfn.BITOR(D321&lt;&gt;"GR",D321&lt;&gt;""),IF(AND(J321&gt;=50,D321&gt;=55),_xlfn.RANK.EQ(J321,$J$2:$J$1000,0),_xlfn.IFS(S321="FD",999,S321="FF",1000)),IF(AND(J321&gt;=50,F321&gt;=55),_xlfn.RANK.EQ(J321,$J$2:$J$326,0),_xlfn.IFS(S321="FD",999,S321="FF",1000))),"")</f>
        <v/>
      </c>
    </row>
    <row r="322" spans="1:20" x14ac:dyDescent="0.2">
      <c r="A322" s="3"/>
      <c r="B322" s="3"/>
      <c r="C322" s="3"/>
      <c r="D322" s="3"/>
      <c r="E322" s="16">
        <f t="shared" si="67"/>
        <v>0</v>
      </c>
      <c r="F322" s="16">
        <f t="shared" si="68"/>
        <v>0</v>
      </c>
      <c r="G322" s="9">
        <f t="shared" ref="G322:G385" si="69">(E322*0.4)+(F322*0.6)</f>
        <v>0</v>
      </c>
      <c r="H322" s="9">
        <f t="shared" si="57"/>
        <v>0</v>
      </c>
      <c r="I322" s="9">
        <f t="shared" si="58"/>
        <v>0</v>
      </c>
      <c r="J322" s="9">
        <f t="shared" si="59"/>
        <v>0</v>
      </c>
      <c r="K322" s="9" t="str">
        <f t="shared" si="60"/>
        <v/>
      </c>
      <c r="L322" s="9" t="str">
        <f t="shared" si="61"/>
        <v/>
      </c>
      <c r="M322" s="9" t="str">
        <f t="shared" si="62"/>
        <v/>
      </c>
      <c r="N322" s="9" t="str">
        <f t="shared" si="63"/>
        <v/>
      </c>
      <c r="O322" s="9" t="str">
        <f t="shared" si="64"/>
        <v/>
      </c>
      <c r="P322" s="9" t="str">
        <f t="shared" si="65"/>
        <v/>
      </c>
      <c r="Q322" s="9" t="str">
        <f t="shared" si="66"/>
        <v/>
      </c>
      <c r="R322" s="9" t="str">
        <f>IF(A322&lt;&gt;"",IF(COUNTIF($G$2:$G$1000,"&gt;=50")&gt;=10,IF(AND(F322&gt;=55,G322&gt;=50),IF(_xlfn.RANK.EQ(K322,$K$2:$K$1000,0)&lt;=ROUND(COUNTIFS($G$2:$G$1000,"&gt;=50",$F$2:$F$1000,"&gt;=55")/100*$AF$9,0),$AF$8,IF(_xlfn.RANK.EQ(L322,$L$2:$L$1000,0)&lt;=ROUND(COUNTIFS($G$2:$G$1000,"&gt;=50",$F$2:$F$1000,"&gt;=55")/100*$AE$9,0),$AE$8,IF(_xlfn.RANK.EQ(M322,$M$2:$M$1000,0)&lt;=ROUND(COUNTIFS($G$2:$G$1000,"&gt;=50",$F$2:$F$1000,"&gt;=55")/100*$AD$9,0),$AD$8,IF(_xlfn.RANK.EQ(N322,$N$2:$N$1000,0)&lt;=ROUND(COUNTIFS($G$2:$G$1000,"&gt;=50",$F$2:$F$1000,"&gt;=55")/100*$AC$9,0),$AC$8,IF(_xlfn.RANK.EQ(O322,$O$2:$O$1000,0)&lt;=ROUND(COUNTIFS($G$2:$G$1000,"&gt;=50",$F$2:$F$1000,"&gt;=55")/100*$AB$9,0),$AB$8,IF(_xlfn.RANK.EQ(P322,$P$2:$P$1000,0)&lt;=ROUND(COUNTIFS($G$2:$G$1000,"&gt;=50",$F$2:$F$1000,"&gt;=55")/100*$AA$9,0),$AA$8,$Z$8)))))),IF(I322&gt;=$Y$9,$Y$8,$X$8)),IF(I322&gt;=$X$32,$X$30,IF(I322&gt;=$Y$32,$Y$30,IF(I322&gt;=$Z$32,$Z$30,IF(I322&gt;=$AA$32,$AA$30,IF(I322&gt;=$AB$32,$AB$30,IF(I322&gt;=$AC$32,$AC$30,IF(I322&gt;=$AD$32,$AD$30,IF(I322&gt;=$AE$32,$AE$30,$AF$30))))))))),"")</f>
        <v/>
      </c>
      <c r="S322" s="9" t="str" cm="1">
        <f t="array" ref="S322">IF(AND(D322&lt;&gt;"",D322&lt;&gt;"GR"),IF(COUNTIF($H$2:$H$1000,"&gt;=50")&gt;=10,IF(D322&lt;&gt;"GR",IF(AND(D322&gt;=55,H322&gt;=50),_xlfn.IFS(AND(H322&gt;=$AF$11,H322&gt;$AE$10,H322&gt;$AD$10,H322&gt;$AC$10,H322&gt;$AB$10,H322&gt;$AA$10,H322&gt;$Z$10),"AA",AND(H322&gt;=$AE$11,H322&gt;$AD$10,H322&gt;$AC$10,H322&gt;$AB$10,H322&gt;$AA$10,H322&gt;$Z$10),"BA",AND(H322&gt;=$AD$11,H322&gt;$AC$10,H322&gt;$AB$10,H322&gt;$AA$10,H322&gt;$Z$10),"BB",AND(H322&gt;=$AC$11,H322&gt;$AB$10,H322&gt;$AA$10,H322&gt;$Z$10),"CB",AND(H322&gt;=$AB$11,H322&gt;$AA$10,H322&gt;$Z$10),"CC",AND(H322&gt;=$AA$11,H322&gt;$Z$10),"DC",H322&gt;=50,"DD"),IF(H322&gt;=$Y$9,"FD","FF")),R322),IF(J322&gt;=$X$32,$X$30,IF(J322&gt;=$Y$32,$Y$30,IF(J322&gt;=$Z$32,$Z$30,IF(J322&gt;=$AA$32,$AA$30,IF(J322&gt;=$AB$32,$AB$30,IF(J322&gt;=$AC$32,$AC$30,IF(J322&gt;=$AD$32,$AD$30,IF(J322&gt;=$AE$32,$AE$30,$AF$30))))))))),R322)</f>
        <v/>
      </c>
      <c r="T322" s="9" t="str" cm="1">
        <f t="array" ref="T322">IF(A322&lt;&gt;"",IF(_xlfn.BITOR(D322&lt;&gt;"GR",D322&lt;&gt;""),IF(AND(J322&gt;=50,D322&gt;=55),_xlfn.RANK.EQ(J322,$J$2:$J$1000,0),_xlfn.IFS(S322="FD",999,S322="FF",1000)),IF(AND(J322&gt;=50,F322&gt;=55),_xlfn.RANK.EQ(J322,$J$2:$J$326,0),_xlfn.IFS(S322="FD",999,S322="FF",1000))),"")</f>
        <v/>
      </c>
    </row>
    <row r="323" spans="1:20" x14ac:dyDescent="0.2">
      <c r="A323" s="3"/>
      <c r="B323" s="3"/>
      <c r="C323" s="3"/>
      <c r="D323" s="3"/>
      <c r="E323" s="16">
        <f t="shared" ref="E323:E386" si="70">IF(_xlfn.BITOR(B323="GR",B323=""),0,B323)</f>
        <v>0</v>
      </c>
      <c r="F323" s="16">
        <f t="shared" ref="F323:F386" si="71">IF(_xlfn.BITOR(C323="",C323="GR"),0,C323)</f>
        <v>0</v>
      </c>
      <c r="G323" s="9">
        <f t="shared" si="69"/>
        <v>0</v>
      </c>
      <c r="H323" s="9">
        <f t="shared" ref="H323:H386" si="72">IF(AND(D323&lt;&gt;"",D323&lt;&gt;"GR"),(E323*0.4)+(D323*0.6),G323)</f>
        <v>0</v>
      </c>
      <c r="I323" s="9">
        <f t="shared" ref="I323:I326" si="73">ROUND(G323,0)</f>
        <v>0</v>
      </c>
      <c r="J323" s="9">
        <f t="shared" ref="J323:J326" si="74">ROUND(H323,0)</f>
        <v>0</v>
      </c>
      <c r="K323" s="9" t="str">
        <f t="shared" ref="K323:K386" si="75">IF(AND(G323&gt;=50,F323&gt;=55),G323,"")</f>
        <v/>
      </c>
      <c r="L323" s="9" t="str">
        <f t="shared" ref="L323:L386" si="76">IF(K323&lt;&gt;"",IF(_xlfn.RANK.EQ(K323,$K$2:$K$326,0)&lt;=ROUND(COUNTIFS($G$2:$G$326,"&gt;=50",$F$2:$F$326,"&gt;=55")/100*$AF$9,0),"",G323),"")</f>
        <v/>
      </c>
      <c r="M323" s="9" t="str">
        <f t="shared" ref="M323:M386" si="77">IF(L323&lt;&gt;"",IF(_xlfn.RANK.EQ(L323,$L$2:$L$326,0)&lt;=ROUND(COUNTIFS($G$2:$G$326,"&gt;=50",$F$2:$F$326,"&gt;=55")/100*$AE$9,0),"",G323),"")</f>
        <v/>
      </c>
      <c r="N323" s="9" t="str">
        <f t="shared" ref="N323:N386" si="78">IF(M323&lt;&gt;"",IF(_xlfn.RANK.EQ(M323,$M$2:$M$326,0)&lt;=ROUND(COUNTIFS($G$2:$G$326,"&gt;=50",$F$2:$F$326,"&gt;=55")/100*$AD$9,0),"",G323),"")</f>
        <v/>
      </c>
      <c r="O323" s="9" t="str">
        <f t="shared" ref="O323:O386" si="79">IF(N323&lt;&gt;"",IF(_xlfn.RANK.EQ(N323,$N$2:$N$326,0)&lt;=ROUND(COUNTIFS($G$2:$G$326,"&gt;=50",$F$2:$F$326,"&gt;=55")/100*$AC$9,0),"",G323),"")</f>
        <v/>
      </c>
      <c r="P323" s="9" t="str">
        <f t="shared" ref="P323:P386" si="80">IF(O323&lt;&gt;"",IF(_xlfn.RANK.EQ(O323,$O$2:$O$326,0)&lt;=ROUND(COUNTIFS($G$2:$G$326,"&gt;=50",$F$2:$F$326,"&gt;=55")/100*$AB$9,0),"",G323),"")</f>
        <v/>
      </c>
      <c r="Q323" s="9" t="str">
        <f t="shared" ref="Q323:Q386" si="81">IF(P323&lt;&gt;"",IF(_xlfn.RANK.EQ(P323,$P$2:$P$326,0)&lt;=ROUND(COUNTIFS($G$2:$G$326,"&gt;=50",$F$2:$F$326,"&gt;=55")/100*$AA$9,0),"",G323),"")</f>
        <v/>
      </c>
      <c r="R323" s="9" t="str">
        <f>IF(A323&lt;&gt;"",IF(COUNTIF($G$2:$G$1000,"&gt;=50")&gt;=10,IF(AND(F323&gt;=55,G323&gt;=50),IF(_xlfn.RANK.EQ(K323,$K$2:$K$1000,0)&lt;=ROUND(COUNTIFS($G$2:$G$1000,"&gt;=50",$F$2:$F$1000,"&gt;=55")/100*$AF$9,0),$AF$8,IF(_xlfn.RANK.EQ(L323,$L$2:$L$1000,0)&lt;=ROUND(COUNTIFS($G$2:$G$1000,"&gt;=50",$F$2:$F$1000,"&gt;=55")/100*$AE$9,0),$AE$8,IF(_xlfn.RANK.EQ(M323,$M$2:$M$1000,0)&lt;=ROUND(COUNTIFS($G$2:$G$1000,"&gt;=50",$F$2:$F$1000,"&gt;=55")/100*$AD$9,0),$AD$8,IF(_xlfn.RANK.EQ(N323,$N$2:$N$1000,0)&lt;=ROUND(COUNTIFS($G$2:$G$1000,"&gt;=50",$F$2:$F$1000,"&gt;=55")/100*$AC$9,0),$AC$8,IF(_xlfn.RANK.EQ(O323,$O$2:$O$1000,0)&lt;=ROUND(COUNTIFS($G$2:$G$1000,"&gt;=50",$F$2:$F$1000,"&gt;=55")/100*$AB$9,0),$AB$8,IF(_xlfn.RANK.EQ(P323,$P$2:$P$1000,0)&lt;=ROUND(COUNTIFS($G$2:$G$1000,"&gt;=50",$F$2:$F$1000,"&gt;=55")/100*$AA$9,0),$AA$8,$Z$8)))))),IF(I323&gt;=$Y$9,$Y$8,$X$8)),IF(I323&gt;=$X$32,$X$30,IF(I323&gt;=$Y$32,$Y$30,IF(I323&gt;=$Z$32,$Z$30,IF(I323&gt;=$AA$32,$AA$30,IF(I323&gt;=$AB$32,$AB$30,IF(I323&gt;=$AC$32,$AC$30,IF(I323&gt;=$AD$32,$AD$30,IF(I323&gt;=$AE$32,$AE$30,$AF$30))))))))),"")</f>
        <v/>
      </c>
      <c r="S323" s="9" t="str" cm="1">
        <f t="array" ref="S323">IF(AND(D323&lt;&gt;"",D323&lt;&gt;"GR"),IF(COUNTIF($H$2:$H$1000,"&gt;=50")&gt;=10,IF(D323&lt;&gt;"GR",IF(AND(D323&gt;=55,H323&gt;=50),_xlfn.IFS(AND(H323&gt;=$AF$11,H323&gt;$AE$10,H323&gt;$AD$10,H323&gt;$AC$10,H323&gt;$AB$10,H323&gt;$AA$10,H323&gt;$Z$10),"AA",AND(H323&gt;=$AE$11,H323&gt;$AD$10,H323&gt;$AC$10,H323&gt;$AB$10,H323&gt;$AA$10,H323&gt;$Z$10),"BA",AND(H323&gt;=$AD$11,H323&gt;$AC$10,H323&gt;$AB$10,H323&gt;$AA$10,H323&gt;$Z$10),"BB",AND(H323&gt;=$AC$11,H323&gt;$AB$10,H323&gt;$AA$10,H323&gt;$Z$10),"CB",AND(H323&gt;=$AB$11,H323&gt;$AA$10,H323&gt;$Z$10),"CC",AND(H323&gt;=$AA$11,H323&gt;$Z$10),"DC",H323&gt;=50,"DD"),IF(H323&gt;=$Y$9,"FD","FF")),R323),IF(J323&gt;=$X$32,$X$30,IF(J323&gt;=$Y$32,$Y$30,IF(J323&gt;=$Z$32,$Z$30,IF(J323&gt;=$AA$32,$AA$30,IF(J323&gt;=$AB$32,$AB$30,IF(J323&gt;=$AC$32,$AC$30,IF(J323&gt;=$AD$32,$AD$30,IF(J323&gt;=$AE$32,$AE$30,$AF$30))))))))),R323)</f>
        <v/>
      </c>
      <c r="T323" s="9" t="str" cm="1">
        <f t="array" ref="T323">IF(A323&lt;&gt;"",IF(_xlfn.BITOR(D323&lt;&gt;"GR",D323&lt;&gt;""),IF(AND(J323&gt;=50,D323&gt;=55),_xlfn.RANK.EQ(J323,$J$2:$J$1000,0),_xlfn.IFS(S323="FD",999,S323="FF",1000)),IF(AND(J323&gt;=50,F323&gt;=55),_xlfn.RANK.EQ(J323,$J$2:$J$326,0),_xlfn.IFS(S323="FD",999,S323="FF",1000))),"")</f>
        <v/>
      </c>
    </row>
    <row r="324" spans="1:20" x14ac:dyDescent="0.2">
      <c r="A324" s="3"/>
      <c r="B324" s="3"/>
      <c r="C324" s="3"/>
      <c r="D324" s="3"/>
      <c r="E324" s="16">
        <f t="shared" si="70"/>
        <v>0</v>
      </c>
      <c r="F324" s="16">
        <f t="shared" si="71"/>
        <v>0</v>
      </c>
      <c r="G324" s="9">
        <f t="shared" si="69"/>
        <v>0</v>
      </c>
      <c r="H324" s="9">
        <f t="shared" si="72"/>
        <v>0</v>
      </c>
      <c r="I324" s="9">
        <f t="shared" si="73"/>
        <v>0</v>
      </c>
      <c r="J324" s="9">
        <f t="shared" si="74"/>
        <v>0</v>
      </c>
      <c r="K324" s="9" t="str">
        <f t="shared" si="75"/>
        <v/>
      </c>
      <c r="L324" s="9" t="str">
        <f t="shared" si="76"/>
        <v/>
      </c>
      <c r="M324" s="9" t="str">
        <f t="shared" si="77"/>
        <v/>
      </c>
      <c r="N324" s="9" t="str">
        <f t="shared" si="78"/>
        <v/>
      </c>
      <c r="O324" s="9" t="str">
        <f t="shared" si="79"/>
        <v/>
      </c>
      <c r="P324" s="9" t="str">
        <f t="shared" si="80"/>
        <v/>
      </c>
      <c r="Q324" s="9" t="str">
        <f t="shared" si="81"/>
        <v/>
      </c>
      <c r="R324" s="9" t="str">
        <f>IF(A324&lt;&gt;"",IF(COUNTIF($G$2:$G$1000,"&gt;=50")&gt;=10,IF(AND(F324&gt;=55,G324&gt;=50),IF(_xlfn.RANK.EQ(K324,$K$2:$K$1000,0)&lt;=ROUND(COUNTIFS($G$2:$G$1000,"&gt;=50",$F$2:$F$1000,"&gt;=55")/100*$AF$9,0),$AF$8,IF(_xlfn.RANK.EQ(L324,$L$2:$L$1000,0)&lt;=ROUND(COUNTIFS($G$2:$G$1000,"&gt;=50",$F$2:$F$1000,"&gt;=55")/100*$AE$9,0),$AE$8,IF(_xlfn.RANK.EQ(M324,$M$2:$M$1000,0)&lt;=ROUND(COUNTIFS($G$2:$G$1000,"&gt;=50",$F$2:$F$1000,"&gt;=55")/100*$AD$9,0),$AD$8,IF(_xlfn.RANK.EQ(N324,$N$2:$N$1000,0)&lt;=ROUND(COUNTIFS($G$2:$G$1000,"&gt;=50",$F$2:$F$1000,"&gt;=55")/100*$AC$9,0),$AC$8,IF(_xlfn.RANK.EQ(O324,$O$2:$O$1000,0)&lt;=ROUND(COUNTIFS($G$2:$G$1000,"&gt;=50",$F$2:$F$1000,"&gt;=55")/100*$AB$9,0),$AB$8,IF(_xlfn.RANK.EQ(P324,$P$2:$P$1000,0)&lt;=ROUND(COUNTIFS($G$2:$G$1000,"&gt;=50",$F$2:$F$1000,"&gt;=55")/100*$AA$9,0),$AA$8,$Z$8)))))),IF(I324&gt;=$Y$9,$Y$8,$X$8)),IF(I324&gt;=$X$32,$X$30,IF(I324&gt;=$Y$32,$Y$30,IF(I324&gt;=$Z$32,$Z$30,IF(I324&gt;=$AA$32,$AA$30,IF(I324&gt;=$AB$32,$AB$30,IF(I324&gt;=$AC$32,$AC$30,IF(I324&gt;=$AD$32,$AD$30,IF(I324&gt;=$AE$32,$AE$30,$AF$30))))))))),"")</f>
        <v/>
      </c>
      <c r="S324" s="9" t="str" cm="1">
        <f t="array" ref="S324">IF(AND(D324&lt;&gt;"",D324&lt;&gt;"GR"),IF(COUNTIF($H$2:$H$1000,"&gt;=50")&gt;=10,IF(D324&lt;&gt;"GR",IF(AND(D324&gt;=55,H324&gt;=50),_xlfn.IFS(AND(H324&gt;=$AF$11,H324&gt;$AE$10,H324&gt;$AD$10,H324&gt;$AC$10,H324&gt;$AB$10,H324&gt;$AA$10,H324&gt;$Z$10),"AA",AND(H324&gt;=$AE$11,H324&gt;$AD$10,H324&gt;$AC$10,H324&gt;$AB$10,H324&gt;$AA$10,H324&gt;$Z$10),"BA",AND(H324&gt;=$AD$11,H324&gt;$AC$10,H324&gt;$AB$10,H324&gt;$AA$10,H324&gt;$Z$10),"BB",AND(H324&gt;=$AC$11,H324&gt;$AB$10,H324&gt;$AA$10,H324&gt;$Z$10),"CB",AND(H324&gt;=$AB$11,H324&gt;$AA$10,H324&gt;$Z$10),"CC",AND(H324&gt;=$AA$11,H324&gt;$Z$10),"DC",H324&gt;=50,"DD"),IF(H324&gt;=$Y$9,"FD","FF")),R324),IF(J324&gt;=$X$32,$X$30,IF(J324&gt;=$Y$32,$Y$30,IF(J324&gt;=$Z$32,$Z$30,IF(J324&gt;=$AA$32,$AA$30,IF(J324&gt;=$AB$32,$AB$30,IF(J324&gt;=$AC$32,$AC$30,IF(J324&gt;=$AD$32,$AD$30,IF(J324&gt;=$AE$32,$AE$30,$AF$30))))))))),R324)</f>
        <v/>
      </c>
      <c r="T324" s="9" t="str" cm="1">
        <f t="array" ref="T324">IF(A324&lt;&gt;"",IF(_xlfn.BITOR(D324&lt;&gt;"GR",D324&lt;&gt;""),IF(AND(J324&gt;=50,D324&gt;=55),_xlfn.RANK.EQ(J324,$J$2:$J$1000,0),_xlfn.IFS(S324="FD",999,S324="FF",1000)),IF(AND(J324&gt;=50,F324&gt;=55),_xlfn.RANK.EQ(J324,$J$2:$J$326,0),_xlfn.IFS(S324="FD",999,S324="FF",1000))),"")</f>
        <v/>
      </c>
    </row>
    <row r="325" spans="1:20" x14ac:dyDescent="0.2">
      <c r="A325" s="3"/>
      <c r="B325" s="3"/>
      <c r="C325" s="3"/>
      <c r="D325" s="3"/>
      <c r="E325" s="16">
        <f t="shared" si="70"/>
        <v>0</v>
      </c>
      <c r="F325" s="16">
        <f t="shared" si="71"/>
        <v>0</v>
      </c>
      <c r="G325" s="9">
        <f t="shared" si="69"/>
        <v>0</v>
      </c>
      <c r="H325" s="9">
        <f t="shared" si="72"/>
        <v>0</v>
      </c>
      <c r="I325" s="9">
        <f t="shared" si="73"/>
        <v>0</v>
      </c>
      <c r="J325" s="9">
        <f t="shared" si="74"/>
        <v>0</v>
      </c>
      <c r="K325" s="9" t="str">
        <f t="shared" si="75"/>
        <v/>
      </c>
      <c r="L325" s="9" t="str">
        <f t="shared" si="76"/>
        <v/>
      </c>
      <c r="M325" s="9" t="str">
        <f t="shared" si="77"/>
        <v/>
      </c>
      <c r="N325" s="9" t="str">
        <f t="shared" si="78"/>
        <v/>
      </c>
      <c r="O325" s="9" t="str">
        <f t="shared" si="79"/>
        <v/>
      </c>
      <c r="P325" s="9" t="str">
        <f t="shared" si="80"/>
        <v/>
      </c>
      <c r="Q325" s="9" t="str">
        <f t="shared" si="81"/>
        <v/>
      </c>
      <c r="R325" s="9" t="str">
        <f>IF(A325&lt;&gt;"",IF(COUNTIF($G$2:$G$1000,"&gt;=50")&gt;=10,IF(AND(F325&gt;=55,G325&gt;=50),IF(_xlfn.RANK.EQ(K325,$K$2:$K$1000,0)&lt;=ROUND(COUNTIFS($G$2:$G$1000,"&gt;=50",$F$2:$F$1000,"&gt;=55")/100*$AF$9,0),$AF$8,IF(_xlfn.RANK.EQ(L325,$L$2:$L$1000,0)&lt;=ROUND(COUNTIFS($G$2:$G$1000,"&gt;=50",$F$2:$F$1000,"&gt;=55")/100*$AE$9,0),$AE$8,IF(_xlfn.RANK.EQ(M325,$M$2:$M$1000,0)&lt;=ROUND(COUNTIFS($G$2:$G$1000,"&gt;=50",$F$2:$F$1000,"&gt;=55")/100*$AD$9,0),$AD$8,IF(_xlfn.RANK.EQ(N325,$N$2:$N$1000,0)&lt;=ROUND(COUNTIFS($G$2:$G$1000,"&gt;=50",$F$2:$F$1000,"&gt;=55")/100*$AC$9,0),$AC$8,IF(_xlfn.RANK.EQ(O325,$O$2:$O$1000,0)&lt;=ROUND(COUNTIFS($G$2:$G$1000,"&gt;=50",$F$2:$F$1000,"&gt;=55")/100*$AB$9,0),$AB$8,IF(_xlfn.RANK.EQ(P325,$P$2:$P$1000,0)&lt;=ROUND(COUNTIFS($G$2:$G$1000,"&gt;=50",$F$2:$F$1000,"&gt;=55")/100*$AA$9,0),$AA$8,$Z$8)))))),IF(I325&gt;=$Y$9,$Y$8,$X$8)),IF(I325&gt;=$X$32,$X$30,IF(I325&gt;=$Y$32,$Y$30,IF(I325&gt;=$Z$32,$Z$30,IF(I325&gt;=$AA$32,$AA$30,IF(I325&gt;=$AB$32,$AB$30,IF(I325&gt;=$AC$32,$AC$30,IF(I325&gt;=$AD$32,$AD$30,IF(I325&gt;=$AE$32,$AE$30,$AF$30))))))))),"")</f>
        <v/>
      </c>
      <c r="S325" s="9" t="str" cm="1">
        <f t="array" ref="S325">IF(AND(D325&lt;&gt;"",D325&lt;&gt;"GR"),IF(COUNTIF($H$2:$H$1000,"&gt;=50")&gt;=10,IF(D325&lt;&gt;"GR",IF(AND(D325&gt;=55,H325&gt;=50),_xlfn.IFS(AND(H325&gt;=$AF$11,H325&gt;$AE$10,H325&gt;$AD$10,H325&gt;$AC$10,H325&gt;$AB$10,H325&gt;$AA$10,H325&gt;$Z$10),"AA",AND(H325&gt;=$AE$11,H325&gt;$AD$10,H325&gt;$AC$10,H325&gt;$AB$10,H325&gt;$AA$10,H325&gt;$Z$10),"BA",AND(H325&gt;=$AD$11,H325&gt;$AC$10,H325&gt;$AB$10,H325&gt;$AA$10,H325&gt;$Z$10),"BB",AND(H325&gt;=$AC$11,H325&gt;$AB$10,H325&gt;$AA$10,H325&gt;$Z$10),"CB",AND(H325&gt;=$AB$11,H325&gt;$AA$10,H325&gt;$Z$10),"CC",AND(H325&gt;=$AA$11,H325&gt;$Z$10),"DC",H325&gt;=50,"DD"),IF(H325&gt;=$Y$9,"FD","FF")),R325),IF(J325&gt;=$X$32,$X$30,IF(J325&gt;=$Y$32,$Y$30,IF(J325&gt;=$Z$32,$Z$30,IF(J325&gt;=$AA$32,$AA$30,IF(J325&gt;=$AB$32,$AB$30,IF(J325&gt;=$AC$32,$AC$30,IF(J325&gt;=$AD$32,$AD$30,IF(J325&gt;=$AE$32,$AE$30,$AF$30))))))))),R325)</f>
        <v/>
      </c>
      <c r="T325" s="9" t="str" cm="1">
        <f t="array" ref="T325">IF(A325&lt;&gt;"",IF(_xlfn.BITOR(D325&lt;&gt;"GR",D325&lt;&gt;""),IF(AND(J325&gt;=50,D325&gt;=55),_xlfn.RANK.EQ(J325,$J$2:$J$1000,0),_xlfn.IFS(S325="FD",999,S325="FF",1000)),IF(AND(J325&gt;=50,F325&gt;=55),_xlfn.RANK.EQ(J325,$J$2:$J$326,0),_xlfn.IFS(S325="FD",999,S325="FF",1000))),"")</f>
        <v/>
      </c>
    </row>
    <row r="326" spans="1:20" x14ac:dyDescent="0.2">
      <c r="A326" s="3"/>
      <c r="B326" s="3"/>
      <c r="C326" s="3"/>
      <c r="D326" s="3"/>
      <c r="E326" s="16">
        <f t="shared" si="70"/>
        <v>0</v>
      </c>
      <c r="F326" s="16">
        <f t="shared" si="71"/>
        <v>0</v>
      </c>
      <c r="G326" s="9">
        <f t="shared" si="69"/>
        <v>0</v>
      </c>
      <c r="H326" s="9">
        <f t="shared" si="72"/>
        <v>0</v>
      </c>
      <c r="I326" s="9">
        <f t="shared" si="73"/>
        <v>0</v>
      </c>
      <c r="J326" s="9">
        <f t="shared" si="74"/>
        <v>0</v>
      </c>
      <c r="K326" s="9" t="str">
        <f t="shared" si="75"/>
        <v/>
      </c>
      <c r="L326" s="9" t="str">
        <f t="shared" si="76"/>
        <v/>
      </c>
      <c r="M326" s="9" t="str">
        <f t="shared" si="77"/>
        <v/>
      </c>
      <c r="N326" s="9" t="str">
        <f t="shared" si="78"/>
        <v/>
      </c>
      <c r="O326" s="9" t="str">
        <f t="shared" si="79"/>
        <v/>
      </c>
      <c r="P326" s="9" t="str">
        <f t="shared" si="80"/>
        <v/>
      </c>
      <c r="Q326" s="9" t="str">
        <f t="shared" si="81"/>
        <v/>
      </c>
      <c r="R326" s="9" t="str">
        <f>IF(A326&lt;&gt;"",IF(COUNTIF($G$2:$G$1000,"&gt;=50")&gt;=10,IF(AND(F326&gt;=55,G326&gt;=50),IF(_xlfn.RANK.EQ(K326,$K$2:$K$1000,0)&lt;=ROUND(COUNTIFS($G$2:$G$1000,"&gt;=50",$F$2:$F$1000,"&gt;=55")/100*$AF$9,0),$AF$8,IF(_xlfn.RANK.EQ(L326,$L$2:$L$1000,0)&lt;=ROUND(COUNTIFS($G$2:$G$1000,"&gt;=50",$F$2:$F$1000,"&gt;=55")/100*$AE$9,0),$AE$8,IF(_xlfn.RANK.EQ(M326,$M$2:$M$1000,0)&lt;=ROUND(COUNTIFS($G$2:$G$1000,"&gt;=50",$F$2:$F$1000,"&gt;=55")/100*$AD$9,0),$AD$8,IF(_xlfn.RANK.EQ(N326,$N$2:$N$1000,0)&lt;=ROUND(COUNTIFS($G$2:$G$1000,"&gt;=50",$F$2:$F$1000,"&gt;=55")/100*$AC$9,0),$AC$8,IF(_xlfn.RANK.EQ(O326,$O$2:$O$1000,0)&lt;=ROUND(COUNTIFS($G$2:$G$1000,"&gt;=50",$F$2:$F$1000,"&gt;=55")/100*$AB$9,0),$AB$8,IF(_xlfn.RANK.EQ(P326,$P$2:$P$1000,0)&lt;=ROUND(COUNTIFS($G$2:$G$1000,"&gt;=50",$F$2:$F$1000,"&gt;=55")/100*$AA$9,0),$AA$8,$Z$8)))))),IF(I326&gt;=$Y$9,$Y$8,$X$8)),IF(I326&gt;=$X$32,$X$30,IF(I326&gt;=$Y$32,$Y$30,IF(I326&gt;=$Z$32,$Z$30,IF(I326&gt;=$AA$32,$AA$30,IF(I326&gt;=$AB$32,$AB$30,IF(I326&gt;=$AC$32,$AC$30,IF(I326&gt;=$AD$32,$AD$30,IF(I326&gt;=$AE$32,$AE$30,$AF$30))))))))),"")</f>
        <v/>
      </c>
      <c r="S326" s="9" t="str" cm="1">
        <f t="array" ref="S326">IF(AND(D326&lt;&gt;"",D326&lt;&gt;"GR"),IF(COUNTIF($H$2:$H$1000,"&gt;=50")&gt;=10,IF(D326&lt;&gt;"GR",IF(AND(D326&gt;=55,H326&gt;=50),_xlfn.IFS(AND(H326&gt;=$AF$11,H326&gt;$AE$10,H326&gt;$AD$10,H326&gt;$AC$10,H326&gt;$AB$10,H326&gt;$AA$10,H326&gt;$Z$10),"AA",AND(H326&gt;=$AE$11,H326&gt;$AD$10,H326&gt;$AC$10,H326&gt;$AB$10,H326&gt;$AA$10,H326&gt;$Z$10),"BA",AND(H326&gt;=$AD$11,H326&gt;$AC$10,H326&gt;$AB$10,H326&gt;$AA$10,H326&gt;$Z$10),"BB",AND(H326&gt;=$AC$11,H326&gt;$AB$10,H326&gt;$AA$10,H326&gt;$Z$10),"CB",AND(H326&gt;=$AB$11,H326&gt;$AA$10,H326&gt;$Z$10),"CC",AND(H326&gt;=$AA$11,H326&gt;$Z$10),"DC",H326&gt;=50,"DD"),IF(H326&gt;=$Y$9,"FD","FF")),R326),IF(J326&gt;=$X$32,$X$30,IF(J326&gt;=$Y$32,$Y$30,IF(J326&gt;=$Z$32,$Z$30,IF(J326&gt;=$AA$32,$AA$30,IF(J326&gt;=$AB$32,$AB$30,IF(J326&gt;=$AC$32,$AC$30,IF(J326&gt;=$AD$32,$AD$30,IF(J326&gt;=$AE$32,$AE$30,$AF$30))))))))),R326)</f>
        <v/>
      </c>
      <c r="T326" s="9" t="str" cm="1">
        <f t="array" ref="T326">IF(A326&lt;&gt;"",IF(_xlfn.BITOR(D326&lt;&gt;"GR",D326&lt;&gt;""),IF(AND(J326&gt;=50,D326&gt;=55),_xlfn.RANK.EQ(J326,$J$2:$J$1000,0),_xlfn.IFS(S326="FD",999,S326="FF",1000)),IF(AND(J326&gt;=50,F326&gt;=55),_xlfn.RANK.EQ(J326,$J$2:$J$326,0),_xlfn.IFS(S326="FD",999,S326="FF",1000))),"")</f>
        <v/>
      </c>
    </row>
    <row r="327" spans="1:20" x14ac:dyDescent="0.2">
      <c r="A327" s="3"/>
      <c r="B327" s="3"/>
      <c r="C327" s="3"/>
      <c r="D327" s="3"/>
      <c r="E327" s="16">
        <f t="shared" si="70"/>
        <v>0</v>
      </c>
      <c r="F327" s="16">
        <f t="shared" si="71"/>
        <v>0</v>
      </c>
      <c r="G327" s="9">
        <f t="shared" si="69"/>
        <v>0</v>
      </c>
      <c r="H327" s="9">
        <f t="shared" si="72"/>
        <v>0</v>
      </c>
      <c r="I327" s="9">
        <f t="shared" ref="I327:I390" si="82">ROUND(G327,0)</f>
        <v>0</v>
      </c>
      <c r="J327" s="9">
        <f t="shared" ref="J327:J390" si="83">ROUND(H327,0)</f>
        <v>0</v>
      </c>
      <c r="K327" s="9" t="str">
        <f t="shared" si="75"/>
        <v/>
      </c>
      <c r="L327" s="9" t="str">
        <f t="shared" si="76"/>
        <v/>
      </c>
      <c r="M327" s="9" t="str">
        <f t="shared" si="77"/>
        <v/>
      </c>
      <c r="N327" s="9" t="str">
        <f t="shared" si="78"/>
        <v/>
      </c>
      <c r="O327" s="9" t="str">
        <f t="shared" si="79"/>
        <v/>
      </c>
      <c r="P327" s="9" t="str">
        <f t="shared" si="80"/>
        <v/>
      </c>
      <c r="Q327" s="9" t="str">
        <f t="shared" si="81"/>
        <v/>
      </c>
      <c r="R327" s="9" t="str">
        <f>IF(A327&lt;&gt;"",IF(COUNTIF($G$2:$G$1000,"&gt;=50")&gt;=10,IF(AND(F327&gt;=55,G327&gt;=50),IF(_xlfn.RANK.EQ(K327,$K$2:$K$1000,0)&lt;=ROUND(COUNTIFS($G$2:$G$1000,"&gt;=50",$F$2:$F$1000,"&gt;=55")/100*$AF$9,0),$AF$8,IF(_xlfn.RANK.EQ(L327,$L$2:$L$1000,0)&lt;=ROUND(COUNTIFS($G$2:$G$1000,"&gt;=50",$F$2:$F$1000,"&gt;=55")/100*$AE$9,0),$AE$8,IF(_xlfn.RANK.EQ(M327,$M$2:$M$1000,0)&lt;=ROUND(COUNTIFS($G$2:$G$1000,"&gt;=50",$F$2:$F$1000,"&gt;=55")/100*$AD$9,0),$AD$8,IF(_xlfn.RANK.EQ(N327,$N$2:$N$1000,0)&lt;=ROUND(COUNTIFS($G$2:$G$1000,"&gt;=50",$F$2:$F$1000,"&gt;=55")/100*$AC$9,0),$AC$8,IF(_xlfn.RANK.EQ(O327,$O$2:$O$1000,0)&lt;=ROUND(COUNTIFS($G$2:$G$1000,"&gt;=50",$F$2:$F$1000,"&gt;=55")/100*$AB$9,0),$AB$8,IF(_xlfn.RANK.EQ(P327,$P$2:$P$1000,0)&lt;=ROUND(COUNTIFS($G$2:$G$1000,"&gt;=50",$F$2:$F$1000,"&gt;=55")/100*$AA$9,0),$AA$8,$Z$8)))))),IF(I327&gt;=$Y$9,$Y$8,$X$8)),IF(I327&gt;=$X$32,$X$30,IF(I327&gt;=$Y$32,$Y$30,IF(I327&gt;=$Z$32,$Z$30,IF(I327&gt;=$AA$32,$AA$30,IF(I327&gt;=$AB$32,$AB$30,IF(I327&gt;=$AC$32,$AC$30,IF(I327&gt;=$AD$32,$AD$30,IF(I327&gt;=$AE$32,$AE$30,$AF$30))))))))),"")</f>
        <v/>
      </c>
      <c r="S327" s="9" t="str" cm="1">
        <f t="array" ref="S327">IF(AND(D327&lt;&gt;"",D327&lt;&gt;"GR"),IF(COUNTIF($H$2:$H$1000,"&gt;=50")&gt;=10,IF(D327&lt;&gt;"GR",IF(AND(D327&gt;=55,H327&gt;=50),_xlfn.IFS(AND(H327&gt;=$AF$11,H327&gt;$AE$10,H327&gt;$AD$10,H327&gt;$AC$10,H327&gt;$AB$10,H327&gt;$AA$10,H327&gt;$Z$10),"AA",AND(H327&gt;=$AE$11,H327&gt;$AD$10,H327&gt;$AC$10,H327&gt;$AB$10,H327&gt;$AA$10,H327&gt;$Z$10),"BA",AND(H327&gt;=$AD$11,H327&gt;$AC$10,H327&gt;$AB$10,H327&gt;$AA$10,H327&gt;$Z$10),"BB",AND(H327&gt;=$AC$11,H327&gt;$AB$10,H327&gt;$AA$10,H327&gt;$Z$10),"CB",AND(H327&gt;=$AB$11,H327&gt;$AA$10,H327&gt;$Z$10),"CC",AND(H327&gt;=$AA$11,H327&gt;$Z$10),"DC",H327&gt;=50,"DD"),IF(H327&gt;=$Y$9,"FD","FF")),R327),IF(J327&gt;=$X$32,$X$30,IF(J327&gt;=$Y$32,$Y$30,IF(J327&gt;=$Z$32,$Z$30,IF(J327&gt;=$AA$32,$AA$30,IF(J327&gt;=$AB$32,$AB$30,IF(J327&gt;=$AC$32,$AC$30,IF(J327&gt;=$AD$32,$AD$30,IF(J327&gt;=$AE$32,$AE$30,$AF$30))))))))),R327)</f>
        <v/>
      </c>
      <c r="T327" s="9" t="str" cm="1">
        <f t="array" ref="T327">IF(A327&lt;&gt;"",IF(_xlfn.BITOR(D327&lt;&gt;"GR",D327&lt;&gt;""),IF(AND(J327&gt;=50,D327&gt;=55),_xlfn.RANK.EQ(J327,$J$2:$J$1000,0),_xlfn.IFS(S327="FD",999,S327="FF",1000)),IF(AND(J327&gt;=50,F327&gt;=55),_xlfn.RANK.EQ(J327,$J$2:$J$326,0),_xlfn.IFS(S327="FD",999,S327="FF",1000))),"")</f>
        <v/>
      </c>
    </row>
    <row r="328" spans="1:20" x14ac:dyDescent="0.2">
      <c r="A328" s="3"/>
      <c r="B328" s="3"/>
      <c r="C328" s="3"/>
      <c r="D328" s="3"/>
      <c r="E328" s="16">
        <f t="shared" si="70"/>
        <v>0</v>
      </c>
      <c r="F328" s="16">
        <f t="shared" si="71"/>
        <v>0</v>
      </c>
      <c r="G328" s="9">
        <f t="shared" si="69"/>
        <v>0</v>
      </c>
      <c r="H328" s="9">
        <f t="shared" si="72"/>
        <v>0</v>
      </c>
      <c r="I328" s="9">
        <f t="shared" si="82"/>
        <v>0</v>
      </c>
      <c r="J328" s="9">
        <f t="shared" si="83"/>
        <v>0</v>
      </c>
      <c r="K328" s="9" t="str">
        <f t="shared" si="75"/>
        <v/>
      </c>
      <c r="L328" s="9" t="str">
        <f t="shared" si="76"/>
        <v/>
      </c>
      <c r="M328" s="9" t="str">
        <f t="shared" si="77"/>
        <v/>
      </c>
      <c r="N328" s="9" t="str">
        <f t="shared" si="78"/>
        <v/>
      </c>
      <c r="O328" s="9" t="str">
        <f t="shared" si="79"/>
        <v/>
      </c>
      <c r="P328" s="9" t="str">
        <f t="shared" si="80"/>
        <v/>
      </c>
      <c r="Q328" s="9" t="str">
        <f t="shared" si="81"/>
        <v/>
      </c>
      <c r="R328" s="9" t="str">
        <f>IF(A328&lt;&gt;"",IF(COUNTIF($G$2:$G$1000,"&gt;=50")&gt;=10,IF(AND(F328&gt;=55,G328&gt;=50),IF(_xlfn.RANK.EQ(K328,$K$2:$K$1000,0)&lt;=ROUND(COUNTIFS($G$2:$G$1000,"&gt;=50",$F$2:$F$1000,"&gt;=55")/100*$AF$9,0),$AF$8,IF(_xlfn.RANK.EQ(L328,$L$2:$L$1000,0)&lt;=ROUND(COUNTIFS($G$2:$G$1000,"&gt;=50",$F$2:$F$1000,"&gt;=55")/100*$AE$9,0),$AE$8,IF(_xlfn.RANK.EQ(M328,$M$2:$M$1000,0)&lt;=ROUND(COUNTIFS($G$2:$G$1000,"&gt;=50",$F$2:$F$1000,"&gt;=55")/100*$AD$9,0),$AD$8,IF(_xlfn.RANK.EQ(N328,$N$2:$N$1000,0)&lt;=ROUND(COUNTIFS($G$2:$G$1000,"&gt;=50",$F$2:$F$1000,"&gt;=55")/100*$AC$9,0),$AC$8,IF(_xlfn.RANK.EQ(O328,$O$2:$O$1000,0)&lt;=ROUND(COUNTIFS($G$2:$G$1000,"&gt;=50",$F$2:$F$1000,"&gt;=55")/100*$AB$9,0),$AB$8,IF(_xlfn.RANK.EQ(P328,$P$2:$P$1000,0)&lt;=ROUND(COUNTIFS($G$2:$G$1000,"&gt;=50",$F$2:$F$1000,"&gt;=55")/100*$AA$9,0),$AA$8,$Z$8)))))),IF(I328&gt;=$Y$9,$Y$8,$X$8)),IF(I328&gt;=$X$32,$X$30,IF(I328&gt;=$Y$32,$Y$30,IF(I328&gt;=$Z$32,$Z$30,IF(I328&gt;=$AA$32,$AA$30,IF(I328&gt;=$AB$32,$AB$30,IF(I328&gt;=$AC$32,$AC$30,IF(I328&gt;=$AD$32,$AD$30,IF(I328&gt;=$AE$32,$AE$30,$AF$30))))))))),"")</f>
        <v/>
      </c>
      <c r="S328" s="9" t="str" cm="1">
        <f t="array" ref="S328">IF(AND(D328&lt;&gt;"",D328&lt;&gt;"GR"),IF(COUNTIF($H$2:$H$1000,"&gt;=50")&gt;=10,IF(D328&lt;&gt;"GR",IF(AND(D328&gt;=55,H328&gt;=50),_xlfn.IFS(AND(H328&gt;=$AF$11,H328&gt;$AE$10,H328&gt;$AD$10,H328&gt;$AC$10,H328&gt;$AB$10,H328&gt;$AA$10,H328&gt;$Z$10),"AA",AND(H328&gt;=$AE$11,H328&gt;$AD$10,H328&gt;$AC$10,H328&gt;$AB$10,H328&gt;$AA$10,H328&gt;$Z$10),"BA",AND(H328&gt;=$AD$11,H328&gt;$AC$10,H328&gt;$AB$10,H328&gt;$AA$10,H328&gt;$Z$10),"BB",AND(H328&gt;=$AC$11,H328&gt;$AB$10,H328&gt;$AA$10,H328&gt;$Z$10),"CB",AND(H328&gt;=$AB$11,H328&gt;$AA$10,H328&gt;$Z$10),"CC",AND(H328&gt;=$AA$11,H328&gt;$Z$10),"DC",H328&gt;=50,"DD"),IF(H328&gt;=$Y$9,"FD","FF")),R328),IF(J328&gt;=$X$32,$X$30,IF(J328&gt;=$Y$32,$Y$30,IF(J328&gt;=$Z$32,$Z$30,IF(J328&gt;=$AA$32,$AA$30,IF(J328&gt;=$AB$32,$AB$30,IF(J328&gt;=$AC$32,$AC$30,IF(J328&gt;=$AD$32,$AD$30,IF(J328&gt;=$AE$32,$AE$30,$AF$30))))))))),R328)</f>
        <v/>
      </c>
      <c r="T328" s="9" t="str" cm="1">
        <f t="array" ref="T328">IF(A328&lt;&gt;"",IF(_xlfn.BITOR(D328&lt;&gt;"GR",D328&lt;&gt;""),IF(AND(J328&gt;=50,D328&gt;=55),_xlfn.RANK.EQ(J328,$J$2:$J$1000,0),_xlfn.IFS(S328="FD",999,S328="FF",1000)),IF(AND(J328&gt;=50,F328&gt;=55),_xlfn.RANK.EQ(J328,$J$2:$J$326,0),_xlfn.IFS(S328="FD",999,S328="FF",1000))),"")</f>
        <v/>
      </c>
    </row>
    <row r="329" spans="1:20" x14ac:dyDescent="0.2">
      <c r="A329" s="3"/>
      <c r="B329" s="3"/>
      <c r="C329" s="3"/>
      <c r="D329" s="3"/>
      <c r="E329" s="16">
        <f t="shared" si="70"/>
        <v>0</v>
      </c>
      <c r="F329" s="16">
        <f t="shared" si="71"/>
        <v>0</v>
      </c>
      <c r="G329" s="9">
        <f t="shared" si="69"/>
        <v>0</v>
      </c>
      <c r="H329" s="9">
        <f t="shared" si="72"/>
        <v>0</v>
      </c>
      <c r="I329" s="9">
        <f t="shared" si="82"/>
        <v>0</v>
      </c>
      <c r="J329" s="9">
        <f t="shared" si="83"/>
        <v>0</v>
      </c>
      <c r="K329" s="9" t="str">
        <f t="shared" si="75"/>
        <v/>
      </c>
      <c r="L329" s="9" t="str">
        <f t="shared" si="76"/>
        <v/>
      </c>
      <c r="M329" s="9" t="str">
        <f t="shared" si="77"/>
        <v/>
      </c>
      <c r="N329" s="9" t="str">
        <f t="shared" si="78"/>
        <v/>
      </c>
      <c r="O329" s="9" t="str">
        <f t="shared" si="79"/>
        <v/>
      </c>
      <c r="P329" s="9" t="str">
        <f t="shared" si="80"/>
        <v/>
      </c>
      <c r="Q329" s="9" t="str">
        <f t="shared" si="81"/>
        <v/>
      </c>
      <c r="R329" s="9" t="str">
        <f>IF(A329&lt;&gt;"",IF(COUNTIF($G$2:$G$1000,"&gt;=50")&gt;=10,IF(AND(F329&gt;=55,G329&gt;=50),IF(_xlfn.RANK.EQ(K329,$K$2:$K$1000,0)&lt;=ROUND(COUNTIFS($G$2:$G$1000,"&gt;=50",$F$2:$F$1000,"&gt;=55")/100*$AF$9,0),$AF$8,IF(_xlfn.RANK.EQ(L329,$L$2:$L$1000,0)&lt;=ROUND(COUNTIFS($G$2:$G$1000,"&gt;=50",$F$2:$F$1000,"&gt;=55")/100*$AE$9,0),$AE$8,IF(_xlfn.RANK.EQ(M329,$M$2:$M$1000,0)&lt;=ROUND(COUNTIFS($G$2:$G$1000,"&gt;=50",$F$2:$F$1000,"&gt;=55")/100*$AD$9,0),$AD$8,IF(_xlfn.RANK.EQ(N329,$N$2:$N$1000,0)&lt;=ROUND(COUNTIFS($G$2:$G$1000,"&gt;=50",$F$2:$F$1000,"&gt;=55")/100*$AC$9,0),$AC$8,IF(_xlfn.RANK.EQ(O329,$O$2:$O$1000,0)&lt;=ROUND(COUNTIFS($G$2:$G$1000,"&gt;=50",$F$2:$F$1000,"&gt;=55")/100*$AB$9,0),$AB$8,IF(_xlfn.RANK.EQ(P329,$P$2:$P$1000,0)&lt;=ROUND(COUNTIFS($G$2:$G$1000,"&gt;=50",$F$2:$F$1000,"&gt;=55")/100*$AA$9,0),$AA$8,$Z$8)))))),IF(I329&gt;=$Y$9,$Y$8,$X$8)),IF(I329&gt;=$X$32,$X$30,IF(I329&gt;=$Y$32,$Y$30,IF(I329&gt;=$Z$32,$Z$30,IF(I329&gt;=$AA$32,$AA$30,IF(I329&gt;=$AB$32,$AB$30,IF(I329&gt;=$AC$32,$AC$30,IF(I329&gt;=$AD$32,$AD$30,IF(I329&gt;=$AE$32,$AE$30,$AF$30))))))))),"")</f>
        <v/>
      </c>
      <c r="S329" s="9" t="str" cm="1">
        <f t="array" ref="S329">IF(AND(D329&lt;&gt;"",D329&lt;&gt;"GR"),IF(COUNTIF($H$2:$H$1000,"&gt;=50")&gt;=10,IF(D329&lt;&gt;"GR",IF(AND(D329&gt;=55,H329&gt;=50),_xlfn.IFS(AND(H329&gt;=$AF$11,H329&gt;$AE$10,H329&gt;$AD$10,H329&gt;$AC$10,H329&gt;$AB$10,H329&gt;$AA$10,H329&gt;$Z$10),"AA",AND(H329&gt;=$AE$11,H329&gt;$AD$10,H329&gt;$AC$10,H329&gt;$AB$10,H329&gt;$AA$10,H329&gt;$Z$10),"BA",AND(H329&gt;=$AD$11,H329&gt;$AC$10,H329&gt;$AB$10,H329&gt;$AA$10,H329&gt;$Z$10),"BB",AND(H329&gt;=$AC$11,H329&gt;$AB$10,H329&gt;$AA$10,H329&gt;$Z$10),"CB",AND(H329&gt;=$AB$11,H329&gt;$AA$10,H329&gt;$Z$10),"CC",AND(H329&gt;=$AA$11,H329&gt;$Z$10),"DC",H329&gt;=50,"DD"),IF(H329&gt;=$Y$9,"FD","FF")),R329),IF(J329&gt;=$X$32,$X$30,IF(J329&gt;=$Y$32,$Y$30,IF(J329&gt;=$Z$32,$Z$30,IF(J329&gt;=$AA$32,$AA$30,IF(J329&gt;=$AB$32,$AB$30,IF(J329&gt;=$AC$32,$AC$30,IF(J329&gt;=$AD$32,$AD$30,IF(J329&gt;=$AE$32,$AE$30,$AF$30))))))))),R329)</f>
        <v/>
      </c>
      <c r="T329" s="9" t="str" cm="1">
        <f t="array" ref="T329">IF(A329&lt;&gt;"",IF(_xlfn.BITOR(D329&lt;&gt;"GR",D329&lt;&gt;""),IF(AND(J329&gt;=50,D329&gt;=55),_xlfn.RANK.EQ(J329,$J$2:$J$1000,0),_xlfn.IFS(S329="FD",999,S329="FF",1000)),IF(AND(J329&gt;=50,F329&gt;=55),_xlfn.RANK.EQ(J329,$J$2:$J$326,0),_xlfn.IFS(S329="FD",999,S329="FF",1000))),"")</f>
        <v/>
      </c>
    </row>
    <row r="330" spans="1:20" x14ac:dyDescent="0.2">
      <c r="A330" s="3"/>
      <c r="B330" s="3"/>
      <c r="C330" s="3"/>
      <c r="D330" s="3"/>
      <c r="E330" s="16">
        <f t="shared" si="70"/>
        <v>0</v>
      </c>
      <c r="F330" s="16">
        <f t="shared" si="71"/>
        <v>0</v>
      </c>
      <c r="G330" s="9">
        <f t="shared" si="69"/>
        <v>0</v>
      </c>
      <c r="H330" s="9">
        <f t="shared" si="72"/>
        <v>0</v>
      </c>
      <c r="I330" s="9">
        <f t="shared" si="82"/>
        <v>0</v>
      </c>
      <c r="J330" s="9">
        <f t="shared" si="83"/>
        <v>0</v>
      </c>
      <c r="K330" s="9" t="str">
        <f t="shared" si="75"/>
        <v/>
      </c>
      <c r="L330" s="9" t="str">
        <f t="shared" si="76"/>
        <v/>
      </c>
      <c r="M330" s="9" t="str">
        <f t="shared" si="77"/>
        <v/>
      </c>
      <c r="N330" s="9" t="str">
        <f t="shared" si="78"/>
        <v/>
      </c>
      <c r="O330" s="9" t="str">
        <f t="shared" si="79"/>
        <v/>
      </c>
      <c r="P330" s="9" t="str">
        <f t="shared" si="80"/>
        <v/>
      </c>
      <c r="Q330" s="9" t="str">
        <f t="shared" si="81"/>
        <v/>
      </c>
      <c r="R330" s="9" t="str">
        <f>IF(A330&lt;&gt;"",IF(COUNTIF($G$2:$G$1000,"&gt;=50")&gt;=10,IF(AND(F330&gt;=55,G330&gt;=50),IF(_xlfn.RANK.EQ(K330,$K$2:$K$1000,0)&lt;=ROUND(COUNTIFS($G$2:$G$1000,"&gt;=50",$F$2:$F$1000,"&gt;=55")/100*$AF$9,0),$AF$8,IF(_xlfn.RANK.EQ(L330,$L$2:$L$1000,0)&lt;=ROUND(COUNTIFS($G$2:$G$1000,"&gt;=50",$F$2:$F$1000,"&gt;=55")/100*$AE$9,0),$AE$8,IF(_xlfn.RANK.EQ(M330,$M$2:$M$1000,0)&lt;=ROUND(COUNTIFS($G$2:$G$1000,"&gt;=50",$F$2:$F$1000,"&gt;=55")/100*$AD$9,0),$AD$8,IF(_xlfn.RANK.EQ(N330,$N$2:$N$1000,0)&lt;=ROUND(COUNTIFS($G$2:$G$1000,"&gt;=50",$F$2:$F$1000,"&gt;=55")/100*$AC$9,0),$AC$8,IF(_xlfn.RANK.EQ(O330,$O$2:$O$1000,0)&lt;=ROUND(COUNTIFS($G$2:$G$1000,"&gt;=50",$F$2:$F$1000,"&gt;=55")/100*$AB$9,0),$AB$8,IF(_xlfn.RANK.EQ(P330,$P$2:$P$1000,0)&lt;=ROUND(COUNTIFS($G$2:$G$1000,"&gt;=50",$F$2:$F$1000,"&gt;=55")/100*$AA$9,0),$AA$8,$Z$8)))))),IF(I330&gt;=$Y$9,$Y$8,$X$8)),IF(I330&gt;=$X$32,$X$30,IF(I330&gt;=$Y$32,$Y$30,IF(I330&gt;=$Z$32,$Z$30,IF(I330&gt;=$AA$32,$AA$30,IF(I330&gt;=$AB$32,$AB$30,IF(I330&gt;=$AC$32,$AC$30,IF(I330&gt;=$AD$32,$AD$30,IF(I330&gt;=$AE$32,$AE$30,$AF$30))))))))),"")</f>
        <v/>
      </c>
      <c r="S330" s="9" t="str" cm="1">
        <f t="array" ref="S330">IF(AND(D330&lt;&gt;"",D330&lt;&gt;"GR"),IF(COUNTIF($H$2:$H$1000,"&gt;=50")&gt;=10,IF(D330&lt;&gt;"GR",IF(AND(D330&gt;=55,H330&gt;=50),_xlfn.IFS(AND(H330&gt;=$AF$11,H330&gt;$AE$10,H330&gt;$AD$10,H330&gt;$AC$10,H330&gt;$AB$10,H330&gt;$AA$10,H330&gt;$Z$10),"AA",AND(H330&gt;=$AE$11,H330&gt;$AD$10,H330&gt;$AC$10,H330&gt;$AB$10,H330&gt;$AA$10,H330&gt;$Z$10),"BA",AND(H330&gt;=$AD$11,H330&gt;$AC$10,H330&gt;$AB$10,H330&gt;$AA$10,H330&gt;$Z$10),"BB",AND(H330&gt;=$AC$11,H330&gt;$AB$10,H330&gt;$AA$10,H330&gt;$Z$10),"CB",AND(H330&gt;=$AB$11,H330&gt;$AA$10,H330&gt;$Z$10),"CC",AND(H330&gt;=$AA$11,H330&gt;$Z$10),"DC",H330&gt;=50,"DD"),IF(H330&gt;=$Y$9,"FD","FF")),R330),IF(J330&gt;=$X$32,$X$30,IF(J330&gt;=$Y$32,$Y$30,IF(J330&gt;=$Z$32,$Z$30,IF(J330&gt;=$AA$32,$AA$30,IF(J330&gt;=$AB$32,$AB$30,IF(J330&gt;=$AC$32,$AC$30,IF(J330&gt;=$AD$32,$AD$30,IF(J330&gt;=$AE$32,$AE$30,$AF$30))))))))),R330)</f>
        <v/>
      </c>
      <c r="T330" s="9" t="str" cm="1">
        <f t="array" ref="T330">IF(A330&lt;&gt;"",IF(_xlfn.BITOR(D330&lt;&gt;"GR",D330&lt;&gt;""),IF(AND(J330&gt;=50,D330&gt;=55),_xlfn.RANK.EQ(J330,$J$2:$J$1000,0),_xlfn.IFS(S330="FD",999,S330="FF",1000)),IF(AND(J330&gt;=50,F330&gt;=55),_xlfn.RANK.EQ(J330,$J$2:$J$326,0),_xlfn.IFS(S330="FD",999,S330="FF",1000))),"")</f>
        <v/>
      </c>
    </row>
    <row r="331" spans="1:20" x14ac:dyDescent="0.2">
      <c r="A331" s="3"/>
      <c r="B331" s="3"/>
      <c r="C331" s="3"/>
      <c r="D331" s="3"/>
      <c r="E331" s="16">
        <f t="shared" si="70"/>
        <v>0</v>
      </c>
      <c r="F331" s="16">
        <f t="shared" si="71"/>
        <v>0</v>
      </c>
      <c r="G331" s="9">
        <f t="shared" si="69"/>
        <v>0</v>
      </c>
      <c r="H331" s="9">
        <f t="shared" si="72"/>
        <v>0</v>
      </c>
      <c r="I331" s="9">
        <f t="shared" si="82"/>
        <v>0</v>
      </c>
      <c r="J331" s="9">
        <f t="shared" si="83"/>
        <v>0</v>
      </c>
      <c r="K331" s="9" t="str">
        <f t="shared" si="75"/>
        <v/>
      </c>
      <c r="L331" s="9" t="str">
        <f t="shared" si="76"/>
        <v/>
      </c>
      <c r="M331" s="9" t="str">
        <f t="shared" si="77"/>
        <v/>
      </c>
      <c r="N331" s="9" t="str">
        <f t="shared" si="78"/>
        <v/>
      </c>
      <c r="O331" s="9" t="str">
        <f t="shared" si="79"/>
        <v/>
      </c>
      <c r="P331" s="9" t="str">
        <f t="shared" si="80"/>
        <v/>
      </c>
      <c r="Q331" s="9" t="str">
        <f t="shared" si="81"/>
        <v/>
      </c>
      <c r="R331" s="9" t="str">
        <f>IF(A331&lt;&gt;"",IF(COUNTIF($G$2:$G$1000,"&gt;=50")&gt;=10,IF(AND(F331&gt;=55,G331&gt;=50),IF(_xlfn.RANK.EQ(K331,$K$2:$K$1000,0)&lt;=ROUND(COUNTIFS($G$2:$G$1000,"&gt;=50",$F$2:$F$1000,"&gt;=55")/100*$AF$9,0),$AF$8,IF(_xlfn.RANK.EQ(L331,$L$2:$L$1000,0)&lt;=ROUND(COUNTIFS($G$2:$G$1000,"&gt;=50",$F$2:$F$1000,"&gt;=55")/100*$AE$9,0),$AE$8,IF(_xlfn.RANK.EQ(M331,$M$2:$M$1000,0)&lt;=ROUND(COUNTIFS($G$2:$G$1000,"&gt;=50",$F$2:$F$1000,"&gt;=55")/100*$AD$9,0),$AD$8,IF(_xlfn.RANK.EQ(N331,$N$2:$N$1000,0)&lt;=ROUND(COUNTIFS($G$2:$G$1000,"&gt;=50",$F$2:$F$1000,"&gt;=55")/100*$AC$9,0),$AC$8,IF(_xlfn.RANK.EQ(O331,$O$2:$O$1000,0)&lt;=ROUND(COUNTIFS($G$2:$G$1000,"&gt;=50",$F$2:$F$1000,"&gt;=55")/100*$AB$9,0),$AB$8,IF(_xlfn.RANK.EQ(P331,$P$2:$P$1000,0)&lt;=ROUND(COUNTIFS($G$2:$G$1000,"&gt;=50",$F$2:$F$1000,"&gt;=55")/100*$AA$9,0),$AA$8,$Z$8)))))),IF(I331&gt;=$Y$9,$Y$8,$X$8)),IF(I331&gt;=$X$32,$X$30,IF(I331&gt;=$Y$32,$Y$30,IF(I331&gt;=$Z$32,$Z$30,IF(I331&gt;=$AA$32,$AA$30,IF(I331&gt;=$AB$32,$AB$30,IF(I331&gt;=$AC$32,$AC$30,IF(I331&gt;=$AD$32,$AD$30,IF(I331&gt;=$AE$32,$AE$30,$AF$30))))))))),"")</f>
        <v/>
      </c>
      <c r="S331" s="9" t="str" cm="1">
        <f t="array" ref="S331">IF(AND(D331&lt;&gt;"",D331&lt;&gt;"GR"),IF(COUNTIF($H$2:$H$1000,"&gt;=50")&gt;=10,IF(D331&lt;&gt;"GR",IF(AND(D331&gt;=55,H331&gt;=50),_xlfn.IFS(AND(H331&gt;=$AF$11,H331&gt;$AE$10,H331&gt;$AD$10,H331&gt;$AC$10,H331&gt;$AB$10,H331&gt;$AA$10,H331&gt;$Z$10),"AA",AND(H331&gt;=$AE$11,H331&gt;$AD$10,H331&gt;$AC$10,H331&gt;$AB$10,H331&gt;$AA$10,H331&gt;$Z$10),"BA",AND(H331&gt;=$AD$11,H331&gt;$AC$10,H331&gt;$AB$10,H331&gt;$AA$10,H331&gt;$Z$10),"BB",AND(H331&gt;=$AC$11,H331&gt;$AB$10,H331&gt;$AA$10,H331&gt;$Z$10),"CB",AND(H331&gt;=$AB$11,H331&gt;$AA$10,H331&gt;$Z$10),"CC",AND(H331&gt;=$AA$11,H331&gt;$Z$10),"DC",H331&gt;=50,"DD"),IF(H331&gt;=$Y$9,"FD","FF")),R331),IF(J331&gt;=$X$32,$X$30,IF(J331&gt;=$Y$32,$Y$30,IF(J331&gt;=$Z$32,$Z$30,IF(J331&gt;=$AA$32,$AA$30,IF(J331&gt;=$AB$32,$AB$30,IF(J331&gt;=$AC$32,$AC$30,IF(J331&gt;=$AD$32,$AD$30,IF(J331&gt;=$AE$32,$AE$30,$AF$30))))))))),R331)</f>
        <v/>
      </c>
      <c r="T331" s="9" t="str" cm="1">
        <f t="array" ref="T331">IF(A331&lt;&gt;"",IF(_xlfn.BITOR(D331&lt;&gt;"GR",D331&lt;&gt;""),IF(AND(J331&gt;=50,D331&gt;=55),_xlfn.RANK.EQ(J331,$J$2:$J$1000,0),_xlfn.IFS(S331="FD",999,S331="FF",1000)),IF(AND(J331&gt;=50,F331&gt;=55),_xlfn.RANK.EQ(J331,$J$2:$J$326,0),_xlfn.IFS(S331="FD",999,S331="FF",1000))),"")</f>
        <v/>
      </c>
    </row>
    <row r="332" spans="1:20" x14ac:dyDescent="0.2">
      <c r="A332" s="3"/>
      <c r="B332" s="3"/>
      <c r="C332" s="3"/>
      <c r="D332" s="3"/>
      <c r="E332" s="16">
        <f t="shared" si="70"/>
        <v>0</v>
      </c>
      <c r="F332" s="16">
        <f t="shared" si="71"/>
        <v>0</v>
      </c>
      <c r="G332" s="9">
        <f t="shared" si="69"/>
        <v>0</v>
      </c>
      <c r="H332" s="9">
        <f t="shared" si="72"/>
        <v>0</v>
      </c>
      <c r="I332" s="9">
        <f t="shared" si="82"/>
        <v>0</v>
      </c>
      <c r="J332" s="9">
        <f t="shared" si="83"/>
        <v>0</v>
      </c>
      <c r="K332" s="9" t="str">
        <f t="shared" si="75"/>
        <v/>
      </c>
      <c r="L332" s="9" t="str">
        <f t="shared" si="76"/>
        <v/>
      </c>
      <c r="M332" s="9" t="str">
        <f t="shared" si="77"/>
        <v/>
      </c>
      <c r="N332" s="9" t="str">
        <f t="shared" si="78"/>
        <v/>
      </c>
      <c r="O332" s="9" t="str">
        <f t="shared" si="79"/>
        <v/>
      </c>
      <c r="P332" s="9" t="str">
        <f t="shared" si="80"/>
        <v/>
      </c>
      <c r="Q332" s="9" t="str">
        <f t="shared" si="81"/>
        <v/>
      </c>
      <c r="R332" s="9" t="str">
        <f>IF(A332&lt;&gt;"",IF(COUNTIF($G$2:$G$1000,"&gt;=50")&gt;=10,IF(AND(F332&gt;=55,G332&gt;=50),IF(_xlfn.RANK.EQ(K332,$K$2:$K$1000,0)&lt;=ROUND(COUNTIFS($G$2:$G$1000,"&gt;=50",$F$2:$F$1000,"&gt;=55")/100*$AF$9,0),$AF$8,IF(_xlfn.RANK.EQ(L332,$L$2:$L$1000,0)&lt;=ROUND(COUNTIFS($G$2:$G$1000,"&gt;=50",$F$2:$F$1000,"&gt;=55")/100*$AE$9,0),$AE$8,IF(_xlfn.RANK.EQ(M332,$M$2:$M$1000,0)&lt;=ROUND(COUNTIFS($G$2:$G$1000,"&gt;=50",$F$2:$F$1000,"&gt;=55")/100*$AD$9,0),$AD$8,IF(_xlfn.RANK.EQ(N332,$N$2:$N$1000,0)&lt;=ROUND(COUNTIFS($G$2:$G$1000,"&gt;=50",$F$2:$F$1000,"&gt;=55")/100*$AC$9,0),$AC$8,IF(_xlfn.RANK.EQ(O332,$O$2:$O$1000,0)&lt;=ROUND(COUNTIFS($G$2:$G$1000,"&gt;=50",$F$2:$F$1000,"&gt;=55")/100*$AB$9,0),$AB$8,IF(_xlfn.RANK.EQ(P332,$P$2:$P$1000,0)&lt;=ROUND(COUNTIFS($G$2:$G$1000,"&gt;=50",$F$2:$F$1000,"&gt;=55")/100*$AA$9,0),$AA$8,$Z$8)))))),IF(I332&gt;=$Y$9,$Y$8,$X$8)),IF(I332&gt;=$X$32,$X$30,IF(I332&gt;=$Y$32,$Y$30,IF(I332&gt;=$Z$32,$Z$30,IF(I332&gt;=$AA$32,$AA$30,IF(I332&gt;=$AB$32,$AB$30,IF(I332&gt;=$AC$32,$AC$30,IF(I332&gt;=$AD$32,$AD$30,IF(I332&gt;=$AE$32,$AE$30,$AF$30))))))))),"")</f>
        <v/>
      </c>
      <c r="S332" s="9" t="str" cm="1">
        <f t="array" ref="S332">IF(AND(D332&lt;&gt;"",D332&lt;&gt;"GR"),IF(COUNTIF($H$2:$H$1000,"&gt;=50")&gt;=10,IF(D332&lt;&gt;"GR",IF(AND(D332&gt;=55,H332&gt;=50),_xlfn.IFS(AND(H332&gt;=$AF$11,H332&gt;$AE$10,H332&gt;$AD$10,H332&gt;$AC$10,H332&gt;$AB$10,H332&gt;$AA$10,H332&gt;$Z$10),"AA",AND(H332&gt;=$AE$11,H332&gt;$AD$10,H332&gt;$AC$10,H332&gt;$AB$10,H332&gt;$AA$10,H332&gt;$Z$10),"BA",AND(H332&gt;=$AD$11,H332&gt;$AC$10,H332&gt;$AB$10,H332&gt;$AA$10,H332&gt;$Z$10),"BB",AND(H332&gt;=$AC$11,H332&gt;$AB$10,H332&gt;$AA$10,H332&gt;$Z$10),"CB",AND(H332&gt;=$AB$11,H332&gt;$AA$10,H332&gt;$Z$10),"CC",AND(H332&gt;=$AA$11,H332&gt;$Z$10),"DC",H332&gt;=50,"DD"),IF(H332&gt;=$Y$9,"FD","FF")),R332),IF(J332&gt;=$X$32,$X$30,IF(J332&gt;=$Y$32,$Y$30,IF(J332&gt;=$Z$32,$Z$30,IF(J332&gt;=$AA$32,$AA$30,IF(J332&gt;=$AB$32,$AB$30,IF(J332&gt;=$AC$32,$AC$30,IF(J332&gt;=$AD$32,$AD$30,IF(J332&gt;=$AE$32,$AE$30,$AF$30))))))))),R332)</f>
        <v/>
      </c>
      <c r="T332" s="9" t="str" cm="1">
        <f t="array" ref="T332">IF(A332&lt;&gt;"",IF(_xlfn.BITOR(D332&lt;&gt;"GR",D332&lt;&gt;""),IF(AND(J332&gt;=50,D332&gt;=55),_xlfn.RANK.EQ(J332,$J$2:$J$1000,0),_xlfn.IFS(S332="FD",999,S332="FF",1000)),IF(AND(J332&gt;=50,F332&gt;=55),_xlfn.RANK.EQ(J332,$J$2:$J$326,0),_xlfn.IFS(S332="FD",999,S332="FF",1000))),"")</f>
        <v/>
      </c>
    </row>
    <row r="333" spans="1:20" x14ac:dyDescent="0.2">
      <c r="A333" s="3"/>
      <c r="B333" s="3"/>
      <c r="C333" s="3"/>
      <c r="D333" s="3"/>
      <c r="E333" s="16">
        <f t="shared" si="70"/>
        <v>0</v>
      </c>
      <c r="F333" s="16">
        <f t="shared" si="71"/>
        <v>0</v>
      </c>
      <c r="G333" s="9">
        <f t="shared" si="69"/>
        <v>0</v>
      </c>
      <c r="H333" s="9">
        <f t="shared" si="72"/>
        <v>0</v>
      </c>
      <c r="I333" s="9">
        <f t="shared" si="82"/>
        <v>0</v>
      </c>
      <c r="J333" s="9">
        <f t="shared" si="83"/>
        <v>0</v>
      </c>
      <c r="K333" s="9" t="str">
        <f t="shared" si="75"/>
        <v/>
      </c>
      <c r="L333" s="9" t="str">
        <f t="shared" si="76"/>
        <v/>
      </c>
      <c r="M333" s="9" t="str">
        <f t="shared" si="77"/>
        <v/>
      </c>
      <c r="N333" s="9" t="str">
        <f t="shared" si="78"/>
        <v/>
      </c>
      <c r="O333" s="9" t="str">
        <f t="shared" si="79"/>
        <v/>
      </c>
      <c r="P333" s="9" t="str">
        <f t="shared" si="80"/>
        <v/>
      </c>
      <c r="Q333" s="9" t="str">
        <f t="shared" si="81"/>
        <v/>
      </c>
      <c r="R333" s="9" t="str">
        <f>IF(A333&lt;&gt;"",IF(COUNTIF($G$2:$G$1000,"&gt;=50")&gt;=10,IF(AND(F333&gt;=55,G333&gt;=50),IF(_xlfn.RANK.EQ(K333,$K$2:$K$1000,0)&lt;=ROUND(COUNTIFS($G$2:$G$1000,"&gt;=50",$F$2:$F$1000,"&gt;=55")/100*$AF$9,0),$AF$8,IF(_xlfn.RANK.EQ(L333,$L$2:$L$1000,0)&lt;=ROUND(COUNTIFS($G$2:$G$1000,"&gt;=50",$F$2:$F$1000,"&gt;=55")/100*$AE$9,0),$AE$8,IF(_xlfn.RANK.EQ(M333,$M$2:$M$1000,0)&lt;=ROUND(COUNTIFS($G$2:$G$1000,"&gt;=50",$F$2:$F$1000,"&gt;=55")/100*$AD$9,0),$AD$8,IF(_xlfn.RANK.EQ(N333,$N$2:$N$1000,0)&lt;=ROUND(COUNTIFS($G$2:$G$1000,"&gt;=50",$F$2:$F$1000,"&gt;=55")/100*$AC$9,0),$AC$8,IF(_xlfn.RANK.EQ(O333,$O$2:$O$1000,0)&lt;=ROUND(COUNTIFS($G$2:$G$1000,"&gt;=50",$F$2:$F$1000,"&gt;=55")/100*$AB$9,0),$AB$8,IF(_xlfn.RANK.EQ(P333,$P$2:$P$1000,0)&lt;=ROUND(COUNTIFS($G$2:$G$1000,"&gt;=50",$F$2:$F$1000,"&gt;=55")/100*$AA$9,0),$AA$8,$Z$8)))))),IF(I333&gt;=$Y$9,$Y$8,$X$8)),IF(I333&gt;=$X$32,$X$30,IF(I333&gt;=$Y$32,$Y$30,IF(I333&gt;=$Z$32,$Z$30,IF(I333&gt;=$AA$32,$AA$30,IF(I333&gt;=$AB$32,$AB$30,IF(I333&gt;=$AC$32,$AC$30,IF(I333&gt;=$AD$32,$AD$30,IF(I333&gt;=$AE$32,$AE$30,$AF$30))))))))),"")</f>
        <v/>
      </c>
      <c r="S333" s="9" t="str" cm="1">
        <f t="array" ref="S333">IF(AND(D333&lt;&gt;"",D333&lt;&gt;"GR"),IF(COUNTIF($H$2:$H$1000,"&gt;=50")&gt;=10,IF(D333&lt;&gt;"GR",IF(AND(D333&gt;=55,H333&gt;=50),_xlfn.IFS(AND(H333&gt;=$AF$11,H333&gt;$AE$10,H333&gt;$AD$10,H333&gt;$AC$10,H333&gt;$AB$10,H333&gt;$AA$10,H333&gt;$Z$10),"AA",AND(H333&gt;=$AE$11,H333&gt;$AD$10,H333&gt;$AC$10,H333&gt;$AB$10,H333&gt;$AA$10,H333&gt;$Z$10),"BA",AND(H333&gt;=$AD$11,H333&gt;$AC$10,H333&gt;$AB$10,H333&gt;$AA$10,H333&gt;$Z$10),"BB",AND(H333&gt;=$AC$11,H333&gt;$AB$10,H333&gt;$AA$10,H333&gt;$Z$10),"CB",AND(H333&gt;=$AB$11,H333&gt;$AA$10,H333&gt;$Z$10),"CC",AND(H333&gt;=$AA$11,H333&gt;$Z$10),"DC",H333&gt;=50,"DD"),IF(H333&gt;=$Y$9,"FD","FF")),R333),IF(J333&gt;=$X$32,$X$30,IF(J333&gt;=$Y$32,$Y$30,IF(J333&gt;=$Z$32,$Z$30,IF(J333&gt;=$AA$32,$AA$30,IF(J333&gt;=$AB$32,$AB$30,IF(J333&gt;=$AC$32,$AC$30,IF(J333&gt;=$AD$32,$AD$30,IF(J333&gt;=$AE$32,$AE$30,$AF$30))))))))),R333)</f>
        <v/>
      </c>
      <c r="T333" s="9" t="str" cm="1">
        <f t="array" ref="T333">IF(A333&lt;&gt;"",IF(_xlfn.BITOR(D333&lt;&gt;"GR",D333&lt;&gt;""),IF(AND(J333&gt;=50,D333&gt;=55),_xlfn.RANK.EQ(J333,$J$2:$J$1000,0),_xlfn.IFS(S333="FD",999,S333="FF",1000)),IF(AND(J333&gt;=50,F333&gt;=55),_xlfn.RANK.EQ(J333,$J$2:$J$326,0),_xlfn.IFS(S333="FD",999,S333="FF",1000))),"")</f>
        <v/>
      </c>
    </row>
    <row r="334" spans="1:20" x14ac:dyDescent="0.2">
      <c r="A334" s="3"/>
      <c r="B334" s="3"/>
      <c r="C334" s="3"/>
      <c r="D334" s="3"/>
      <c r="E334" s="16">
        <f t="shared" si="70"/>
        <v>0</v>
      </c>
      <c r="F334" s="16">
        <f t="shared" si="71"/>
        <v>0</v>
      </c>
      <c r="G334" s="9">
        <f t="shared" si="69"/>
        <v>0</v>
      </c>
      <c r="H334" s="9">
        <f t="shared" si="72"/>
        <v>0</v>
      </c>
      <c r="I334" s="9">
        <f t="shared" si="82"/>
        <v>0</v>
      </c>
      <c r="J334" s="9">
        <f t="shared" si="83"/>
        <v>0</v>
      </c>
      <c r="K334" s="9" t="str">
        <f t="shared" si="75"/>
        <v/>
      </c>
      <c r="L334" s="9" t="str">
        <f t="shared" si="76"/>
        <v/>
      </c>
      <c r="M334" s="9" t="str">
        <f t="shared" si="77"/>
        <v/>
      </c>
      <c r="N334" s="9" t="str">
        <f t="shared" si="78"/>
        <v/>
      </c>
      <c r="O334" s="9" t="str">
        <f t="shared" si="79"/>
        <v/>
      </c>
      <c r="P334" s="9" t="str">
        <f t="shared" si="80"/>
        <v/>
      </c>
      <c r="Q334" s="9" t="str">
        <f t="shared" si="81"/>
        <v/>
      </c>
      <c r="R334" s="9" t="str">
        <f>IF(A334&lt;&gt;"",IF(COUNTIF($G$2:$G$1000,"&gt;=50")&gt;=10,IF(AND(F334&gt;=55,G334&gt;=50),IF(_xlfn.RANK.EQ(K334,$K$2:$K$1000,0)&lt;=ROUND(COUNTIFS($G$2:$G$1000,"&gt;=50",$F$2:$F$1000,"&gt;=55")/100*$AF$9,0),$AF$8,IF(_xlfn.RANK.EQ(L334,$L$2:$L$1000,0)&lt;=ROUND(COUNTIFS($G$2:$G$1000,"&gt;=50",$F$2:$F$1000,"&gt;=55")/100*$AE$9,0),$AE$8,IF(_xlfn.RANK.EQ(M334,$M$2:$M$1000,0)&lt;=ROUND(COUNTIFS($G$2:$G$1000,"&gt;=50",$F$2:$F$1000,"&gt;=55")/100*$AD$9,0),$AD$8,IF(_xlfn.RANK.EQ(N334,$N$2:$N$1000,0)&lt;=ROUND(COUNTIFS($G$2:$G$1000,"&gt;=50",$F$2:$F$1000,"&gt;=55")/100*$AC$9,0),$AC$8,IF(_xlfn.RANK.EQ(O334,$O$2:$O$1000,0)&lt;=ROUND(COUNTIFS($G$2:$G$1000,"&gt;=50",$F$2:$F$1000,"&gt;=55")/100*$AB$9,0),$AB$8,IF(_xlfn.RANK.EQ(P334,$P$2:$P$1000,0)&lt;=ROUND(COUNTIFS($G$2:$G$1000,"&gt;=50",$F$2:$F$1000,"&gt;=55")/100*$AA$9,0),$AA$8,$Z$8)))))),IF(I334&gt;=$Y$9,$Y$8,$X$8)),IF(I334&gt;=$X$32,$X$30,IF(I334&gt;=$Y$32,$Y$30,IF(I334&gt;=$Z$32,$Z$30,IF(I334&gt;=$AA$32,$AA$30,IF(I334&gt;=$AB$32,$AB$30,IF(I334&gt;=$AC$32,$AC$30,IF(I334&gt;=$AD$32,$AD$30,IF(I334&gt;=$AE$32,$AE$30,$AF$30))))))))),"")</f>
        <v/>
      </c>
      <c r="S334" s="9" t="str" cm="1">
        <f t="array" ref="S334">IF(AND(D334&lt;&gt;"",D334&lt;&gt;"GR"),IF(COUNTIF($H$2:$H$1000,"&gt;=50")&gt;=10,IF(D334&lt;&gt;"GR",IF(AND(D334&gt;=55,H334&gt;=50),_xlfn.IFS(AND(H334&gt;=$AF$11,H334&gt;$AE$10,H334&gt;$AD$10,H334&gt;$AC$10,H334&gt;$AB$10,H334&gt;$AA$10,H334&gt;$Z$10),"AA",AND(H334&gt;=$AE$11,H334&gt;$AD$10,H334&gt;$AC$10,H334&gt;$AB$10,H334&gt;$AA$10,H334&gt;$Z$10),"BA",AND(H334&gt;=$AD$11,H334&gt;$AC$10,H334&gt;$AB$10,H334&gt;$AA$10,H334&gt;$Z$10),"BB",AND(H334&gt;=$AC$11,H334&gt;$AB$10,H334&gt;$AA$10,H334&gt;$Z$10),"CB",AND(H334&gt;=$AB$11,H334&gt;$AA$10,H334&gt;$Z$10),"CC",AND(H334&gt;=$AA$11,H334&gt;$Z$10),"DC",H334&gt;=50,"DD"),IF(H334&gt;=$Y$9,"FD","FF")),R334),IF(J334&gt;=$X$32,$X$30,IF(J334&gt;=$Y$32,$Y$30,IF(J334&gt;=$Z$32,$Z$30,IF(J334&gt;=$AA$32,$AA$30,IF(J334&gt;=$AB$32,$AB$30,IF(J334&gt;=$AC$32,$AC$30,IF(J334&gt;=$AD$32,$AD$30,IF(J334&gt;=$AE$32,$AE$30,$AF$30))))))))),R334)</f>
        <v/>
      </c>
      <c r="T334" s="9" t="str" cm="1">
        <f t="array" ref="T334">IF(A334&lt;&gt;"",IF(_xlfn.BITOR(D334&lt;&gt;"GR",D334&lt;&gt;""),IF(AND(J334&gt;=50,D334&gt;=55),_xlfn.RANK.EQ(J334,$J$2:$J$1000,0),_xlfn.IFS(S334="FD",999,S334="FF",1000)),IF(AND(J334&gt;=50,F334&gt;=55),_xlfn.RANK.EQ(J334,$J$2:$J$326,0),_xlfn.IFS(S334="FD",999,S334="FF",1000))),"")</f>
        <v/>
      </c>
    </row>
    <row r="335" spans="1:20" x14ac:dyDescent="0.2">
      <c r="A335" s="3"/>
      <c r="B335" s="3"/>
      <c r="C335" s="3"/>
      <c r="D335" s="3"/>
      <c r="E335" s="16">
        <f t="shared" si="70"/>
        <v>0</v>
      </c>
      <c r="F335" s="16">
        <f t="shared" si="71"/>
        <v>0</v>
      </c>
      <c r="G335" s="9">
        <f t="shared" si="69"/>
        <v>0</v>
      </c>
      <c r="H335" s="9">
        <f t="shared" si="72"/>
        <v>0</v>
      </c>
      <c r="I335" s="9">
        <f t="shared" si="82"/>
        <v>0</v>
      </c>
      <c r="J335" s="9">
        <f t="shared" si="83"/>
        <v>0</v>
      </c>
      <c r="K335" s="9" t="str">
        <f t="shared" si="75"/>
        <v/>
      </c>
      <c r="L335" s="9" t="str">
        <f t="shared" si="76"/>
        <v/>
      </c>
      <c r="M335" s="9" t="str">
        <f t="shared" si="77"/>
        <v/>
      </c>
      <c r="N335" s="9" t="str">
        <f t="shared" si="78"/>
        <v/>
      </c>
      <c r="O335" s="9" t="str">
        <f t="shared" si="79"/>
        <v/>
      </c>
      <c r="P335" s="9" t="str">
        <f t="shared" si="80"/>
        <v/>
      </c>
      <c r="Q335" s="9" t="str">
        <f t="shared" si="81"/>
        <v/>
      </c>
      <c r="R335" s="9" t="str">
        <f>IF(A335&lt;&gt;"",IF(COUNTIF($G$2:$G$1000,"&gt;=50")&gt;=10,IF(AND(F335&gt;=55,G335&gt;=50),IF(_xlfn.RANK.EQ(K335,$K$2:$K$1000,0)&lt;=ROUND(COUNTIFS($G$2:$G$1000,"&gt;=50",$F$2:$F$1000,"&gt;=55")/100*$AF$9,0),$AF$8,IF(_xlfn.RANK.EQ(L335,$L$2:$L$1000,0)&lt;=ROUND(COUNTIFS($G$2:$G$1000,"&gt;=50",$F$2:$F$1000,"&gt;=55")/100*$AE$9,0),$AE$8,IF(_xlfn.RANK.EQ(M335,$M$2:$M$1000,0)&lt;=ROUND(COUNTIFS($G$2:$G$1000,"&gt;=50",$F$2:$F$1000,"&gt;=55")/100*$AD$9,0),$AD$8,IF(_xlfn.RANK.EQ(N335,$N$2:$N$1000,0)&lt;=ROUND(COUNTIFS($G$2:$G$1000,"&gt;=50",$F$2:$F$1000,"&gt;=55")/100*$AC$9,0),$AC$8,IF(_xlfn.RANK.EQ(O335,$O$2:$O$1000,0)&lt;=ROUND(COUNTIFS($G$2:$G$1000,"&gt;=50",$F$2:$F$1000,"&gt;=55")/100*$AB$9,0),$AB$8,IF(_xlfn.RANK.EQ(P335,$P$2:$P$1000,0)&lt;=ROUND(COUNTIFS($G$2:$G$1000,"&gt;=50",$F$2:$F$1000,"&gt;=55")/100*$AA$9,0),$AA$8,$Z$8)))))),IF(I335&gt;=$Y$9,$Y$8,$X$8)),IF(I335&gt;=$X$32,$X$30,IF(I335&gt;=$Y$32,$Y$30,IF(I335&gt;=$Z$32,$Z$30,IF(I335&gt;=$AA$32,$AA$30,IF(I335&gt;=$AB$32,$AB$30,IF(I335&gt;=$AC$32,$AC$30,IF(I335&gt;=$AD$32,$AD$30,IF(I335&gt;=$AE$32,$AE$30,$AF$30))))))))),"")</f>
        <v/>
      </c>
      <c r="S335" s="9" t="str" cm="1">
        <f t="array" ref="S335">IF(AND(D335&lt;&gt;"",D335&lt;&gt;"GR"),IF(COUNTIF($H$2:$H$1000,"&gt;=50")&gt;=10,IF(D335&lt;&gt;"GR",IF(AND(D335&gt;=55,H335&gt;=50),_xlfn.IFS(AND(H335&gt;=$AF$11,H335&gt;$AE$10,H335&gt;$AD$10,H335&gt;$AC$10,H335&gt;$AB$10,H335&gt;$AA$10,H335&gt;$Z$10),"AA",AND(H335&gt;=$AE$11,H335&gt;$AD$10,H335&gt;$AC$10,H335&gt;$AB$10,H335&gt;$AA$10,H335&gt;$Z$10),"BA",AND(H335&gt;=$AD$11,H335&gt;$AC$10,H335&gt;$AB$10,H335&gt;$AA$10,H335&gt;$Z$10),"BB",AND(H335&gt;=$AC$11,H335&gt;$AB$10,H335&gt;$AA$10,H335&gt;$Z$10),"CB",AND(H335&gt;=$AB$11,H335&gt;$AA$10,H335&gt;$Z$10),"CC",AND(H335&gt;=$AA$11,H335&gt;$Z$10),"DC",H335&gt;=50,"DD"),IF(H335&gt;=$Y$9,"FD","FF")),R335),IF(J335&gt;=$X$32,$X$30,IF(J335&gt;=$Y$32,$Y$30,IF(J335&gt;=$Z$32,$Z$30,IF(J335&gt;=$AA$32,$AA$30,IF(J335&gt;=$AB$32,$AB$30,IF(J335&gt;=$AC$32,$AC$30,IF(J335&gt;=$AD$32,$AD$30,IF(J335&gt;=$AE$32,$AE$30,$AF$30))))))))),R335)</f>
        <v/>
      </c>
      <c r="T335" s="9" t="str" cm="1">
        <f t="array" ref="T335">IF(A335&lt;&gt;"",IF(_xlfn.BITOR(D335&lt;&gt;"GR",D335&lt;&gt;""),IF(AND(J335&gt;=50,D335&gt;=55),_xlfn.RANK.EQ(J335,$J$2:$J$1000,0),_xlfn.IFS(S335="FD",999,S335="FF",1000)),IF(AND(J335&gt;=50,F335&gt;=55),_xlfn.RANK.EQ(J335,$J$2:$J$326,0),_xlfn.IFS(S335="FD",999,S335="FF",1000))),"")</f>
        <v/>
      </c>
    </row>
    <row r="336" spans="1:20" x14ac:dyDescent="0.2">
      <c r="A336" s="3"/>
      <c r="B336" s="3"/>
      <c r="C336" s="3"/>
      <c r="D336" s="3"/>
      <c r="E336" s="16">
        <f t="shared" si="70"/>
        <v>0</v>
      </c>
      <c r="F336" s="16">
        <f t="shared" si="71"/>
        <v>0</v>
      </c>
      <c r="G336" s="9">
        <f t="shared" si="69"/>
        <v>0</v>
      </c>
      <c r="H336" s="9">
        <f t="shared" si="72"/>
        <v>0</v>
      </c>
      <c r="I336" s="9">
        <f t="shared" si="82"/>
        <v>0</v>
      </c>
      <c r="J336" s="9">
        <f t="shared" si="83"/>
        <v>0</v>
      </c>
      <c r="K336" s="9" t="str">
        <f t="shared" si="75"/>
        <v/>
      </c>
      <c r="L336" s="9" t="str">
        <f t="shared" si="76"/>
        <v/>
      </c>
      <c r="M336" s="9" t="str">
        <f t="shared" si="77"/>
        <v/>
      </c>
      <c r="N336" s="9" t="str">
        <f t="shared" si="78"/>
        <v/>
      </c>
      <c r="O336" s="9" t="str">
        <f t="shared" si="79"/>
        <v/>
      </c>
      <c r="P336" s="9" t="str">
        <f t="shared" si="80"/>
        <v/>
      </c>
      <c r="Q336" s="9" t="str">
        <f t="shared" si="81"/>
        <v/>
      </c>
      <c r="R336" s="9" t="str">
        <f>IF(A336&lt;&gt;"",IF(COUNTIF($G$2:$G$1000,"&gt;=50")&gt;=10,IF(AND(F336&gt;=55,G336&gt;=50),IF(_xlfn.RANK.EQ(K336,$K$2:$K$1000,0)&lt;=ROUND(COUNTIFS($G$2:$G$1000,"&gt;=50",$F$2:$F$1000,"&gt;=55")/100*$AF$9,0),$AF$8,IF(_xlfn.RANK.EQ(L336,$L$2:$L$1000,0)&lt;=ROUND(COUNTIFS($G$2:$G$1000,"&gt;=50",$F$2:$F$1000,"&gt;=55")/100*$AE$9,0),$AE$8,IF(_xlfn.RANK.EQ(M336,$M$2:$M$1000,0)&lt;=ROUND(COUNTIFS($G$2:$G$1000,"&gt;=50",$F$2:$F$1000,"&gt;=55")/100*$AD$9,0),$AD$8,IF(_xlfn.RANK.EQ(N336,$N$2:$N$1000,0)&lt;=ROUND(COUNTIFS($G$2:$G$1000,"&gt;=50",$F$2:$F$1000,"&gt;=55")/100*$AC$9,0),$AC$8,IF(_xlfn.RANK.EQ(O336,$O$2:$O$1000,0)&lt;=ROUND(COUNTIFS($G$2:$G$1000,"&gt;=50",$F$2:$F$1000,"&gt;=55")/100*$AB$9,0),$AB$8,IF(_xlfn.RANK.EQ(P336,$P$2:$P$1000,0)&lt;=ROUND(COUNTIFS($G$2:$G$1000,"&gt;=50",$F$2:$F$1000,"&gt;=55")/100*$AA$9,0),$AA$8,$Z$8)))))),IF(I336&gt;=$Y$9,$Y$8,$X$8)),IF(I336&gt;=$X$32,$X$30,IF(I336&gt;=$Y$32,$Y$30,IF(I336&gt;=$Z$32,$Z$30,IF(I336&gt;=$AA$32,$AA$30,IF(I336&gt;=$AB$32,$AB$30,IF(I336&gt;=$AC$32,$AC$30,IF(I336&gt;=$AD$32,$AD$30,IF(I336&gt;=$AE$32,$AE$30,$AF$30))))))))),"")</f>
        <v/>
      </c>
      <c r="S336" s="9" t="str" cm="1">
        <f t="array" ref="S336">IF(AND(D336&lt;&gt;"",D336&lt;&gt;"GR"),IF(COUNTIF($H$2:$H$1000,"&gt;=50")&gt;=10,IF(D336&lt;&gt;"GR",IF(AND(D336&gt;=55,H336&gt;=50),_xlfn.IFS(AND(H336&gt;=$AF$11,H336&gt;$AE$10,H336&gt;$AD$10,H336&gt;$AC$10,H336&gt;$AB$10,H336&gt;$AA$10,H336&gt;$Z$10),"AA",AND(H336&gt;=$AE$11,H336&gt;$AD$10,H336&gt;$AC$10,H336&gt;$AB$10,H336&gt;$AA$10,H336&gt;$Z$10),"BA",AND(H336&gt;=$AD$11,H336&gt;$AC$10,H336&gt;$AB$10,H336&gt;$AA$10,H336&gt;$Z$10),"BB",AND(H336&gt;=$AC$11,H336&gt;$AB$10,H336&gt;$AA$10,H336&gt;$Z$10),"CB",AND(H336&gt;=$AB$11,H336&gt;$AA$10,H336&gt;$Z$10),"CC",AND(H336&gt;=$AA$11,H336&gt;$Z$10),"DC",H336&gt;=50,"DD"),IF(H336&gt;=$Y$9,"FD","FF")),R336),IF(J336&gt;=$X$32,$X$30,IF(J336&gt;=$Y$32,$Y$30,IF(J336&gt;=$Z$32,$Z$30,IF(J336&gt;=$AA$32,$AA$30,IF(J336&gt;=$AB$32,$AB$30,IF(J336&gt;=$AC$32,$AC$30,IF(J336&gt;=$AD$32,$AD$30,IF(J336&gt;=$AE$32,$AE$30,$AF$30))))))))),R336)</f>
        <v/>
      </c>
      <c r="T336" s="9" t="str" cm="1">
        <f t="array" ref="T336">IF(A336&lt;&gt;"",IF(_xlfn.BITOR(D336&lt;&gt;"GR",D336&lt;&gt;""),IF(AND(J336&gt;=50,D336&gt;=55),_xlfn.RANK.EQ(J336,$J$2:$J$1000,0),_xlfn.IFS(S336="FD",999,S336="FF",1000)),IF(AND(J336&gt;=50,F336&gt;=55),_xlfn.RANK.EQ(J336,$J$2:$J$326,0),_xlfn.IFS(S336="FD",999,S336="FF",1000))),"")</f>
        <v/>
      </c>
    </row>
    <row r="337" spans="1:20" x14ac:dyDescent="0.2">
      <c r="A337" s="3"/>
      <c r="B337" s="3"/>
      <c r="C337" s="3"/>
      <c r="D337" s="3"/>
      <c r="E337" s="16">
        <f t="shared" si="70"/>
        <v>0</v>
      </c>
      <c r="F337" s="16">
        <f t="shared" si="71"/>
        <v>0</v>
      </c>
      <c r="G337" s="9">
        <f t="shared" si="69"/>
        <v>0</v>
      </c>
      <c r="H337" s="9">
        <f t="shared" si="72"/>
        <v>0</v>
      </c>
      <c r="I337" s="9">
        <f t="shared" si="82"/>
        <v>0</v>
      </c>
      <c r="J337" s="9">
        <f t="shared" si="83"/>
        <v>0</v>
      </c>
      <c r="K337" s="9" t="str">
        <f t="shared" si="75"/>
        <v/>
      </c>
      <c r="L337" s="9" t="str">
        <f t="shared" si="76"/>
        <v/>
      </c>
      <c r="M337" s="9" t="str">
        <f t="shared" si="77"/>
        <v/>
      </c>
      <c r="N337" s="9" t="str">
        <f t="shared" si="78"/>
        <v/>
      </c>
      <c r="O337" s="9" t="str">
        <f t="shared" si="79"/>
        <v/>
      </c>
      <c r="P337" s="9" t="str">
        <f t="shared" si="80"/>
        <v/>
      </c>
      <c r="Q337" s="9" t="str">
        <f t="shared" si="81"/>
        <v/>
      </c>
      <c r="R337" s="9" t="str">
        <f>IF(A337&lt;&gt;"",IF(COUNTIF($G$2:$G$1000,"&gt;=50")&gt;=10,IF(AND(F337&gt;=55,G337&gt;=50),IF(_xlfn.RANK.EQ(K337,$K$2:$K$1000,0)&lt;=ROUND(COUNTIFS($G$2:$G$1000,"&gt;=50",$F$2:$F$1000,"&gt;=55")/100*$AF$9,0),$AF$8,IF(_xlfn.RANK.EQ(L337,$L$2:$L$1000,0)&lt;=ROUND(COUNTIFS($G$2:$G$1000,"&gt;=50",$F$2:$F$1000,"&gt;=55")/100*$AE$9,0),$AE$8,IF(_xlfn.RANK.EQ(M337,$M$2:$M$1000,0)&lt;=ROUND(COUNTIFS($G$2:$G$1000,"&gt;=50",$F$2:$F$1000,"&gt;=55")/100*$AD$9,0),$AD$8,IF(_xlfn.RANK.EQ(N337,$N$2:$N$1000,0)&lt;=ROUND(COUNTIFS($G$2:$G$1000,"&gt;=50",$F$2:$F$1000,"&gt;=55")/100*$AC$9,0),$AC$8,IF(_xlfn.RANK.EQ(O337,$O$2:$O$1000,0)&lt;=ROUND(COUNTIFS($G$2:$G$1000,"&gt;=50",$F$2:$F$1000,"&gt;=55")/100*$AB$9,0),$AB$8,IF(_xlfn.RANK.EQ(P337,$P$2:$P$1000,0)&lt;=ROUND(COUNTIFS($G$2:$G$1000,"&gt;=50",$F$2:$F$1000,"&gt;=55")/100*$AA$9,0),$AA$8,$Z$8)))))),IF(I337&gt;=$Y$9,$Y$8,$X$8)),IF(I337&gt;=$X$32,$X$30,IF(I337&gt;=$Y$32,$Y$30,IF(I337&gt;=$Z$32,$Z$30,IF(I337&gt;=$AA$32,$AA$30,IF(I337&gt;=$AB$32,$AB$30,IF(I337&gt;=$AC$32,$AC$30,IF(I337&gt;=$AD$32,$AD$30,IF(I337&gt;=$AE$32,$AE$30,$AF$30))))))))),"")</f>
        <v/>
      </c>
      <c r="S337" s="9" t="str" cm="1">
        <f t="array" ref="S337">IF(AND(D337&lt;&gt;"",D337&lt;&gt;"GR"),IF(COUNTIF($H$2:$H$1000,"&gt;=50")&gt;=10,IF(D337&lt;&gt;"GR",IF(AND(D337&gt;=55,H337&gt;=50),_xlfn.IFS(AND(H337&gt;=$AF$11,H337&gt;$AE$10,H337&gt;$AD$10,H337&gt;$AC$10,H337&gt;$AB$10,H337&gt;$AA$10,H337&gt;$Z$10),"AA",AND(H337&gt;=$AE$11,H337&gt;$AD$10,H337&gt;$AC$10,H337&gt;$AB$10,H337&gt;$AA$10,H337&gt;$Z$10),"BA",AND(H337&gt;=$AD$11,H337&gt;$AC$10,H337&gt;$AB$10,H337&gt;$AA$10,H337&gt;$Z$10),"BB",AND(H337&gt;=$AC$11,H337&gt;$AB$10,H337&gt;$AA$10,H337&gt;$Z$10),"CB",AND(H337&gt;=$AB$11,H337&gt;$AA$10,H337&gt;$Z$10),"CC",AND(H337&gt;=$AA$11,H337&gt;$Z$10),"DC",H337&gt;=50,"DD"),IF(H337&gt;=$Y$9,"FD","FF")),R337),IF(J337&gt;=$X$32,$X$30,IF(J337&gt;=$Y$32,$Y$30,IF(J337&gt;=$Z$32,$Z$30,IF(J337&gt;=$AA$32,$AA$30,IF(J337&gt;=$AB$32,$AB$30,IF(J337&gt;=$AC$32,$AC$30,IF(J337&gt;=$AD$32,$AD$30,IF(J337&gt;=$AE$32,$AE$30,$AF$30))))))))),R337)</f>
        <v/>
      </c>
      <c r="T337" s="9" t="str" cm="1">
        <f t="array" ref="T337">IF(A337&lt;&gt;"",IF(_xlfn.BITOR(D337&lt;&gt;"GR",D337&lt;&gt;""),IF(AND(J337&gt;=50,D337&gt;=55),_xlfn.RANK.EQ(J337,$J$2:$J$1000,0),_xlfn.IFS(S337="FD",999,S337="FF",1000)),IF(AND(J337&gt;=50,F337&gt;=55),_xlfn.RANK.EQ(J337,$J$2:$J$326,0),_xlfn.IFS(S337="FD",999,S337="FF",1000))),"")</f>
        <v/>
      </c>
    </row>
    <row r="338" spans="1:20" x14ac:dyDescent="0.2">
      <c r="A338" s="3"/>
      <c r="B338" s="3"/>
      <c r="C338" s="3"/>
      <c r="D338" s="3"/>
      <c r="E338" s="16">
        <f t="shared" si="70"/>
        <v>0</v>
      </c>
      <c r="F338" s="16">
        <f t="shared" si="71"/>
        <v>0</v>
      </c>
      <c r="G338" s="9">
        <f t="shared" si="69"/>
        <v>0</v>
      </c>
      <c r="H338" s="9">
        <f t="shared" si="72"/>
        <v>0</v>
      </c>
      <c r="I338" s="9">
        <f t="shared" si="82"/>
        <v>0</v>
      </c>
      <c r="J338" s="9">
        <f t="shared" si="83"/>
        <v>0</v>
      </c>
      <c r="K338" s="9" t="str">
        <f t="shared" si="75"/>
        <v/>
      </c>
      <c r="L338" s="9" t="str">
        <f t="shared" si="76"/>
        <v/>
      </c>
      <c r="M338" s="9" t="str">
        <f t="shared" si="77"/>
        <v/>
      </c>
      <c r="N338" s="9" t="str">
        <f t="shared" si="78"/>
        <v/>
      </c>
      <c r="O338" s="9" t="str">
        <f t="shared" si="79"/>
        <v/>
      </c>
      <c r="P338" s="9" t="str">
        <f t="shared" si="80"/>
        <v/>
      </c>
      <c r="Q338" s="9" t="str">
        <f t="shared" si="81"/>
        <v/>
      </c>
      <c r="R338" s="9" t="str">
        <f>IF(A338&lt;&gt;"",IF(COUNTIF($G$2:$G$1000,"&gt;=50")&gt;=10,IF(AND(F338&gt;=55,G338&gt;=50),IF(_xlfn.RANK.EQ(K338,$K$2:$K$1000,0)&lt;=ROUND(COUNTIFS($G$2:$G$1000,"&gt;=50",$F$2:$F$1000,"&gt;=55")/100*$AF$9,0),$AF$8,IF(_xlfn.RANK.EQ(L338,$L$2:$L$1000,0)&lt;=ROUND(COUNTIFS($G$2:$G$1000,"&gt;=50",$F$2:$F$1000,"&gt;=55")/100*$AE$9,0),$AE$8,IF(_xlfn.RANK.EQ(M338,$M$2:$M$1000,0)&lt;=ROUND(COUNTIFS($G$2:$G$1000,"&gt;=50",$F$2:$F$1000,"&gt;=55")/100*$AD$9,0),$AD$8,IF(_xlfn.RANK.EQ(N338,$N$2:$N$1000,0)&lt;=ROUND(COUNTIFS($G$2:$G$1000,"&gt;=50",$F$2:$F$1000,"&gt;=55")/100*$AC$9,0),$AC$8,IF(_xlfn.RANK.EQ(O338,$O$2:$O$1000,0)&lt;=ROUND(COUNTIFS($G$2:$G$1000,"&gt;=50",$F$2:$F$1000,"&gt;=55")/100*$AB$9,0),$AB$8,IF(_xlfn.RANK.EQ(P338,$P$2:$P$1000,0)&lt;=ROUND(COUNTIFS($G$2:$G$1000,"&gt;=50",$F$2:$F$1000,"&gt;=55")/100*$AA$9,0),$AA$8,$Z$8)))))),IF(I338&gt;=$Y$9,$Y$8,$X$8)),IF(I338&gt;=$X$32,$X$30,IF(I338&gt;=$Y$32,$Y$30,IF(I338&gt;=$Z$32,$Z$30,IF(I338&gt;=$AA$32,$AA$30,IF(I338&gt;=$AB$32,$AB$30,IF(I338&gt;=$AC$32,$AC$30,IF(I338&gt;=$AD$32,$AD$30,IF(I338&gt;=$AE$32,$AE$30,$AF$30))))))))),"")</f>
        <v/>
      </c>
      <c r="S338" s="9" t="str" cm="1">
        <f t="array" ref="S338">IF(AND(D338&lt;&gt;"",D338&lt;&gt;"GR"),IF(COUNTIF($H$2:$H$1000,"&gt;=50")&gt;=10,IF(D338&lt;&gt;"GR",IF(AND(D338&gt;=55,H338&gt;=50),_xlfn.IFS(AND(H338&gt;=$AF$11,H338&gt;$AE$10,H338&gt;$AD$10,H338&gt;$AC$10,H338&gt;$AB$10,H338&gt;$AA$10,H338&gt;$Z$10),"AA",AND(H338&gt;=$AE$11,H338&gt;$AD$10,H338&gt;$AC$10,H338&gt;$AB$10,H338&gt;$AA$10,H338&gt;$Z$10),"BA",AND(H338&gt;=$AD$11,H338&gt;$AC$10,H338&gt;$AB$10,H338&gt;$AA$10,H338&gt;$Z$10),"BB",AND(H338&gt;=$AC$11,H338&gt;$AB$10,H338&gt;$AA$10,H338&gt;$Z$10),"CB",AND(H338&gt;=$AB$11,H338&gt;$AA$10,H338&gt;$Z$10),"CC",AND(H338&gt;=$AA$11,H338&gt;$Z$10),"DC",H338&gt;=50,"DD"),IF(H338&gt;=$Y$9,"FD","FF")),R338),IF(J338&gt;=$X$32,$X$30,IF(J338&gt;=$Y$32,$Y$30,IF(J338&gt;=$Z$32,$Z$30,IF(J338&gt;=$AA$32,$AA$30,IF(J338&gt;=$AB$32,$AB$30,IF(J338&gt;=$AC$32,$AC$30,IF(J338&gt;=$AD$32,$AD$30,IF(J338&gt;=$AE$32,$AE$30,$AF$30))))))))),R338)</f>
        <v/>
      </c>
      <c r="T338" s="9" t="str" cm="1">
        <f t="array" ref="T338">IF(A338&lt;&gt;"",IF(_xlfn.BITOR(D338&lt;&gt;"GR",D338&lt;&gt;""),IF(AND(J338&gt;=50,D338&gt;=55),_xlfn.RANK.EQ(J338,$J$2:$J$1000,0),_xlfn.IFS(S338="FD",999,S338="FF",1000)),IF(AND(J338&gt;=50,F338&gt;=55),_xlfn.RANK.EQ(J338,$J$2:$J$326,0),_xlfn.IFS(S338="FD",999,S338="FF",1000))),"")</f>
        <v/>
      </c>
    </row>
    <row r="339" spans="1:20" x14ac:dyDescent="0.2">
      <c r="A339" s="3"/>
      <c r="B339" s="3"/>
      <c r="C339" s="3"/>
      <c r="D339" s="3"/>
      <c r="E339" s="16">
        <f t="shared" si="70"/>
        <v>0</v>
      </c>
      <c r="F339" s="16">
        <f t="shared" si="71"/>
        <v>0</v>
      </c>
      <c r="G339" s="9">
        <f t="shared" si="69"/>
        <v>0</v>
      </c>
      <c r="H339" s="9">
        <f t="shared" si="72"/>
        <v>0</v>
      </c>
      <c r="I339" s="9">
        <f t="shared" si="82"/>
        <v>0</v>
      </c>
      <c r="J339" s="9">
        <f t="shared" si="83"/>
        <v>0</v>
      </c>
      <c r="K339" s="9" t="str">
        <f t="shared" si="75"/>
        <v/>
      </c>
      <c r="L339" s="9" t="str">
        <f t="shared" si="76"/>
        <v/>
      </c>
      <c r="M339" s="9" t="str">
        <f t="shared" si="77"/>
        <v/>
      </c>
      <c r="N339" s="9" t="str">
        <f t="shared" si="78"/>
        <v/>
      </c>
      <c r="O339" s="9" t="str">
        <f t="shared" si="79"/>
        <v/>
      </c>
      <c r="P339" s="9" t="str">
        <f t="shared" si="80"/>
        <v/>
      </c>
      <c r="Q339" s="9" t="str">
        <f t="shared" si="81"/>
        <v/>
      </c>
      <c r="R339" s="9" t="str">
        <f>IF(A339&lt;&gt;"",IF(COUNTIF($G$2:$G$1000,"&gt;=50")&gt;=10,IF(AND(F339&gt;=55,G339&gt;=50),IF(_xlfn.RANK.EQ(K339,$K$2:$K$1000,0)&lt;=ROUND(COUNTIFS($G$2:$G$1000,"&gt;=50",$F$2:$F$1000,"&gt;=55")/100*$AF$9,0),$AF$8,IF(_xlfn.RANK.EQ(L339,$L$2:$L$1000,0)&lt;=ROUND(COUNTIFS($G$2:$G$1000,"&gt;=50",$F$2:$F$1000,"&gt;=55")/100*$AE$9,0),$AE$8,IF(_xlfn.RANK.EQ(M339,$M$2:$M$1000,0)&lt;=ROUND(COUNTIFS($G$2:$G$1000,"&gt;=50",$F$2:$F$1000,"&gt;=55")/100*$AD$9,0),$AD$8,IF(_xlfn.RANK.EQ(N339,$N$2:$N$1000,0)&lt;=ROUND(COUNTIFS($G$2:$G$1000,"&gt;=50",$F$2:$F$1000,"&gt;=55")/100*$AC$9,0),$AC$8,IF(_xlfn.RANK.EQ(O339,$O$2:$O$1000,0)&lt;=ROUND(COUNTIFS($G$2:$G$1000,"&gt;=50",$F$2:$F$1000,"&gt;=55")/100*$AB$9,0),$AB$8,IF(_xlfn.RANK.EQ(P339,$P$2:$P$1000,0)&lt;=ROUND(COUNTIFS($G$2:$G$1000,"&gt;=50",$F$2:$F$1000,"&gt;=55")/100*$AA$9,0),$AA$8,$Z$8)))))),IF(I339&gt;=$Y$9,$Y$8,$X$8)),IF(I339&gt;=$X$32,$X$30,IF(I339&gt;=$Y$32,$Y$30,IF(I339&gt;=$Z$32,$Z$30,IF(I339&gt;=$AA$32,$AA$30,IF(I339&gt;=$AB$32,$AB$30,IF(I339&gt;=$AC$32,$AC$30,IF(I339&gt;=$AD$32,$AD$30,IF(I339&gt;=$AE$32,$AE$30,$AF$30))))))))),"")</f>
        <v/>
      </c>
      <c r="S339" s="9" t="str" cm="1">
        <f t="array" ref="S339">IF(AND(D339&lt;&gt;"",D339&lt;&gt;"GR"),IF(COUNTIF($H$2:$H$1000,"&gt;=50")&gt;=10,IF(D339&lt;&gt;"GR",IF(AND(D339&gt;=55,H339&gt;=50),_xlfn.IFS(AND(H339&gt;=$AF$11,H339&gt;$AE$10,H339&gt;$AD$10,H339&gt;$AC$10,H339&gt;$AB$10,H339&gt;$AA$10,H339&gt;$Z$10),"AA",AND(H339&gt;=$AE$11,H339&gt;$AD$10,H339&gt;$AC$10,H339&gt;$AB$10,H339&gt;$AA$10,H339&gt;$Z$10),"BA",AND(H339&gt;=$AD$11,H339&gt;$AC$10,H339&gt;$AB$10,H339&gt;$AA$10,H339&gt;$Z$10),"BB",AND(H339&gt;=$AC$11,H339&gt;$AB$10,H339&gt;$AA$10,H339&gt;$Z$10),"CB",AND(H339&gt;=$AB$11,H339&gt;$AA$10,H339&gt;$Z$10),"CC",AND(H339&gt;=$AA$11,H339&gt;$Z$10),"DC",H339&gt;=50,"DD"),IF(H339&gt;=$Y$9,"FD","FF")),R339),IF(J339&gt;=$X$32,$X$30,IF(J339&gt;=$Y$32,$Y$30,IF(J339&gt;=$Z$32,$Z$30,IF(J339&gt;=$AA$32,$AA$30,IF(J339&gt;=$AB$32,$AB$30,IF(J339&gt;=$AC$32,$AC$30,IF(J339&gt;=$AD$32,$AD$30,IF(J339&gt;=$AE$32,$AE$30,$AF$30))))))))),R339)</f>
        <v/>
      </c>
      <c r="T339" s="9" t="str" cm="1">
        <f t="array" ref="T339">IF(A339&lt;&gt;"",IF(_xlfn.BITOR(D339&lt;&gt;"GR",D339&lt;&gt;""),IF(AND(J339&gt;=50,D339&gt;=55),_xlfn.RANK.EQ(J339,$J$2:$J$1000,0),_xlfn.IFS(S339="FD",999,S339="FF",1000)),IF(AND(J339&gt;=50,F339&gt;=55),_xlfn.RANK.EQ(J339,$J$2:$J$326,0),_xlfn.IFS(S339="FD",999,S339="FF",1000))),"")</f>
        <v/>
      </c>
    </row>
    <row r="340" spans="1:20" x14ac:dyDescent="0.2">
      <c r="A340" s="3"/>
      <c r="B340" s="3"/>
      <c r="C340" s="3"/>
      <c r="D340" s="3"/>
      <c r="E340" s="16">
        <f t="shared" si="70"/>
        <v>0</v>
      </c>
      <c r="F340" s="16">
        <f t="shared" si="71"/>
        <v>0</v>
      </c>
      <c r="G340" s="9">
        <f t="shared" si="69"/>
        <v>0</v>
      </c>
      <c r="H340" s="9">
        <f t="shared" si="72"/>
        <v>0</v>
      </c>
      <c r="I340" s="9">
        <f t="shared" si="82"/>
        <v>0</v>
      </c>
      <c r="J340" s="9">
        <f t="shared" si="83"/>
        <v>0</v>
      </c>
      <c r="K340" s="9" t="str">
        <f t="shared" si="75"/>
        <v/>
      </c>
      <c r="L340" s="9" t="str">
        <f t="shared" si="76"/>
        <v/>
      </c>
      <c r="M340" s="9" t="str">
        <f t="shared" si="77"/>
        <v/>
      </c>
      <c r="N340" s="9" t="str">
        <f t="shared" si="78"/>
        <v/>
      </c>
      <c r="O340" s="9" t="str">
        <f t="shared" si="79"/>
        <v/>
      </c>
      <c r="P340" s="9" t="str">
        <f t="shared" si="80"/>
        <v/>
      </c>
      <c r="Q340" s="9" t="str">
        <f t="shared" si="81"/>
        <v/>
      </c>
      <c r="R340" s="9" t="str">
        <f>IF(A340&lt;&gt;"",IF(COUNTIF($G$2:$G$1000,"&gt;=50")&gt;=10,IF(AND(F340&gt;=55,G340&gt;=50),IF(_xlfn.RANK.EQ(K340,$K$2:$K$1000,0)&lt;=ROUND(COUNTIFS($G$2:$G$1000,"&gt;=50",$F$2:$F$1000,"&gt;=55")/100*$AF$9,0),$AF$8,IF(_xlfn.RANK.EQ(L340,$L$2:$L$1000,0)&lt;=ROUND(COUNTIFS($G$2:$G$1000,"&gt;=50",$F$2:$F$1000,"&gt;=55")/100*$AE$9,0),$AE$8,IF(_xlfn.RANK.EQ(M340,$M$2:$M$1000,0)&lt;=ROUND(COUNTIFS($G$2:$G$1000,"&gt;=50",$F$2:$F$1000,"&gt;=55")/100*$AD$9,0),$AD$8,IF(_xlfn.RANK.EQ(N340,$N$2:$N$1000,0)&lt;=ROUND(COUNTIFS($G$2:$G$1000,"&gt;=50",$F$2:$F$1000,"&gt;=55")/100*$AC$9,0),$AC$8,IF(_xlfn.RANK.EQ(O340,$O$2:$O$1000,0)&lt;=ROUND(COUNTIFS($G$2:$G$1000,"&gt;=50",$F$2:$F$1000,"&gt;=55")/100*$AB$9,0),$AB$8,IF(_xlfn.RANK.EQ(P340,$P$2:$P$1000,0)&lt;=ROUND(COUNTIFS($G$2:$G$1000,"&gt;=50",$F$2:$F$1000,"&gt;=55")/100*$AA$9,0),$AA$8,$Z$8)))))),IF(I340&gt;=$Y$9,$Y$8,$X$8)),IF(I340&gt;=$X$32,$X$30,IF(I340&gt;=$Y$32,$Y$30,IF(I340&gt;=$Z$32,$Z$30,IF(I340&gt;=$AA$32,$AA$30,IF(I340&gt;=$AB$32,$AB$30,IF(I340&gt;=$AC$32,$AC$30,IF(I340&gt;=$AD$32,$AD$30,IF(I340&gt;=$AE$32,$AE$30,$AF$30))))))))),"")</f>
        <v/>
      </c>
      <c r="S340" s="9" t="str" cm="1">
        <f t="array" ref="S340">IF(AND(D340&lt;&gt;"",D340&lt;&gt;"GR"),IF(COUNTIF($H$2:$H$1000,"&gt;=50")&gt;=10,IF(D340&lt;&gt;"GR",IF(AND(D340&gt;=55,H340&gt;=50),_xlfn.IFS(AND(H340&gt;=$AF$11,H340&gt;$AE$10,H340&gt;$AD$10,H340&gt;$AC$10,H340&gt;$AB$10,H340&gt;$AA$10,H340&gt;$Z$10),"AA",AND(H340&gt;=$AE$11,H340&gt;$AD$10,H340&gt;$AC$10,H340&gt;$AB$10,H340&gt;$AA$10,H340&gt;$Z$10),"BA",AND(H340&gt;=$AD$11,H340&gt;$AC$10,H340&gt;$AB$10,H340&gt;$AA$10,H340&gt;$Z$10),"BB",AND(H340&gt;=$AC$11,H340&gt;$AB$10,H340&gt;$AA$10,H340&gt;$Z$10),"CB",AND(H340&gt;=$AB$11,H340&gt;$AA$10,H340&gt;$Z$10),"CC",AND(H340&gt;=$AA$11,H340&gt;$Z$10),"DC",H340&gt;=50,"DD"),IF(H340&gt;=$Y$9,"FD","FF")),R340),IF(J340&gt;=$X$32,$X$30,IF(J340&gt;=$Y$32,$Y$30,IF(J340&gt;=$Z$32,$Z$30,IF(J340&gt;=$AA$32,$AA$30,IF(J340&gt;=$AB$32,$AB$30,IF(J340&gt;=$AC$32,$AC$30,IF(J340&gt;=$AD$32,$AD$30,IF(J340&gt;=$AE$32,$AE$30,$AF$30))))))))),R340)</f>
        <v/>
      </c>
      <c r="T340" s="9" t="str" cm="1">
        <f t="array" ref="T340">IF(A340&lt;&gt;"",IF(_xlfn.BITOR(D340&lt;&gt;"GR",D340&lt;&gt;""),IF(AND(J340&gt;=50,D340&gt;=55),_xlfn.RANK.EQ(J340,$J$2:$J$1000,0),_xlfn.IFS(S340="FD",999,S340="FF",1000)),IF(AND(J340&gt;=50,F340&gt;=55),_xlfn.RANK.EQ(J340,$J$2:$J$326,0),_xlfn.IFS(S340="FD",999,S340="FF",1000))),"")</f>
        <v/>
      </c>
    </row>
    <row r="341" spans="1:20" x14ac:dyDescent="0.2">
      <c r="A341" s="3"/>
      <c r="B341" s="3"/>
      <c r="C341" s="3"/>
      <c r="D341" s="3"/>
      <c r="E341" s="16">
        <f t="shared" si="70"/>
        <v>0</v>
      </c>
      <c r="F341" s="16">
        <f t="shared" si="71"/>
        <v>0</v>
      </c>
      <c r="G341" s="9">
        <f t="shared" si="69"/>
        <v>0</v>
      </c>
      <c r="H341" s="9">
        <f t="shared" si="72"/>
        <v>0</v>
      </c>
      <c r="I341" s="9">
        <f t="shared" si="82"/>
        <v>0</v>
      </c>
      <c r="J341" s="9">
        <f t="shared" si="83"/>
        <v>0</v>
      </c>
      <c r="K341" s="9" t="str">
        <f t="shared" si="75"/>
        <v/>
      </c>
      <c r="L341" s="9" t="str">
        <f t="shared" si="76"/>
        <v/>
      </c>
      <c r="M341" s="9" t="str">
        <f t="shared" si="77"/>
        <v/>
      </c>
      <c r="N341" s="9" t="str">
        <f t="shared" si="78"/>
        <v/>
      </c>
      <c r="O341" s="9" t="str">
        <f t="shared" si="79"/>
        <v/>
      </c>
      <c r="P341" s="9" t="str">
        <f t="shared" si="80"/>
        <v/>
      </c>
      <c r="Q341" s="9" t="str">
        <f t="shared" si="81"/>
        <v/>
      </c>
      <c r="R341" s="9" t="str">
        <f>IF(A341&lt;&gt;"",IF(COUNTIF($G$2:$G$1000,"&gt;=50")&gt;=10,IF(AND(F341&gt;=55,G341&gt;=50),IF(_xlfn.RANK.EQ(K341,$K$2:$K$1000,0)&lt;=ROUND(COUNTIFS($G$2:$G$1000,"&gt;=50",$F$2:$F$1000,"&gt;=55")/100*$AF$9,0),$AF$8,IF(_xlfn.RANK.EQ(L341,$L$2:$L$1000,0)&lt;=ROUND(COUNTIFS($G$2:$G$1000,"&gt;=50",$F$2:$F$1000,"&gt;=55")/100*$AE$9,0),$AE$8,IF(_xlfn.RANK.EQ(M341,$M$2:$M$1000,0)&lt;=ROUND(COUNTIFS($G$2:$G$1000,"&gt;=50",$F$2:$F$1000,"&gt;=55")/100*$AD$9,0),$AD$8,IF(_xlfn.RANK.EQ(N341,$N$2:$N$1000,0)&lt;=ROUND(COUNTIFS($G$2:$G$1000,"&gt;=50",$F$2:$F$1000,"&gt;=55")/100*$AC$9,0),$AC$8,IF(_xlfn.RANK.EQ(O341,$O$2:$O$1000,0)&lt;=ROUND(COUNTIFS($G$2:$G$1000,"&gt;=50",$F$2:$F$1000,"&gt;=55")/100*$AB$9,0),$AB$8,IF(_xlfn.RANK.EQ(P341,$P$2:$P$1000,0)&lt;=ROUND(COUNTIFS($G$2:$G$1000,"&gt;=50",$F$2:$F$1000,"&gt;=55")/100*$AA$9,0),$AA$8,$Z$8)))))),IF(I341&gt;=$Y$9,$Y$8,$X$8)),IF(I341&gt;=$X$32,$X$30,IF(I341&gt;=$Y$32,$Y$30,IF(I341&gt;=$Z$32,$Z$30,IF(I341&gt;=$AA$32,$AA$30,IF(I341&gt;=$AB$32,$AB$30,IF(I341&gt;=$AC$32,$AC$30,IF(I341&gt;=$AD$32,$AD$30,IF(I341&gt;=$AE$32,$AE$30,$AF$30))))))))),"")</f>
        <v/>
      </c>
      <c r="S341" s="9" t="str" cm="1">
        <f t="array" ref="S341">IF(AND(D341&lt;&gt;"",D341&lt;&gt;"GR"),IF(COUNTIF($H$2:$H$1000,"&gt;=50")&gt;=10,IF(D341&lt;&gt;"GR",IF(AND(D341&gt;=55,H341&gt;=50),_xlfn.IFS(AND(H341&gt;=$AF$11,H341&gt;$AE$10,H341&gt;$AD$10,H341&gt;$AC$10,H341&gt;$AB$10,H341&gt;$AA$10,H341&gt;$Z$10),"AA",AND(H341&gt;=$AE$11,H341&gt;$AD$10,H341&gt;$AC$10,H341&gt;$AB$10,H341&gt;$AA$10,H341&gt;$Z$10),"BA",AND(H341&gt;=$AD$11,H341&gt;$AC$10,H341&gt;$AB$10,H341&gt;$AA$10,H341&gt;$Z$10),"BB",AND(H341&gt;=$AC$11,H341&gt;$AB$10,H341&gt;$AA$10,H341&gt;$Z$10),"CB",AND(H341&gt;=$AB$11,H341&gt;$AA$10,H341&gt;$Z$10),"CC",AND(H341&gt;=$AA$11,H341&gt;$Z$10),"DC",H341&gt;=50,"DD"),IF(H341&gt;=$Y$9,"FD","FF")),R341),IF(J341&gt;=$X$32,$X$30,IF(J341&gt;=$Y$32,$Y$30,IF(J341&gt;=$Z$32,$Z$30,IF(J341&gt;=$AA$32,$AA$30,IF(J341&gt;=$AB$32,$AB$30,IF(J341&gt;=$AC$32,$AC$30,IF(J341&gt;=$AD$32,$AD$30,IF(J341&gt;=$AE$32,$AE$30,$AF$30))))))))),R341)</f>
        <v/>
      </c>
      <c r="T341" s="9" t="str" cm="1">
        <f t="array" ref="T341">IF(A341&lt;&gt;"",IF(_xlfn.BITOR(D341&lt;&gt;"GR",D341&lt;&gt;""),IF(AND(J341&gt;=50,D341&gt;=55),_xlfn.RANK.EQ(J341,$J$2:$J$1000,0),_xlfn.IFS(S341="FD",999,S341="FF",1000)),IF(AND(J341&gt;=50,F341&gt;=55),_xlfn.RANK.EQ(J341,$J$2:$J$326,0),_xlfn.IFS(S341="FD",999,S341="FF",1000))),"")</f>
        <v/>
      </c>
    </row>
    <row r="342" spans="1:20" x14ac:dyDescent="0.2">
      <c r="A342" s="3"/>
      <c r="B342" s="3"/>
      <c r="C342" s="3"/>
      <c r="D342" s="3"/>
      <c r="E342" s="16">
        <f t="shared" si="70"/>
        <v>0</v>
      </c>
      <c r="F342" s="16">
        <f t="shared" si="71"/>
        <v>0</v>
      </c>
      <c r="G342" s="9">
        <f t="shared" si="69"/>
        <v>0</v>
      </c>
      <c r="H342" s="9">
        <f t="shared" si="72"/>
        <v>0</v>
      </c>
      <c r="I342" s="9">
        <f t="shared" si="82"/>
        <v>0</v>
      </c>
      <c r="J342" s="9">
        <f t="shared" si="83"/>
        <v>0</v>
      </c>
      <c r="K342" s="9" t="str">
        <f t="shared" si="75"/>
        <v/>
      </c>
      <c r="L342" s="9" t="str">
        <f t="shared" si="76"/>
        <v/>
      </c>
      <c r="M342" s="9" t="str">
        <f t="shared" si="77"/>
        <v/>
      </c>
      <c r="N342" s="9" t="str">
        <f t="shared" si="78"/>
        <v/>
      </c>
      <c r="O342" s="9" t="str">
        <f t="shared" si="79"/>
        <v/>
      </c>
      <c r="P342" s="9" t="str">
        <f t="shared" si="80"/>
        <v/>
      </c>
      <c r="Q342" s="9" t="str">
        <f t="shared" si="81"/>
        <v/>
      </c>
      <c r="R342" s="9" t="str">
        <f>IF(A342&lt;&gt;"",IF(COUNTIF($G$2:$G$1000,"&gt;=50")&gt;=10,IF(AND(F342&gt;=55,G342&gt;=50),IF(_xlfn.RANK.EQ(K342,$K$2:$K$1000,0)&lt;=ROUND(COUNTIFS($G$2:$G$1000,"&gt;=50",$F$2:$F$1000,"&gt;=55")/100*$AF$9,0),$AF$8,IF(_xlfn.RANK.EQ(L342,$L$2:$L$1000,0)&lt;=ROUND(COUNTIFS($G$2:$G$1000,"&gt;=50",$F$2:$F$1000,"&gt;=55")/100*$AE$9,0),$AE$8,IF(_xlfn.RANK.EQ(M342,$M$2:$M$1000,0)&lt;=ROUND(COUNTIFS($G$2:$G$1000,"&gt;=50",$F$2:$F$1000,"&gt;=55")/100*$AD$9,0),$AD$8,IF(_xlfn.RANK.EQ(N342,$N$2:$N$1000,0)&lt;=ROUND(COUNTIFS($G$2:$G$1000,"&gt;=50",$F$2:$F$1000,"&gt;=55")/100*$AC$9,0),$AC$8,IF(_xlfn.RANK.EQ(O342,$O$2:$O$1000,0)&lt;=ROUND(COUNTIFS($G$2:$G$1000,"&gt;=50",$F$2:$F$1000,"&gt;=55")/100*$AB$9,0),$AB$8,IF(_xlfn.RANK.EQ(P342,$P$2:$P$1000,0)&lt;=ROUND(COUNTIFS($G$2:$G$1000,"&gt;=50",$F$2:$F$1000,"&gt;=55")/100*$AA$9,0),$AA$8,$Z$8)))))),IF(I342&gt;=$Y$9,$Y$8,$X$8)),IF(I342&gt;=$X$32,$X$30,IF(I342&gt;=$Y$32,$Y$30,IF(I342&gt;=$Z$32,$Z$30,IF(I342&gt;=$AA$32,$AA$30,IF(I342&gt;=$AB$32,$AB$30,IF(I342&gt;=$AC$32,$AC$30,IF(I342&gt;=$AD$32,$AD$30,IF(I342&gt;=$AE$32,$AE$30,$AF$30))))))))),"")</f>
        <v/>
      </c>
      <c r="S342" s="9" t="str" cm="1">
        <f t="array" ref="S342">IF(AND(D342&lt;&gt;"",D342&lt;&gt;"GR"),IF(COUNTIF($H$2:$H$1000,"&gt;=50")&gt;=10,IF(D342&lt;&gt;"GR",IF(AND(D342&gt;=55,H342&gt;=50),_xlfn.IFS(AND(H342&gt;=$AF$11,H342&gt;$AE$10,H342&gt;$AD$10,H342&gt;$AC$10,H342&gt;$AB$10,H342&gt;$AA$10,H342&gt;$Z$10),"AA",AND(H342&gt;=$AE$11,H342&gt;$AD$10,H342&gt;$AC$10,H342&gt;$AB$10,H342&gt;$AA$10,H342&gt;$Z$10),"BA",AND(H342&gt;=$AD$11,H342&gt;$AC$10,H342&gt;$AB$10,H342&gt;$AA$10,H342&gt;$Z$10),"BB",AND(H342&gt;=$AC$11,H342&gt;$AB$10,H342&gt;$AA$10,H342&gt;$Z$10),"CB",AND(H342&gt;=$AB$11,H342&gt;$AA$10,H342&gt;$Z$10),"CC",AND(H342&gt;=$AA$11,H342&gt;$Z$10),"DC",H342&gt;=50,"DD"),IF(H342&gt;=$Y$9,"FD","FF")),R342),IF(J342&gt;=$X$32,$X$30,IF(J342&gt;=$Y$32,$Y$30,IF(J342&gt;=$Z$32,$Z$30,IF(J342&gt;=$AA$32,$AA$30,IF(J342&gt;=$AB$32,$AB$30,IF(J342&gt;=$AC$32,$AC$30,IF(J342&gt;=$AD$32,$AD$30,IF(J342&gt;=$AE$32,$AE$30,$AF$30))))))))),R342)</f>
        <v/>
      </c>
      <c r="T342" s="9" t="str" cm="1">
        <f t="array" ref="T342">IF(A342&lt;&gt;"",IF(_xlfn.BITOR(D342&lt;&gt;"GR",D342&lt;&gt;""),IF(AND(J342&gt;=50,D342&gt;=55),_xlfn.RANK.EQ(J342,$J$2:$J$1000,0),_xlfn.IFS(S342="FD",999,S342="FF",1000)),IF(AND(J342&gt;=50,F342&gt;=55),_xlfn.RANK.EQ(J342,$J$2:$J$326,0),_xlfn.IFS(S342="FD",999,S342="FF",1000))),"")</f>
        <v/>
      </c>
    </row>
    <row r="343" spans="1:20" x14ac:dyDescent="0.2">
      <c r="A343" s="3"/>
      <c r="B343" s="3"/>
      <c r="C343" s="3"/>
      <c r="D343" s="3"/>
      <c r="E343" s="16">
        <f t="shared" si="70"/>
        <v>0</v>
      </c>
      <c r="F343" s="16">
        <f t="shared" si="71"/>
        <v>0</v>
      </c>
      <c r="G343" s="9">
        <f t="shared" si="69"/>
        <v>0</v>
      </c>
      <c r="H343" s="9">
        <f t="shared" si="72"/>
        <v>0</v>
      </c>
      <c r="I343" s="9">
        <f t="shared" si="82"/>
        <v>0</v>
      </c>
      <c r="J343" s="9">
        <f t="shared" si="83"/>
        <v>0</v>
      </c>
      <c r="K343" s="9" t="str">
        <f t="shared" si="75"/>
        <v/>
      </c>
      <c r="L343" s="9" t="str">
        <f t="shared" si="76"/>
        <v/>
      </c>
      <c r="M343" s="9" t="str">
        <f t="shared" si="77"/>
        <v/>
      </c>
      <c r="N343" s="9" t="str">
        <f t="shared" si="78"/>
        <v/>
      </c>
      <c r="O343" s="9" t="str">
        <f t="shared" si="79"/>
        <v/>
      </c>
      <c r="P343" s="9" t="str">
        <f t="shared" si="80"/>
        <v/>
      </c>
      <c r="Q343" s="9" t="str">
        <f t="shared" si="81"/>
        <v/>
      </c>
      <c r="R343" s="9" t="str">
        <f>IF(A343&lt;&gt;"",IF(COUNTIF($G$2:$G$1000,"&gt;=50")&gt;=10,IF(AND(F343&gt;=55,G343&gt;=50),IF(_xlfn.RANK.EQ(K343,$K$2:$K$1000,0)&lt;=ROUND(COUNTIFS($G$2:$G$1000,"&gt;=50",$F$2:$F$1000,"&gt;=55")/100*$AF$9,0),$AF$8,IF(_xlfn.RANK.EQ(L343,$L$2:$L$1000,0)&lt;=ROUND(COUNTIFS($G$2:$G$1000,"&gt;=50",$F$2:$F$1000,"&gt;=55")/100*$AE$9,0),$AE$8,IF(_xlfn.RANK.EQ(M343,$M$2:$M$1000,0)&lt;=ROUND(COUNTIFS($G$2:$G$1000,"&gt;=50",$F$2:$F$1000,"&gt;=55")/100*$AD$9,0),$AD$8,IF(_xlfn.RANK.EQ(N343,$N$2:$N$1000,0)&lt;=ROUND(COUNTIFS($G$2:$G$1000,"&gt;=50",$F$2:$F$1000,"&gt;=55")/100*$AC$9,0),$AC$8,IF(_xlfn.RANK.EQ(O343,$O$2:$O$1000,0)&lt;=ROUND(COUNTIFS($G$2:$G$1000,"&gt;=50",$F$2:$F$1000,"&gt;=55")/100*$AB$9,0),$AB$8,IF(_xlfn.RANK.EQ(P343,$P$2:$P$1000,0)&lt;=ROUND(COUNTIFS($G$2:$G$1000,"&gt;=50",$F$2:$F$1000,"&gt;=55")/100*$AA$9,0),$AA$8,$Z$8)))))),IF(I343&gt;=$Y$9,$Y$8,$X$8)),IF(I343&gt;=$X$32,$X$30,IF(I343&gt;=$Y$32,$Y$30,IF(I343&gt;=$Z$32,$Z$30,IF(I343&gt;=$AA$32,$AA$30,IF(I343&gt;=$AB$32,$AB$30,IF(I343&gt;=$AC$32,$AC$30,IF(I343&gt;=$AD$32,$AD$30,IF(I343&gt;=$AE$32,$AE$30,$AF$30))))))))),"")</f>
        <v/>
      </c>
      <c r="S343" s="9" t="str" cm="1">
        <f t="array" ref="S343">IF(AND(D343&lt;&gt;"",D343&lt;&gt;"GR"),IF(COUNTIF($H$2:$H$1000,"&gt;=50")&gt;=10,IF(D343&lt;&gt;"GR",IF(AND(D343&gt;=55,H343&gt;=50),_xlfn.IFS(AND(H343&gt;=$AF$11,H343&gt;$AE$10,H343&gt;$AD$10,H343&gt;$AC$10,H343&gt;$AB$10,H343&gt;$AA$10,H343&gt;$Z$10),"AA",AND(H343&gt;=$AE$11,H343&gt;$AD$10,H343&gt;$AC$10,H343&gt;$AB$10,H343&gt;$AA$10,H343&gt;$Z$10),"BA",AND(H343&gt;=$AD$11,H343&gt;$AC$10,H343&gt;$AB$10,H343&gt;$AA$10,H343&gt;$Z$10),"BB",AND(H343&gt;=$AC$11,H343&gt;$AB$10,H343&gt;$AA$10,H343&gt;$Z$10),"CB",AND(H343&gt;=$AB$11,H343&gt;$AA$10,H343&gt;$Z$10),"CC",AND(H343&gt;=$AA$11,H343&gt;$Z$10),"DC",H343&gt;=50,"DD"),IF(H343&gt;=$Y$9,"FD","FF")),R343),IF(J343&gt;=$X$32,$X$30,IF(J343&gt;=$Y$32,$Y$30,IF(J343&gt;=$Z$32,$Z$30,IF(J343&gt;=$AA$32,$AA$30,IF(J343&gt;=$AB$32,$AB$30,IF(J343&gt;=$AC$32,$AC$30,IF(J343&gt;=$AD$32,$AD$30,IF(J343&gt;=$AE$32,$AE$30,$AF$30))))))))),R343)</f>
        <v/>
      </c>
      <c r="T343" s="9" t="str" cm="1">
        <f t="array" ref="T343">IF(A343&lt;&gt;"",IF(_xlfn.BITOR(D343&lt;&gt;"GR",D343&lt;&gt;""),IF(AND(J343&gt;=50,D343&gt;=55),_xlfn.RANK.EQ(J343,$J$2:$J$1000,0),_xlfn.IFS(S343="FD",999,S343="FF",1000)),IF(AND(J343&gt;=50,F343&gt;=55),_xlfn.RANK.EQ(J343,$J$2:$J$326,0),_xlfn.IFS(S343="FD",999,S343="FF",1000))),"")</f>
        <v/>
      </c>
    </row>
    <row r="344" spans="1:20" x14ac:dyDescent="0.2">
      <c r="A344" s="3"/>
      <c r="B344" s="3"/>
      <c r="C344" s="3"/>
      <c r="D344" s="3"/>
      <c r="E344" s="16">
        <f t="shared" si="70"/>
        <v>0</v>
      </c>
      <c r="F344" s="16">
        <f t="shared" si="71"/>
        <v>0</v>
      </c>
      <c r="G344" s="9">
        <f t="shared" si="69"/>
        <v>0</v>
      </c>
      <c r="H344" s="9">
        <f t="shared" si="72"/>
        <v>0</v>
      </c>
      <c r="I344" s="9">
        <f t="shared" si="82"/>
        <v>0</v>
      </c>
      <c r="J344" s="9">
        <f t="shared" si="83"/>
        <v>0</v>
      </c>
      <c r="K344" s="9" t="str">
        <f t="shared" si="75"/>
        <v/>
      </c>
      <c r="L344" s="9" t="str">
        <f t="shared" si="76"/>
        <v/>
      </c>
      <c r="M344" s="9" t="str">
        <f t="shared" si="77"/>
        <v/>
      </c>
      <c r="N344" s="9" t="str">
        <f t="shared" si="78"/>
        <v/>
      </c>
      <c r="O344" s="9" t="str">
        <f t="shared" si="79"/>
        <v/>
      </c>
      <c r="P344" s="9" t="str">
        <f t="shared" si="80"/>
        <v/>
      </c>
      <c r="Q344" s="9" t="str">
        <f t="shared" si="81"/>
        <v/>
      </c>
      <c r="R344" s="9" t="str">
        <f>IF(A344&lt;&gt;"",IF(COUNTIF($G$2:$G$1000,"&gt;=50")&gt;=10,IF(AND(F344&gt;=55,G344&gt;=50),IF(_xlfn.RANK.EQ(K344,$K$2:$K$1000,0)&lt;=ROUND(COUNTIFS($G$2:$G$1000,"&gt;=50",$F$2:$F$1000,"&gt;=55")/100*$AF$9,0),$AF$8,IF(_xlfn.RANK.EQ(L344,$L$2:$L$1000,0)&lt;=ROUND(COUNTIFS($G$2:$G$1000,"&gt;=50",$F$2:$F$1000,"&gt;=55")/100*$AE$9,0),$AE$8,IF(_xlfn.RANK.EQ(M344,$M$2:$M$1000,0)&lt;=ROUND(COUNTIFS($G$2:$G$1000,"&gt;=50",$F$2:$F$1000,"&gt;=55")/100*$AD$9,0),$AD$8,IF(_xlfn.RANK.EQ(N344,$N$2:$N$1000,0)&lt;=ROUND(COUNTIFS($G$2:$G$1000,"&gt;=50",$F$2:$F$1000,"&gt;=55")/100*$AC$9,0),$AC$8,IF(_xlfn.RANK.EQ(O344,$O$2:$O$1000,0)&lt;=ROUND(COUNTIFS($G$2:$G$1000,"&gt;=50",$F$2:$F$1000,"&gt;=55")/100*$AB$9,0),$AB$8,IF(_xlfn.RANK.EQ(P344,$P$2:$P$1000,0)&lt;=ROUND(COUNTIFS($G$2:$G$1000,"&gt;=50",$F$2:$F$1000,"&gt;=55")/100*$AA$9,0),$AA$8,$Z$8)))))),IF(I344&gt;=$Y$9,$Y$8,$X$8)),IF(I344&gt;=$X$32,$X$30,IF(I344&gt;=$Y$32,$Y$30,IF(I344&gt;=$Z$32,$Z$30,IF(I344&gt;=$AA$32,$AA$30,IF(I344&gt;=$AB$32,$AB$30,IF(I344&gt;=$AC$32,$AC$30,IF(I344&gt;=$AD$32,$AD$30,IF(I344&gt;=$AE$32,$AE$30,$AF$30))))))))),"")</f>
        <v/>
      </c>
      <c r="S344" s="9" t="str" cm="1">
        <f t="array" ref="S344">IF(AND(D344&lt;&gt;"",D344&lt;&gt;"GR"),IF(COUNTIF($H$2:$H$1000,"&gt;=50")&gt;=10,IF(D344&lt;&gt;"GR",IF(AND(D344&gt;=55,H344&gt;=50),_xlfn.IFS(AND(H344&gt;=$AF$11,H344&gt;$AE$10,H344&gt;$AD$10,H344&gt;$AC$10,H344&gt;$AB$10,H344&gt;$AA$10,H344&gt;$Z$10),"AA",AND(H344&gt;=$AE$11,H344&gt;$AD$10,H344&gt;$AC$10,H344&gt;$AB$10,H344&gt;$AA$10,H344&gt;$Z$10),"BA",AND(H344&gt;=$AD$11,H344&gt;$AC$10,H344&gt;$AB$10,H344&gt;$AA$10,H344&gt;$Z$10),"BB",AND(H344&gt;=$AC$11,H344&gt;$AB$10,H344&gt;$AA$10,H344&gt;$Z$10),"CB",AND(H344&gt;=$AB$11,H344&gt;$AA$10,H344&gt;$Z$10),"CC",AND(H344&gt;=$AA$11,H344&gt;$Z$10),"DC",H344&gt;=50,"DD"),IF(H344&gt;=$Y$9,"FD","FF")),R344),IF(J344&gt;=$X$32,$X$30,IF(J344&gt;=$Y$32,$Y$30,IF(J344&gt;=$Z$32,$Z$30,IF(J344&gt;=$AA$32,$AA$30,IF(J344&gt;=$AB$32,$AB$30,IF(J344&gt;=$AC$32,$AC$30,IF(J344&gt;=$AD$32,$AD$30,IF(J344&gt;=$AE$32,$AE$30,$AF$30))))))))),R344)</f>
        <v/>
      </c>
      <c r="T344" s="9" t="str" cm="1">
        <f t="array" ref="T344">IF(A344&lt;&gt;"",IF(_xlfn.BITOR(D344&lt;&gt;"GR",D344&lt;&gt;""),IF(AND(J344&gt;=50,D344&gt;=55),_xlfn.RANK.EQ(J344,$J$2:$J$1000,0),_xlfn.IFS(S344="FD",999,S344="FF",1000)),IF(AND(J344&gt;=50,F344&gt;=55),_xlfn.RANK.EQ(J344,$J$2:$J$326,0),_xlfn.IFS(S344="FD",999,S344="FF",1000))),"")</f>
        <v/>
      </c>
    </row>
    <row r="345" spans="1:20" x14ac:dyDescent="0.2">
      <c r="A345" s="3"/>
      <c r="B345" s="3"/>
      <c r="C345" s="3"/>
      <c r="D345" s="3"/>
      <c r="E345" s="16">
        <f t="shared" si="70"/>
        <v>0</v>
      </c>
      <c r="F345" s="16">
        <f t="shared" si="71"/>
        <v>0</v>
      </c>
      <c r="G345" s="9">
        <f t="shared" si="69"/>
        <v>0</v>
      </c>
      <c r="H345" s="9">
        <f t="shared" si="72"/>
        <v>0</v>
      </c>
      <c r="I345" s="9">
        <f t="shared" si="82"/>
        <v>0</v>
      </c>
      <c r="J345" s="9">
        <f t="shared" si="83"/>
        <v>0</v>
      </c>
      <c r="K345" s="9" t="str">
        <f t="shared" si="75"/>
        <v/>
      </c>
      <c r="L345" s="9" t="str">
        <f t="shared" si="76"/>
        <v/>
      </c>
      <c r="M345" s="9" t="str">
        <f t="shared" si="77"/>
        <v/>
      </c>
      <c r="N345" s="9" t="str">
        <f t="shared" si="78"/>
        <v/>
      </c>
      <c r="O345" s="9" t="str">
        <f t="shared" si="79"/>
        <v/>
      </c>
      <c r="P345" s="9" t="str">
        <f t="shared" si="80"/>
        <v/>
      </c>
      <c r="Q345" s="9" t="str">
        <f t="shared" si="81"/>
        <v/>
      </c>
      <c r="R345" s="9" t="str">
        <f>IF(A345&lt;&gt;"",IF(COUNTIF($G$2:$G$1000,"&gt;=50")&gt;=10,IF(AND(F345&gt;=55,G345&gt;=50),IF(_xlfn.RANK.EQ(K345,$K$2:$K$1000,0)&lt;=ROUND(COUNTIFS($G$2:$G$1000,"&gt;=50",$F$2:$F$1000,"&gt;=55")/100*$AF$9,0),$AF$8,IF(_xlfn.RANK.EQ(L345,$L$2:$L$1000,0)&lt;=ROUND(COUNTIFS($G$2:$G$1000,"&gt;=50",$F$2:$F$1000,"&gt;=55")/100*$AE$9,0),$AE$8,IF(_xlfn.RANK.EQ(M345,$M$2:$M$1000,0)&lt;=ROUND(COUNTIFS($G$2:$G$1000,"&gt;=50",$F$2:$F$1000,"&gt;=55")/100*$AD$9,0),$AD$8,IF(_xlfn.RANK.EQ(N345,$N$2:$N$1000,0)&lt;=ROUND(COUNTIFS($G$2:$G$1000,"&gt;=50",$F$2:$F$1000,"&gt;=55")/100*$AC$9,0),$AC$8,IF(_xlfn.RANK.EQ(O345,$O$2:$O$1000,0)&lt;=ROUND(COUNTIFS($G$2:$G$1000,"&gt;=50",$F$2:$F$1000,"&gt;=55")/100*$AB$9,0),$AB$8,IF(_xlfn.RANK.EQ(P345,$P$2:$P$1000,0)&lt;=ROUND(COUNTIFS($G$2:$G$1000,"&gt;=50",$F$2:$F$1000,"&gt;=55")/100*$AA$9,0),$AA$8,$Z$8)))))),IF(I345&gt;=$Y$9,$Y$8,$X$8)),IF(I345&gt;=$X$32,$X$30,IF(I345&gt;=$Y$32,$Y$30,IF(I345&gt;=$Z$32,$Z$30,IF(I345&gt;=$AA$32,$AA$30,IF(I345&gt;=$AB$32,$AB$30,IF(I345&gt;=$AC$32,$AC$30,IF(I345&gt;=$AD$32,$AD$30,IF(I345&gt;=$AE$32,$AE$30,$AF$30))))))))),"")</f>
        <v/>
      </c>
      <c r="S345" s="9" t="str" cm="1">
        <f t="array" ref="S345">IF(AND(D345&lt;&gt;"",D345&lt;&gt;"GR"),IF(COUNTIF($H$2:$H$1000,"&gt;=50")&gt;=10,IF(D345&lt;&gt;"GR",IF(AND(D345&gt;=55,H345&gt;=50),_xlfn.IFS(AND(H345&gt;=$AF$11,H345&gt;$AE$10,H345&gt;$AD$10,H345&gt;$AC$10,H345&gt;$AB$10,H345&gt;$AA$10,H345&gt;$Z$10),"AA",AND(H345&gt;=$AE$11,H345&gt;$AD$10,H345&gt;$AC$10,H345&gt;$AB$10,H345&gt;$AA$10,H345&gt;$Z$10),"BA",AND(H345&gt;=$AD$11,H345&gt;$AC$10,H345&gt;$AB$10,H345&gt;$AA$10,H345&gt;$Z$10),"BB",AND(H345&gt;=$AC$11,H345&gt;$AB$10,H345&gt;$AA$10,H345&gt;$Z$10),"CB",AND(H345&gt;=$AB$11,H345&gt;$AA$10,H345&gt;$Z$10),"CC",AND(H345&gt;=$AA$11,H345&gt;$Z$10),"DC",H345&gt;=50,"DD"),IF(H345&gt;=$Y$9,"FD","FF")),R345),IF(J345&gt;=$X$32,$X$30,IF(J345&gt;=$Y$32,$Y$30,IF(J345&gt;=$Z$32,$Z$30,IF(J345&gt;=$AA$32,$AA$30,IF(J345&gt;=$AB$32,$AB$30,IF(J345&gt;=$AC$32,$AC$30,IF(J345&gt;=$AD$32,$AD$30,IF(J345&gt;=$AE$32,$AE$30,$AF$30))))))))),R345)</f>
        <v/>
      </c>
      <c r="T345" s="9" t="str" cm="1">
        <f t="array" ref="T345">IF(A345&lt;&gt;"",IF(_xlfn.BITOR(D345&lt;&gt;"GR",D345&lt;&gt;""),IF(AND(J345&gt;=50,D345&gt;=55),_xlfn.RANK.EQ(J345,$J$2:$J$1000,0),_xlfn.IFS(S345="FD",999,S345="FF",1000)),IF(AND(J345&gt;=50,F345&gt;=55),_xlfn.RANK.EQ(J345,$J$2:$J$326,0),_xlfn.IFS(S345="FD",999,S345="FF",1000))),"")</f>
        <v/>
      </c>
    </row>
    <row r="346" spans="1:20" x14ac:dyDescent="0.2">
      <c r="A346" s="3"/>
      <c r="B346" s="3"/>
      <c r="C346" s="3"/>
      <c r="D346" s="3"/>
      <c r="E346" s="16">
        <f t="shared" si="70"/>
        <v>0</v>
      </c>
      <c r="F346" s="16">
        <f t="shared" si="71"/>
        <v>0</v>
      </c>
      <c r="G346" s="9">
        <f t="shared" si="69"/>
        <v>0</v>
      </c>
      <c r="H346" s="9">
        <f t="shared" si="72"/>
        <v>0</v>
      </c>
      <c r="I346" s="9">
        <f t="shared" si="82"/>
        <v>0</v>
      </c>
      <c r="J346" s="9">
        <f t="shared" si="83"/>
        <v>0</v>
      </c>
      <c r="K346" s="9" t="str">
        <f t="shared" si="75"/>
        <v/>
      </c>
      <c r="L346" s="9" t="str">
        <f t="shared" si="76"/>
        <v/>
      </c>
      <c r="M346" s="9" t="str">
        <f t="shared" si="77"/>
        <v/>
      </c>
      <c r="N346" s="9" t="str">
        <f t="shared" si="78"/>
        <v/>
      </c>
      <c r="O346" s="9" t="str">
        <f t="shared" si="79"/>
        <v/>
      </c>
      <c r="P346" s="9" t="str">
        <f t="shared" si="80"/>
        <v/>
      </c>
      <c r="Q346" s="9" t="str">
        <f t="shared" si="81"/>
        <v/>
      </c>
      <c r="R346" s="9" t="str">
        <f>IF(A346&lt;&gt;"",IF(COUNTIF($G$2:$G$1000,"&gt;=50")&gt;=10,IF(AND(F346&gt;=55,G346&gt;=50),IF(_xlfn.RANK.EQ(K346,$K$2:$K$1000,0)&lt;=ROUND(COUNTIFS($G$2:$G$1000,"&gt;=50",$F$2:$F$1000,"&gt;=55")/100*$AF$9,0),$AF$8,IF(_xlfn.RANK.EQ(L346,$L$2:$L$1000,0)&lt;=ROUND(COUNTIFS($G$2:$G$1000,"&gt;=50",$F$2:$F$1000,"&gt;=55")/100*$AE$9,0),$AE$8,IF(_xlfn.RANK.EQ(M346,$M$2:$M$1000,0)&lt;=ROUND(COUNTIFS($G$2:$G$1000,"&gt;=50",$F$2:$F$1000,"&gt;=55")/100*$AD$9,0),$AD$8,IF(_xlfn.RANK.EQ(N346,$N$2:$N$1000,0)&lt;=ROUND(COUNTIFS($G$2:$G$1000,"&gt;=50",$F$2:$F$1000,"&gt;=55")/100*$AC$9,0),$AC$8,IF(_xlfn.RANK.EQ(O346,$O$2:$O$1000,0)&lt;=ROUND(COUNTIFS($G$2:$G$1000,"&gt;=50",$F$2:$F$1000,"&gt;=55")/100*$AB$9,0),$AB$8,IF(_xlfn.RANK.EQ(P346,$P$2:$P$1000,0)&lt;=ROUND(COUNTIFS($G$2:$G$1000,"&gt;=50",$F$2:$F$1000,"&gt;=55")/100*$AA$9,0),$AA$8,$Z$8)))))),IF(I346&gt;=$Y$9,$Y$8,$X$8)),IF(I346&gt;=$X$32,$X$30,IF(I346&gt;=$Y$32,$Y$30,IF(I346&gt;=$Z$32,$Z$30,IF(I346&gt;=$AA$32,$AA$30,IF(I346&gt;=$AB$32,$AB$30,IF(I346&gt;=$AC$32,$AC$30,IF(I346&gt;=$AD$32,$AD$30,IF(I346&gt;=$AE$32,$AE$30,$AF$30))))))))),"")</f>
        <v/>
      </c>
      <c r="S346" s="9" t="str" cm="1">
        <f t="array" ref="S346">IF(AND(D346&lt;&gt;"",D346&lt;&gt;"GR"),IF(COUNTIF($H$2:$H$1000,"&gt;=50")&gt;=10,IF(D346&lt;&gt;"GR",IF(AND(D346&gt;=55,H346&gt;=50),_xlfn.IFS(AND(H346&gt;=$AF$11,H346&gt;$AE$10,H346&gt;$AD$10,H346&gt;$AC$10,H346&gt;$AB$10,H346&gt;$AA$10,H346&gt;$Z$10),"AA",AND(H346&gt;=$AE$11,H346&gt;$AD$10,H346&gt;$AC$10,H346&gt;$AB$10,H346&gt;$AA$10,H346&gt;$Z$10),"BA",AND(H346&gt;=$AD$11,H346&gt;$AC$10,H346&gt;$AB$10,H346&gt;$AA$10,H346&gt;$Z$10),"BB",AND(H346&gt;=$AC$11,H346&gt;$AB$10,H346&gt;$AA$10,H346&gt;$Z$10),"CB",AND(H346&gt;=$AB$11,H346&gt;$AA$10,H346&gt;$Z$10),"CC",AND(H346&gt;=$AA$11,H346&gt;$Z$10),"DC",H346&gt;=50,"DD"),IF(H346&gt;=$Y$9,"FD","FF")),R346),IF(J346&gt;=$X$32,$X$30,IF(J346&gt;=$Y$32,$Y$30,IF(J346&gt;=$Z$32,$Z$30,IF(J346&gt;=$AA$32,$AA$30,IF(J346&gt;=$AB$32,$AB$30,IF(J346&gt;=$AC$32,$AC$30,IF(J346&gt;=$AD$32,$AD$30,IF(J346&gt;=$AE$32,$AE$30,$AF$30))))))))),R346)</f>
        <v/>
      </c>
      <c r="T346" s="9" t="str" cm="1">
        <f t="array" ref="T346">IF(A346&lt;&gt;"",IF(_xlfn.BITOR(D346&lt;&gt;"GR",D346&lt;&gt;""),IF(AND(J346&gt;=50,D346&gt;=55),_xlfn.RANK.EQ(J346,$J$2:$J$1000,0),_xlfn.IFS(S346="FD",999,S346="FF",1000)),IF(AND(J346&gt;=50,F346&gt;=55),_xlfn.RANK.EQ(J346,$J$2:$J$326,0),_xlfn.IFS(S346="FD",999,S346="FF",1000))),"")</f>
        <v/>
      </c>
    </row>
    <row r="347" spans="1:20" x14ac:dyDescent="0.2">
      <c r="A347" s="3"/>
      <c r="B347" s="3"/>
      <c r="C347" s="3"/>
      <c r="D347" s="3"/>
      <c r="E347" s="16">
        <f t="shared" si="70"/>
        <v>0</v>
      </c>
      <c r="F347" s="16">
        <f t="shared" si="71"/>
        <v>0</v>
      </c>
      <c r="G347" s="9">
        <f t="shared" si="69"/>
        <v>0</v>
      </c>
      <c r="H347" s="9">
        <f t="shared" si="72"/>
        <v>0</v>
      </c>
      <c r="I347" s="9">
        <f t="shared" si="82"/>
        <v>0</v>
      </c>
      <c r="J347" s="9">
        <f t="shared" si="83"/>
        <v>0</v>
      </c>
      <c r="K347" s="9" t="str">
        <f t="shared" si="75"/>
        <v/>
      </c>
      <c r="L347" s="9" t="str">
        <f t="shared" si="76"/>
        <v/>
      </c>
      <c r="M347" s="9" t="str">
        <f t="shared" si="77"/>
        <v/>
      </c>
      <c r="N347" s="9" t="str">
        <f t="shared" si="78"/>
        <v/>
      </c>
      <c r="O347" s="9" t="str">
        <f t="shared" si="79"/>
        <v/>
      </c>
      <c r="P347" s="9" t="str">
        <f t="shared" si="80"/>
        <v/>
      </c>
      <c r="Q347" s="9" t="str">
        <f t="shared" si="81"/>
        <v/>
      </c>
      <c r="R347" s="9" t="str">
        <f>IF(A347&lt;&gt;"",IF(COUNTIF($G$2:$G$1000,"&gt;=50")&gt;=10,IF(AND(F347&gt;=55,G347&gt;=50),IF(_xlfn.RANK.EQ(K347,$K$2:$K$1000,0)&lt;=ROUND(COUNTIFS($G$2:$G$1000,"&gt;=50",$F$2:$F$1000,"&gt;=55")/100*$AF$9,0),$AF$8,IF(_xlfn.RANK.EQ(L347,$L$2:$L$1000,0)&lt;=ROUND(COUNTIFS($G$2:$G$1000,"&gt;=50",$F$2:$F$1000,"&gt;=55")/100*$AE$9,0),$AE$8,IF(_xlfn.RANK.EQ(M347,$M$2:$M$1000,0)&lt;=ROUND(COUNTIFS($G$2:$G$1000,"&gt;=50",$F$2:$F$1000,"&gt;=55")/100*$AD$9,0),$AD$8,IF(_xlfn.RANK.EQ(N347,$N$2:$N$1000,0)&lt;=ROUND(COUNTIFS($G$2:$G$1000,"&gt;=50",$F$2:$F$1000,"&gt;=55")/100*$AC$9,0),$AC$8,IF(_xlfn.RANK.EQ(O347,$O$2:$O$1000,0)&lt;=ROUND(COUNTIFS($G$2:$G$1000,"&gt;=50",$F$2:$F$1000,"&gt;=55")/100*$AB$9,0),$AB$8,IF(_xlfn.RANK.EQ(P347,$P$2:$P$1000,0)&lt;=ROUND(COUNTIFS($G$2:$G$1000,"&gt;=50",$F$2:$F$1000,"&gt;=55")/100*$AA$9,0),$AA$8,$Z$8)))))),IF(I347&gt;=$Y$9,$Y$8,$X$8)),IF(I347&gt;=$X$32,$X$30,IF(I347&gt;=$Y$32,$Y$30,IF(I347&gt;=$Z$32,$Z$30,IF(I347&gt;=$AA$32,$AA$30,IF(I347&gt;=$AB$32,$AB$30,IF(I347&gt;=$AC$32,$AC$30,IF(I347&gt;=$AD$32,$AD$30,IF(I347&gt;=$AE$32,$AE$30,$AF$30))))))))),"")</f>
        <v/>
      </c>
      <c r="S347" s="9" t="str" cm="1">
        <f t="array" ref="S347">IF(AND(D347&lt;&gt;"",D347&lt;&gt;"GR"),IF(COUNTIF($H$2:$H$1000,"&gt;=50")&gt;=10,IF(D347&lt;&gt;"GR",IF(AND(D347&gt;=55,H347&gt;=50),_xlfn.IFS(AND(H347&gt;=$AF$11,H347&gt;$AE$10,H347&gt;$AD$10,H347&gt;$AC$10,H347&gt;$AB$10,H347&gt;$AA$10,H347&gt;$Z$10),"AA",AND(H347&gt;=$AE$11,H347&gt;$AD$10,H347&gt;$AC$10,H347&gt;$AB$10,H347&gt;$AA$10,H347&gt;$Z$10),"BA",AND(H347&gt;=$AD$11,H347&gt;$AC$10,H347&gt;$AB$10,H347&gt;$AA$10,H347&gt;$Z$10),"BB",AND(H347&gt;=$AC$11,H347&gt;$AB$10,H347&gt;$AA$10,H347&gt;$Z$10),"CB",AND(H347&gt;=$AB$11,H347&gt;$AA$10,H347&gt;$Z$10),"CC",AND(H347&gt;=$AA$11,H347&gt;$Z$10),"DC",H347&gt;=50,"DD"),IF(H347&gt;=$Y$9,"FD","FF")),R347),IF(J347&gt;=$X$32,$X$30,IF(J347&gt;=$Y$32,$Y$30,IF(J347&gt;=$Z$32,$Z$30,IF(J347&gt;=$AA$32,$AA$30,IF(J347&gt;=$AB$32,$AB$30,IF(J347&gt;=$AC$32,$AC$30,IF(J347&gt;=$AD$32,$AD$30,IF(J347&gt;=$AE$32,$AE$30,$AF$30))))))))),R347)</f>
        <v/>
      </c>
      <c r="T347" s="9" t="str" cm="1">
        <f t="array" ref="T347">IF(A347&lt;&gt;"",IF(_xlfn.BITOR(D347&lt;&gt;"GR",D347&lt;&gt;""),IF(AND(J347&gt;=50,D347&gt;=55),_xlfn.RANK.EQ(J347,$J$2:$J$1000,0),_xlfn.IFS(S347="FD",999,S347="FF",1000)),IF(AND(J347&gt;=50,F347&gt;=55),_xlfn.RANK.EQ(J347,$J$2:$J$326,0),_xlfn.IFS(S347="FD",999,S347="FF",1000))),"")</f>
        <v/>
      </c>
    </row>
    <row r="348" spans="1:20" x14ac:dyDescent="0.2">
      <c r="A348" s="3"/>
      <c r="B348" s="3"/>
      <c r="C348" s="3"/>
      <c r="D348" s="3"/>
      <c r="E348" s="16">
        <f t="shared" si="70"/>
        <v>0</v>
      </c>
      <c r="F348" s="16">
        <f t="shared" si="71"/>
        <v>0</v>
      </c>
      <c r="G348" s="9">
        <f t="shared" si="69"/>
        <v>0</v>
      </c>
      <c r="H348" s="9">
        <f t="shared" si="72"/>
        <v>0</v>
      </c>
      <c r="I348" s="9">
        <f t="shared" si="82"/>
        <v>0</v>
      </c>
      <c r="J348" s="9">
        <f t="shared" si="83"/>
        <v>0</v>
      </c>
      <c r="K348" s="9" t="str">
        <f t="shared" si="75"/>
        <v/>
      </c>
      <c r="L348" s="9" t="str">
        <f t="shared" si="76"/>
        <v/>
      </c>
      <c r="M348" s="9" t="str">
        <f t="shared" si="77"/>
        <v/>
      </c>
      <c r="N348" s="9" t="str">
        <f t="shared" si="78"/>
        <v/>
      </c>
      <c r="O348" s="9" t="str">
        <f t="shared" si="79"/>
        <v/>
      </c>
      <c r="P348" s="9" t="str">
        <f t="shared" si="80"/>
        <v/>
      </c>
      <c r="Q348" s="9" t="str">
        <f t="shared" si="81"/>
        <v/>
      </c>
      <c r="R348" s="9" t="str">
        <f>IF(A348&lt;&gt;"",IF(COUNTIF($G$2:$G$1000,"&gt;=50")&gt;=10,IF(AND(F348&gt;=55,G348&gt;=50),IF(_xlfn.RANK.EQ(K348,$K$2:$K$1000,0)&lt;=ROUND(COUNTIFS($G$2:$G$1000,"&gt;=50",$F$2:$F$1000,"&gt;=55")/100*$AF$9,0),$AF$8,IF(_xlfn.RANK.EQ(L348,$L$2:$L$1000,0)&lt;=ROUND(COUNTIFS($G$2:$G$1000,"&gt;=50",$F$2:$F$1000,"&gt;=55")/100*$AE$9,0),$AE$8,IF(_xlfn.RANK.EQ(M348,$M$2:$M$1000,0)&lt;=ROUND(COUNTIFS($G$2:$G$1000,"&gt;=50",$F$2:$F$1000,"&gt;=55")/100*$AD$9,0),$AD$8,IF(_xlfn.RANK.EQ(N348,$N$2:$N$1000,0)&lt;=ROUND(COUNTIFS($G$2:$G$1000,"&gt;=50",$F$2:$F$1000,"&gt;=55")/100*$AC$9,0),$AC$8,IF(_xlfn.RANK.EQ(O348,$O$2:$O$1000,0)&lt;=ROUND(COUNTIFS($G$2:$G$1000,"&gt;=50",$F$2:$F$1000,"&gt;=55")/100*$AB$9,0),$AB$8,IF(_xlfn.RANK.EQ(P348,$P$2:$P$1000,0)&lt;=ROUND(COUNTIFS($G$2:$G$1000,"&gt;=50",$F$2:$F$1000,"&gt;=55")/100*$AA$9,0),$AA$8,$Z$8)))))),IF(I348&gt;=$Y$9,$Y$8,$X$8)),IF(I348&gt;=$X$32,$X$30,IF(I348&gt;=$Y$32,$Y$30,IF(I348&gt;=$Z$32,$Z$30,IF(I348&gt;=$AA$32,$AA$30,IF(I348&gt;=$AB$32,$AB$30,IF(I348&gt;=$AC$32,$AC$30,IF(I348&gt;=$AD$32,$AD$30,IF(I348&gt;=$AE$32,$AE$30,$AF$30))))))))),"")</f>
        <v/>
      </c>
      <c r="S348" s="9" t="str" cm="1">
        <f t="array" ref="S348">IF(AND(D348&lt;&gt;"",D348&lt;&gt;"GR"),IF(COUNTIF($H$2:$H$1000,"&gt;=50")&gt;=10,IF(D348&lt;&gt;"GR",IF(AND(D348&gt;=55,H348&gt;=50),_xlfn.IFS(AND(H348&gt;=$AF$11,H348&gt;$AE$10,H348&gt;$AD$10,H348&gt;$AC$10,H348&gt;$AB$10,H348&gt;$AA$10,H348&gt;$Z$10),"AA",AND(H348&gt;=$AE$11,H348&gt;$AD$10,H348&gt;$AC$10,H348&gt;$AB$10,H348&gt;$AA$10,H348&gt;$Z$10),"BA",AND(H348&gt;=$AD$11,H348&gt;$AC$10,H348&gt;$AB$10,H348&gt;$AA$10,H348&gt;$Z$10),"BB",AND(H348&gt;=$AC$11,H348&gt;$AB$10,H348&gt;$AA$10,H348&gt;$Z$10),"CB",AND(H348&gt;=$AB$11,H348&gt;$AA$10,H348&gt;$Z$10),"CC",AND(H348&gt;=$AA$11,H348&gt;$Z$10),"DC",H348&gt;=50,"DD"),IF(H348&gt;=$Y$9,"FD","FF")),R348),IF(J348&gt;=$X$32,$X$30,IF(J348&gt;=$Y$32,$Y$30,IF(J348&gt;=$Z$32,$Z$30,IF(J348&gt;=$AA$32,$AA$30,IF(J348&gt;=$AB$32,$AB$30,IF(J348&gt;=$AC$32,$AC$30,IF(J348&gt;=$AD$32,$AD$30,IF(J348&gt;=$AE$32,$AE$30,$AF$30))))))))),R348)</f>
        <v/>
      </c>
      <c r="T348" s="9" t="str" cm="1">
        <f t="array" ref="T348">IF(A348&lt;&gt;"",IF(_xlfn.BITOR(D348&lt;&gt;"GR",D348&lt;&gt;""),IF(AND(J348&gt;=50,D348&gt;=55),_xlfn.RANK.EQ(J348,$J$2:$J$1000,0),_xlfn.IFS(S348="FD",999,S348="FF",1000)),IF(AND(J348&gt;=50,F348&gt;=55),_xlfn.RANK.EQ(J348,$J$2:$J$326,0),_xlfn.IFS(S348="FD",999,S348="FF",1000))),"")</f>
        <v/>
      </c>
    </row>
    <row r="349" spans="1:20" x14ac:dyDescent="0.2">
      <c r="A349" s="3"/>
      <c r="B349" s="3"/>
      <c r="C349" s="3"/>
      <c r="D349" s="3"/>
      <c r="E349" s="16">
        <f t="shared" si="70"/>
        <v>0</v>
      </c>
      <c r="F349" s="16">
        <f t="shared" si="71"/>
        <v>0</v>
      </c>
      <c r="G349" s="9">
        <f t="shared" si="69"/>
        <v>0</v>
      </c>
      <c r="H349" s="9">
        <f t="shared" si="72"/>
        <v>0</v>
      </c>
      <c r="I349" s="9">
        <f t="shared" si="82"/>
        <v>0</v>
      </c>
      <c r="J349" s="9">
        <f t="shared" si="83"/>
        <v>0</v>
      </c>
      <c r="K349" s="9" t="str">
        <f t="shared" si="75"/>
        <v/>
      </c>
      <c r="L349" s="9" t="str">
        <f t="shared" si="76"/>
        <v/>
      </c>
      <c r="M349" s="9" t="str">
        <f t="shared" si="77"/>
        <v/>
      </c>
      <c r="N349" s="9" t="str">
        <f t="shared" si="78"/>
        <v/>
      </c>
      <c r="O349" s="9" t="str">
        <f t="shared" si="79"/>
        <v/>
      </c>
      <c r="P349" s="9" t="str">
        <f t="shared" si="80"/>
        <v/>
      </c>
      <c r="Q349" s="9" t="str">
        <f t="shared" si="81"/>
        <v/>
      </c>
      <c r="R349" s="9" t="str">
        <f>IF(A349&lt;&gt;"",IF(COUNTIF($G$2:$G$1000,"&gt;=50")&gt;=10,IF(AND(F349&gt;=55,G349&gt;=50),IF(_xlfn.RANK.EQ(K349,$K$2:$K$1000,0)&lt;=ROUND(COUNTIFS($G$2:$G$1000,"&gt;=50",$F$2:$F$1000,"&gt;=55")/100*$AF$9,0),$AF$8,IF(_xlfn.RANK.EQ(L349,$L$2:$L$1000,0)&lt;=ROUND(COUNTIFS($G$2:$G$1000,"&gt;=50",$F$2:$F$1000,"&gt;=55")/100*$AE$9,0),$AE$8,IF(_xlfn.RANK.EQ(M349,$M$2:$M$1000,0)&lt;=ROUND(COUNTIFS($G$2:$G$1000,"&gt;=50",$F$2:$F$1000,"&gt;=55")/100*$AD$9,0),$AD$8,IF(_xlfn.RANK.EQ(N349,$N$2:$N$1000,0)&lt;=ROUND(COUNTIFS($G$2:$G$1000,"&gt;=50",$F$2:$F$1000,"&gt;=55")/100*$AC$9,0),$AC$8,IF(_xlfn.RANK.EQ(O349,$O$2:$O$1000,0)&lt;=ROUND(COUNTIFS($G$2:$G$1000,"&gt;=50",$F$2:$F$1000,"&gt;=55")/100*$AB$9,0),$AB$8,IF(_xlfn.RANK.EQ(P349,$P$2:$P$1000,0)&lt;=ROUND(COUNTIFS($G$2:$G$1000,"&gt;=50",$F$2:$F$1000,"&gt;=55")/100*$AA$9,0),$AA$8,$Z$8)))))),IF(I349&gt;=$Y$9,$Y$8,$X$8)),IF(I349&gt;=$X$32,$X$30,IF(I349&gt;=$Y$32,$Y$30,IF(I349&gt;=$Z$32,$Z$30,IF(I349&gt;=$AA$32,$AA$30,IF(I349&gt;=$AB$32,$AB$30,IF(I349&gt;=$AC$32,$AC$30,IF(I349&gt;=$AD$32,$AD$30,IF(I349&gt;=$AE$32,$AE$30,$AF$30))))))))),"")</f>
        <v/>
      </c>
      <c r="S349" s="9" t="str" cm="1">
        <f t="array" ref="S349">IF(AND(D349&lt;&gt;"",D349&lt;&gt;"GR"),IF(COUNTIF($H$2:$H$1000,"&gt;=50")&gt;=10,IF(D349&lt;&gt;"GR",IF(AND(D349&gt;=55,H349&gt;=50),_xlfn.IFS(AND(H349&gt;=$AF$11,H349&gt;$AE$10,H349&gt;$AD$10,H349&gt;$AC$10,H349&gt;$AB$10,H349&gt;$AA$10,H349&gt;$Z$10),"AA",AND(H349&gt;=$AE$11,H349&gt;$AD$10,H349&gt;$AC$10,H349&gt;$AB$10,H349&gt;$AA$10,H349&gt;$Z$10),"BA",AND(H349&gt;=$AD$11,H349&gt;$AC$10,H349&gt;$AB$10,H349&gt;$AA$10,H349&gt;$Z$10),"BB",AND(H349&gt;=$AC$11,H349&gt;$AB$10,H349&gt;$AA$10,H349&gt;$Z$10),"CB",AND(H349&gt;=$AB$11,H349&gt;$AA$10,H349&gt;$Z$10),"CC",AND(H349&gt;=$AA$11,H349&gt;$Z$10),"DC",H349&gt;=50,"DD"),IF(H349&gt;=$Y$9,"FD","FF")),R349),IF(J349&gt;=$X$32,$X$30,IF(J349&gt;=$Y$32,$Y$30,IF(J349&gt;=$Z$32,$Z$30,IF(J349&gt;=$AA$32,$AA$30,IF(J349&gt;=$AB$32,$AB$30,IF(J349&gt;=$AC$32,$AC$30,IF(J349&gt;=$AD$32,$AD$30,IF(J349&gt;=$AE$32,$AE$30,$AF$30))))))))),R349)</f>
        <v/>
      </c>
      <c r="T349" s="9" t="str" cm="1">
        <f t="array" ref="T349">IF(A349&lt;&gt;"",IF(_xlfn.BITOR(D349&lt;&gt;"GR",D349&lt;&gt;""),IF(AND(J349&gt;=50,D349&gt;=55),_xlfn.RANK.EQ(J349,$J$2:$J$1000,0),_xlfn.IFS(S349="FD",999,S349="FF",1000)),IF(AND(J349&gt;=50,F349&gt;=55),_xlfn.RANK.EQ(J349,$J$2:$J$326,0),_xlfn.IFS(S349="FD",999,S349="FF",1000))),"")</f>
        <v/>
      </c>
    </row>
    <row r="350" spans="1:20" x14ac:dyDescent="0.2">
      <c r="A350" s="3"/>
      <c r="B350" s="3"/>
      <c r="C350" s="3"/>
      <c r="D350" s="3"/>
      <c r="E350" s="16">
        <f t="shared" si="70"/>
        <v>0</v>
      </c>
      <c r="F350" s="16">
        <f t="shared" si="71"/>
        <v>0</v>
      </c>
      <c r="G350" s="9">
        <f t="shared" si="69"/>
        <v>0</v>
      </c>
      <c r="H350" s="9">
        <f t="shared" si="72"/>
        <v>0</v>
      </c>
      <c r="I350" s="9">
        <f t="shared" si="82"/>
        <v>0</v>
      </c>
      <c r="J350" s="9">
        <f t="shared" si="83"/>
        <v>0</v>
      </c>
      <c r="K350" s="9" t="str">
        <f t="shared" si="75"/>
        <v/>
      </c>
      <c r="L350" s="9" t="str">
        <f t="shared" si="76"/>
        <v/>
      </c>
      <c r="M350" s="9" t="str">
        <f t="shared" si="77"/>
        <v/>
      </c>
      <c r="N350" s="9" t="str">
        <f t="shared" si="78"/>
        <v/>
      </c>
      <c r="O350" s="9" t="str">
        <f t="shared" si="79"/>
        <v/>
      </c>
      <c r="P350" s="9" t="str">
        <f t="shared" si="80"/>
        <v/>
      </c>
      <c r="Q350" s="9" t="str">
        <f t="shared" si="81"/>
        <v/>
      </c>
      <c r="R350" s="9" t="str">
        <f>IF(A350&lt;&gt;"",IF(COUNTIF($G$2:$G$1000,"&gt;=50")&gt;=10,IF(AND(F350&gt;=55,G350&gt;=50),IF(_xlfn.RANK.EQ(K350,$K$2:$K$1000,0)&lt;=ROUND(COUNTIFS($G$2:$G$1000,"&gt;=50",$F$2:$F$1000,"&gt;=55")/100*$AF$9,0),$AF$8,IF(_xlfn.RANK.EQ(L350,$L$2:$L$1000,0)&lt;=ROUND(COUNTIFS($G$2:$G$1000,"&gt;=50",$F$2:$F$1000,"&gt;=55")/100*$AE$9,0),$AE$8,IF(_xlfn.RANK.EQ(M350,$M$2:$M$1000,0)&lt;=ROUND(COUNTIFS($G$2:$G$1000,"&gt;=50",$F$2:$F$1000,"&gt;=55")/100*$AD$9,0),$AD$8,IF(_xlfn.RANK.EQ(N350,$N$2:$N$1000,0)&lt;=ROUND(COUNTIFS($G$2:$G$1000,"&gt;=50",$F$2:$F$1000,"&gt;=55")/100*$AC$9,0),$AC$8,IF(_xlfn.RANK.EQ(O350,$O$2:$O$1000,0)&lt;=ROUND(COUNTIFS($G$2:$G$1000,"&gt;=50",$F$2:$F$1000,"&gt;=55")/100*$AB$9,0),$AB$8,IF(_xlfn.RANK.EQ(P350,$P$2:$P$1000,0)&lt;=ROUND(COUNTIFS($G$2:$G$1000,"&gt;=50",$F$2:$F$1000,"&gt;=55")/100*$AA$9,0),$AA$8,$Z$8)))))),IF(I350&gt;=$Y$9,$Y$8,$X$8)),IF(I350&gt;=$X$32,$X$30,IF(I350&gt;=$Y$32,$Y$30,IF(I350&gt;=$Z$32,$Z$30,IF(I350&gt;=$AA$32,$AA$30,IF(I350&gt;=$AB$32,$AB$30,IF(I350&gt;=$AC$32,$AC$30,IF(I350&gt;=$AD$32,$AD$30,IF(I350&gt;=$AE$32,$AE$30,$AF$30))))))))),"")</f>
        <v/>
      </c>
      <c r="S350" s="9" t="str" cm="1">
        <f t="array" ref="S350">IF(AND(D350&lt;&gt;"",D350&lt;&gt;"GR"),IF(COUNTIF($H$2:$H$1000,"&gt;=50")&gt;=10,IF(D350&lt;&gt;"GR",IF(AND(D350&gt;=55,H350&gt;=50),_xlfn.IFS(AND(H350&gt;=$AF$11,H350&gt;$AE$10,H350&gt;$AD$10,H350&gt;$AC$10,H350&gt;$AB$10,H350&gt;$AA$10,H350&gt;$Z$10),"AA",AND(H350&gt;=$AE$11,H350&gt;$AD$10,H350&gt;$AC$10,H350&gt;$AB$10,H350&gt;$AA$10,H350&gt;$Z$10),"BA",AND(H350&gt;=$AD$11,H350&gt;$AC$10,H350&gt;$AB$10,H350&gt;$AA$10,H350&gt;$Z$10),"BB",AND(H350&gt;=$AC$11,H350&gt;$AB$10,H350&gt;$AA$10,H350&gt;$Z$10),"CB",AND(H350&gt;=$AB$11,H350&gt;$AA$10,H350&gt;$Z$10),"CC",AND(H350&gt;=$AA$11,H350&gt;$Z$10),"DC",H350&gt;=50,"DD"),IF(H350&gt;=$Y$9,"FD","FF")),R350),IF(J350&gt;=$X$32,$X$30,IF(J350&gt;=$Y$32,$Y$30,IF(J350&gt;=$Z$32,$Z$30,IF(J350&gt;=$AA$32,$AA$30,IF(J350&gt;=$AB$32,$AB$30,IF(J350&gt;=$AC$32,$AC$30,IF(J350&gt;=$AD$32,$AD$30,IF(J350&gt;=$AE$32,$AE$30,$AF$30))))))))),R350)</f>
        <v/>
      </c>
      <c r="T350" s="9" t="str" cm="1">
        <f t="array" ref="T350">IF(A350&lt;&gt;"",IF(_xlfn.BITOR(D350&lt;&gt;"GR",D350&lt;&gt;""),IF(AND(J350&gt;=50,D350&gt;=55),_xlfn.RANK.EQ(J350,$J$2:$J$1000,0),_xlfn.IFS(S350="FD",999,S350="FF",1000)),IF(AND(J350&gt;=50,F350&gt;=55),_xlfn.RANK.EQ(J350,$J$2:$J$326,0),_xlfn.IFS(S350="FD",999,S350="FF",1000))),"")</f>
        <v/>
      </c>
    </row>
    <row r="351" spans="1:20" x14ac:dyDescent="0.2">
      <c r="A351" s="3"/>
      <c r="B351" s="3"/>
      <c r="C351" s="3"/>
      <c r="D351" s="3"/>
      <c r="E351" s="16">
        <f t="shared" si="70"/>
        <v>0</v>
      </c>
      <c r="F351" s="16">
        <f t="shared" si="71"/>
        <v>0</v>
      </c>
      <c r="G351" s="9">
        <f t="shared" si="69"/>
        <v>0</v>
      </c>
      <c r="H351" s="9">
        <f t="shared" si="72"/>
        <v>0</v>
      </c>
      <c r="I351" s="9">
        <f t="shared" si="82"/>
        <v>0</v>
      </c>
      <c r="J351" s="9">
        <f t="shared" si="83"/>
        <v>0</v>
      </c>
      <c r="K351" s="9" t="str">
        <f t="shared" si="75"/>
        <v/>
      </c>
      <c r="L351" s="9" t="str">
        <f t="shared" si="76"/>
        <v/>
      </c>
      <c r="M351" s="9" t="str">
        <f t="shared" si="77"/>
        <v/>
      </c>
      <c r="N351" s="9" t="str">
        <f t="shared" si="78"/>
        <v/>
      </c>
      <c r="O351" s="9" t="str">
        <f t="shared" si="79"/>
        <v/>
      </c>
      <c r="P351" s="9" t="str">
        <f t="shared" si="80"/>
        <v/>
      </c>
      <c r="Q351" s="9" t="str">
        <f t="shared" si="81"/>
        <v/>
      </c>
      <c r="R351" s="9" t="str">
        <f>IF(A351&lt;&gt;"",IF(COUNTIF($G$2:$G$1000,"&gt;=50")&gt;=10,IF(AND(F351&gt;=55,G351&gt;=50),IF(_xlfn.RANK.EQ(K351,$K$2:$K$1000,0)&lt;=ROUND(COUNTIFS($G$2:$G$1000,"&gt;=50",$F$2:$F$1000,"&gt;=55")/100*$AF$9,0),$AF$8,IF(_xlfn.RANK.EQ(L351,$L$2:$L$1000,0)&lt;=ROUND(COUNTIFS($G$2:$G$1000,"&gt;=50",$F$2:$F$1000,"&gt;=55")/100*$AE$9,0),$AE$8,IF(_xlfn.RANK.EQ(M351,$M$2:$M$1000,0)&lt;=ROUND(COUNTIFS($G$2:$G$1000,"&gt;=50",$F$2:$F$1000,"&gt;=55")/100*$AD$9,0),$AD$8,IF(_xlfn.RANK.EQ(N351,$N$2:$N$1000,0)&lt;=ROUND(COUNTIFS($G$2:$G$1000,"&gt;=50",$F$2:$F$1000,"&gt;=55")/100*$AC$9,0),$AC$8,IF(_xlfn.RANK.EQ(O351,$O$2:$O$1000,0)&lt;=ROUND(COUNTIFS($G$2:$G$1000,"&gt;=50",$F$2:$F$1000,"&gt;=55")/100*$AB$9,0),$AB$8,IF(_xlfn.RANK.EQ(P351,$P$2:$P$1000,0)&lt;=ROUND(COUNTIFS($G$2:$G$1000,"&gt;=50",$F$2:$F$1000,"&gt;=55")/100*$AA$9,0),$AA$8,$Z$8)))))),IF(I351&gt;=$Y$9,$Y$8,$X$8)),IF(I351&gt;=$X$32,$X$30,IF(I351&gt;=$Y$32,$Y$30,IF(I351&gt;=$Z$32,$Z$30,IF(I351&gt;=$AA$32,$AA$30,IF(I351&gt;=$AB$32,$AB$30,IF(I351&gt;=$AC$32,$AC$30,IF(I351&gt;=$AD$32,$AD$30,IF(I351&gt;=$AE$32,$AE$30,$AF$30))))))))),"")</f>
        <v/>
      </c>
      <c r="S351" s="9" t="str" cm="1">
        <f t="array" ref="S351">IF(AND(D351&lt;&gt;"",D351&lt;&gt;"GR"),IF(COUNTIF($H$2:$H$1000,"&gt;=50")&gt;=10,IF(D351&lt;&gt;"GR",IF(AND(D351&gt;=55,H351&gt;=50),_xlfn.IFS(AND(H351&gt;=$AF$11,H351&gt;$AE$10,H351&gt;$AD$10,H351&gt;$AC$10,H351&gt;$AB$10,H351&gt;$AA$10,H351&gt;$Z$10),"AA",AND(H351&gt;=$AE$11,H351&gt;$AD$10,H351&gt;$AC$10,H351&gt;$AB$10,H351&gt;$AA$10,H351&gt;$Z$10),"BA",AND(H351&gt;=$AD$11,H351&gt;$AC$10,H351&gt;$AB$10,H351&gt;$AA$10,H351&gt;$Z$10),"BB",AND(H351&gt;=$AC$11,H351&gt;$AB$10,H351&gt;$AA$10,H351&gt;$Z$10),"CB",AND(H351&gt;=$AB$11,H351&gt;$AA$10,H351&gt;$Z$10),"CC",AND(H351&gt;=$AA$11,H351&gt;$Z$10),"DC",H351&gt;=50,"DD"),IF(H351&gt;=$Y$9,"FD","FF")),R351),IF(J351&gt;=$X$32,$X$30,IF(J351&gt;=$Y$32,$Y$30,IF(J351&gt;=$Z$32,$Z$30,IF(J351&gt;=$AA$32,$AA$30,IF(J351&gt;=$AB$32,$AB$30,IF(J351&gt;=$AC$32,$AC$30,IF(J351&gt;=$AD$32,$AD$30,IF(J351&gt;=$AE$32,$AE$30,$AF$30))))))))),R351)</f>
        <v/>
      </c>
      <c r="T351" s="9" t="str" cm="1">
        <f t="array" ref="T351">IF(A351&lt;&gt;"",IF(_xlfn.BITOR(D351&lt;&gt;"GR",D351&lt;&gt;""),IF(AND(J351&gt;=50,D351&gt;=55),_xlfn.RANK.EQ(J351,$J$2:$J$1000,0),_xlfn.IFS(S351="FD",999,S351="FF",1000)),IF(AND(J351&gt;=50,F351&gt;=55),_xlfn.RANK.EQ(J351,$J$2:$J$326,0),_xlfn.IFS(S351="FD",999,S351="FF",1000))),"")</f>
        <v/>
      </c>
    </row>
    <row r="352" spans="1:20" x14ac:dyDescent="0.2">
      <c r="A352" s="3"/>
      <c r="B352" s="3"/>
      <c r="C352" s="3"/>
      <c r="D352" s="3"/>
      <c r="E352" s="16">
        <f t="shared" si="70"/>
        <v>0</v>
      </c>
      <c r="F352" s="16">
        <f t="shared" si="71"/>
        <v>0</v>
      </c>
      <c r="G352" s="9">
        <f t="shared" si="69"/>
        <v>0</v>
      </c>
      <c r="H352" s="9">
        <f t="shared" si="72"/>
        <v>0</v>
      </c>
      <c r="I352" s="9">
        <f t="shared" si="82"/>
        <v>0</v>
      </c>
      <c r="J352" s="9">
        <f t="shared" si="83"/>
        <v>0</v>
      </c>
      <c r="K352" s="9" t="str">
        <f t="shared" si="75"/>
        <v/>
      </c>
      <c r="L352" s="9" t="str">
        <f t="shared" si="76"/>
        <v/>
      </c>
      <c r="M352" s="9" t="str">
        <f t="shared" si="77"/>
        <v/>
      </c>
      <c r="N352" s="9" t="str">
        <f t="shared" si="78"/>
        <v/>
      </c>
      <c r="O352" s="9" t="str">
        <f t="shared" si="79"/>
        <v/>
      </c>
      <c r="P352" s="9" t="str">
        <f t="shared" si="80"/>
        <v/>
      </c>
      <c r="Q352" s="9" t="str">
        <f t="shared" si="81"/>
        <v/>
      </c>
      <c r="R352" s="9" t="str">
        <f>IF(A352&lt;&gt;"",IF(COUNTIF($G$2:$G$1000,"&gt;=50")&gt;=10,IF(AND(F352&gt;=55,G352&gt;=50),IF(_xlfn.RANK.EQ(K352,$K$2:$K$1000,0)&lt;=ROUND(COUNTIFS($G$2:$G$1000,"&gt;=50",$F$2:$F$1000,"&gt;=55")/100*$AF$9,0),$AF$8,IF(_xlfn.RANK.EQ(L352,$L$2:$L$1000,0)&lt;=ROUND(COUNTIFS($G$2:$G$1000,"&gt;=50",$F$2:$F$1000,"&gt;=55")/100*$AE$9,0),$AE$8,IF(_xlfn.RANK.EQ(M352,$M$2:$M$1000,0)&lt;=ROUND(COUNTIFS($G$2:$G$1000,"&gt;=50",$F$2:$F$1000,"&gt;=55")/100*$AD$9,0),$AD$8,IF(_xlfn.RANK.EQ(N352,$N$2:$N$1000,0)&lt;=ROUND(COUNTIFS($G$2:$G$1000,"&gt;=50",$F$2:$F$1000,"&gt;=55")/100*$AC$9,0),$AC$8,IF(_xlfn.RANK.EQ(O352,$O$2:$O$1000,0)&lt;=ROUND(COUNTIFS($G$2:$G$1000,"&gt;=50",$F$2:$F$1000,"&gt;=55")/100*$AB$9,0),$AB$8,IF(_xlfn.RANK.EQ(P352,$P$2:$P$1000,0)&lt;=ROUND(COUNTIFS($G$2:$G$1000,"&gt;=50",$F$2:$F$1000,"&gt;=55")/100*$AA$9,0),$AA$8,$Z$8)))))),IF(I352&gt;=$Y$9,$Y$8,$X$8)),IF(I352&gt;=$X$32,$X$30,IF(I352&gt;=$Y$32,$Y$30,IF(I352&gt;=$Z$32,$Z$30,IF(I352&gt;=$AA$32,$AA$30,IF(I352&gt;=$AB$32,$AB$30,IF(I352&gt;=$AC$32,$AC$30,IF(I352&gt;=$AD$32,$AD$30,IF(I352&gt;=$AE$32,$AE$30,$AF$30))))))))),"")</f>
        <v/>
      </c>
      <c r="S352" s="9" t="str" cm="1">
        <f t="array" ref="S352">IF(AND(D352&lt;&gt;"",D352&lt;&gt;"GR"),IF(COUNTIF($H$2:$H$1000,"&gt;=50")&gt;=10,IF(D352&lt;&gt;"GR",IF(AND(D352&gt;=55,H352&gt;=50),_xlfn.IFS(AND(H352&gt;=$AF$11,H352&gt;$AE$10,H352&gt;$AD$10,H352&gt;$AC$10,H352&gt;$AB$10,H352&gt;$AA$10,H352&gt;$Z$10),"AA",AND(H352&gt;=$AE$11,H352&gt;$AD$10,H352&gt;$AC$10,H352&gt;$AB$10,H352&gt;$AA$10,H352&gt;$Z$10),"BA",AND(H352&gt;=$AD$11,H352&gt;$AC$10,H352&gt;$AB$10,H352&gt;$AA$10,H352&gt;$Z$10),"BB",AND(H352&gt;=$AC$11,H352&gt;$AB$10,H352&gt;$AA$10,H352&gt;$Z$10),"CB",AND(H352&gt;=$AB$11,H352&gt;$AA$10,H352&gt;$Z$10),"CC",AND(H352&gt;=$AA$11,H352&gt;$Z$10),"DC",H352&gt;=50,"DD"),IF(H352&gt;=$Y$9,"FD","FF")),R352),IF(J352&gt;=$X$32,$X$30,IF(J352&gt;=$Y$32,$Y$30,IF(J352&gt;=$Z$32,$Z$30,IF(J352&gt;=$AA$32,$AA$30,IF(J352&gt;=$AB$32,$AB$30,IF(J352&gt;=$AC$32,$AC$30,IF(J352&gt;=$AD$32,$AD$30,IF(J352&gt;=$AE$32,$AE$30,$AF$30))))))))),R352)</f>
        <v/>
      </c>
      <c r="T352" s="9" t="str" cm="1">
        <f t="array" ref="T352">IF(A352&lt;&gt;"",IF(_xlfn.BITOR(D352&lt;&gt;"GR",D352&lt;&gt;""),IF(AND(J352&gt;=50,D352&gt;=55),_xlfn.RANK.EQ(J352,$J$2:$J$1000,0),_xlfn.IFS(S352="FD",999,S352="FF",1000)),IF(AND(J352&gt;=50,F352&gt;=55),_xlfn.RANK.EQ(J352,$J$2:$J$326,0),_xlfn.IFS(S352="FD",999,S352="FF",1000))),"")</f>
        <v/>
      </c>
    </row>
    <row r="353" spans="1:20" x14ac:dyDescent="0.2">
      <c r="A353" s="3"/>
      <c r="B353" s="3"/>
      <c r="C353" s="3"/>
      <c r="D353" s="3"/>
      <c r="E353" s="16">
        <f t="shared" si="70"/>
        <v>0</v>
      </c>
      <c r="F353" s="16">
        <f t="shared" si="71"/>
        <v>0</v>
      </c>
      <c r="G353" s="9">
        <f t="shared" si="69"/>
        <v>0</v>
      </c>
      <c r="H353" s="9">
        <f t="shared" si="72"/>
        <v>0</v>
      </c>
      <c r="I353" s="9">
        <f t="shared" si="82"/>
        <v>0</v>
      </c>
      <c r="J353" s="9">
        <f t="shared" si="83"/>
        <v>0</v>
      </c>
      <c r="K353" s="9" t="str">
        <f t="shared" si="75"/>
        <v/>
      </c>
      <c r="L353" s="9" t="str">
        <f t="shared" si="76"/>
        <v/>
      </c>
      <c r="M353" s="9" t="str">
        <f t="shared" si="77"/>
        <v/>
      </c>
      <c r="N353" s="9" t="str">
        <f t="shared" si="78"/>
        <v/>
      </c>
      <c r="O353" s="9" t="str">
        <f t="shared" si="79"/>
        <v/>
      </c>
      <c r="P353" s="9" t="str">
        <f t="shared" si="80"/>
        <v/>
      </c>
      <c r="Q353" s="9" t="str">
        <f t="shared" si="81"/>
        <v/>
      </c>
      <c r="R353" s="9" t="str">
        <f>IF(A353&lt;&gt;"",IF(COUNTIF($G$2:$G$1000,"&gt;=50")&gt;=10,IF(AND(F353&gt;=55,G353&gt;=50),IF(_xlfn.RANK.EQ(K353,$K$2:$K$1000,0)&lt;=ROUND(COUNTIFS($G$2:$G$1000,"&gt;=50",$F$2:$F$1000,"&gt;=55")/100*$AF$9,0),$AF$8,IF(_xlfn.RANK.EQ(L353,$L$2:$L$1000,0)&lt;=ROUND(COUNTIFS($G$2:$G$1000,"&gt;=50",$F$2:$F$1000,"&gt;=55")/100*$AE$9,0),$AE$8,IF(_xlfn.RANK.EQ(M353,$M$2:$M$1000,0)&lt;=ROUND(COUNTIFS($G$2:$G$1000,"&gt;=50",$F$2:$F$1000,"&gt;=55")/100*$AD$9,0),$AD$8,IF(_xlfn.RANK.EQ(N353,$N$2:$N$1000,0)&lt;=ROUND(COUNTIFS($G$2:$G$1000,"&gt;=50",$F$2:$F$1000,"&gt;=55")/100*$AC$9,0),$AC$8,IF(_xlfn.RANK.EQ(O353,$O$2:$O$1000,0)&lt;=ROUND(COUNTIFS($G$2:$G$1000,"&gt;=50",$F$2:$F$1000,"&gt;=55")/100*$AB$9,0),$AB$8,IF(_xlfn.RANK.EQ(P353,$P$2:$P$1000,0)&lt;=ROUND(COUNTIFS($G$2:$G$1000,"&gt;=50",$F$2:$F$1000,"&gt;=55")/100*$AA$9,0),$AA$8,$Z$8)))))),IF(I353&gt;=$Y$9,$Y$8,$X$8)),IF(I353&gt;=$X$32,$X$30,IF(I353&gt;=$Y$32,$Y$30,IF(I353&gt;=$Z$32,$Z$30,IF(I353&gt;=$AA$32,$AA$30,IF(I353&gt;=$AB$32,$AB$30,IF(I353&gt;=$AC$32,$AC$30,IF(I353&gt;=$AD$32,$AD$30,IF(I353&gt;=$AE$32,$AE$30,$AF$30))))))))),"")</f>
        <v/>
      </c>
      <c r="S353" s="9" t="str" cm="1">
        <f t="array" ref="S353">IF(AND(D353&lt;&gt;"",D353&lt;&gt;"GR"),IF(COUNTIF($H$2:$H$1000,"&gt;=50")&gt;=10,IF(D353&lt;&gt;"GR",IF(AND(D353&gt;=55,H353&gt;=50),_xlfn.IFS(AND(H353&gt;=$AF$11,H353&gt;$AE$10,H353&gt;$AD$10,H353&gt;$AC$10,H353&gt;$AB$10,H353&gt;$AA$10,H353&gt;$Z$10),"AA",AND(H353&gt;=$AE$11,H353&gt;$AD$10,H353&gt;$AC$10,H353&gt;$AB$10,H353&gt;$AA$10,H353&gt;$Z$10),"BA",AND(H353&gt;=$AD$11,H353&gt;$AC$10,H353&gt;$AB$10,H353&gt;$AA$10,H353&gt;$Z$10),"BB",AND(H353&gt;=$AC$11,H353&gt;$AB$10,H353&gt;$AA$10,H353&gt;$Z$10),"CB",AND(H353&gt;=$AB$11,H353&gt;$AA$10,H353&gt;$Z$10),"CC",AND(H353&gt;=$AA$11,H353&gt;$Z$10),"DC",H353&gt;=50,"DD"),IF(H353&gt;=$Y$9,"FD","FF")),R353),IF(J353&gt;=$X$32,$X$30,IF(J353&gt;=$Y$32,$Y$30,IF(J353&gt;=$Z$32,$Z$30,IF(J353&gt;=$AA$32,$AA$30,IF(J353&gt;=$AB$32,$AB$30,IF(J353&gt;=$AC$32,$AC$30,IF(J353&gt;=$AD$32,$AD$30,IF(J353&gt;=$AE$32,$AE$30,$AF$30))))))))),R353)</f>
        <v/>
      </c>
      <c r="T353" s="9" t="str" cm="1">
        <f t="array" ref="T353">IF(A353&lt;&gt;"",IF(_xlfn.BITOR(D353&lt;&gt;"GR",D353&lt;&gt;""),IF(AND(J353&gt;=50,D353&gt;=55),_xlfn.RANK.EQ(J353,$J$2:$J$1000,0),_xlfn.IFS(S353="FD",999,S353="FF",1000)),IF(AND(J353&gt;=50,F353&gt;=55),_xlfn.RANK.EQ(J353,$J$2:$J$326,0),_xlfn.IFS(S353="FD",999,S353="FF",1000))),"")</f>
        <v/>
      </c>
    </row>
    <row r="354" spans="1:20" x14ac:dyDescent="0.2">
      <c r="A354" s="3"/>
      <c r="B354" s="3"/>
      <c r="C354" s="3"/>
      <c r="D354" s="3"/>
      <c r="E354" s="16">
        <f t="shared" si="70"/>
        <v>0</v>
      </c>
      <c r="F354" s="16">
        <f t="shared" si="71"/>
        <v>0</v>
      </c>
      <c r="G354" s="9">
        <f t="shared" si="69"/>
        <v>0</v>
      </c>
      <c r="H354" s="9">
        <f t="shared" si="72"/>
        <v>0</v>
      </c>
      <c r="I354" s="9">
        <f t="shared" si="82"/>
        <v>0</v>
      </c>
      <c r="J354" s="9">
        <f t="shared" si="83"/>
        <v>0</v>
      </c>
      <c r="K354" s="9" t="str">
        <f t="shared" si="75"/>
        <v/>
      </c>
      <c r="L354" s="9" t="str">
        <f t="shared" si="76"/>
        <v/>
      </c>
      <c r="M354" s="9" t="str">
        <f t="shared" si="77"/>
        <v/>
      </c>
      <c r="N354" s="9" t="str">
        <f t="shared" si="78"/>
        <v/>
      </c>
      <c r="O354" s="9" t="str">
        <f t="shared" si="79"/>
        <v/>
      </c>
      <c r="P354" s="9" t="str">
        <f t="shared" si="80"/>
        <v/>
      </c>
      <c r="Q354" s="9" t="str">
        <f t="shared" si="81"/>
        <v/>
      </c>
      <c r="R354" s="9" t="str">
        <f>IF(A354&lt;&gt;"",IF(COUNTIF($G$2:$G$1000,"&gt;=50")&gt;=10,IF(AND(F354&gt;=55,G354&gt;=50),IF(_xlfn.RANK.EQ(K354,$K$2:$K$1000,0)&lt;=ROUND(COUNTIFS($G$2:$G$1000,"&gt;=50",$F$2:$F$1000,"&gt;=55")/100*$AF$9,0),$AF$8,IF(_xlfn.RANK.EQ(L354,$L$2:$L$1000,0)&lt;=ROUND(COUNTIFS($G$2:$G$1000,"&gt;=50",$F$2:$F$1000,"&gt;=55")/100*$AE$9,0),$AE$8,IF(_xlfn.RANK.EQ(M354,$M$2:$M$1000,0)&lt;=ROUND(COUNTIFS($G$2:$G$1000,"&gt;=50",$F$2:$F$1000,"&gt;=55")/100*$AD$9,0),$AD$8,IF(_xlfn.RANK.EQ(N354,$N$2:$N$1000,0)&lt;=ROUND(COUNTIFS($G$2:$G$1000,"&gt;=50",$F$2:$F$1000,"&gt;=55")/100*$AC$9,0),$AC$8,IF(_xlfn.RANK.EQ(O354,$O$2:$O$1000,0)&lt;=ROUND(COUNTIFS($G$2:$G$1000,"&gt;=50",$F$2:$F$1000,"&gt;=55")/100*$AB$9,0),$AB$8,IF(_xlfn.RANK.EQ(P354,$P$2:$P$1000,0)&lt;=ROUND(COUNTIFS($G$2:$G$1000,"&gt;=50",$F$2:$F$1000,"&gt;=55")/100*$AA$9,0),$AA$8,$Z$8)))))),IF(I354&gt;=$Y$9,$Y$8,$X$8)),IF(I354&gt;=$X$32,$X$30,IF(I354&gt;=$Y$32,$Y$30,IF(I354&gt;=$Z$32,$Z$30,IF(I354&gt;=$AA$32,$AA$30,IF(I354&gt;=$AB$32,$AB$30,IF(I354&gt;=$AC$32,$AC$30,IF(I354&gt;=$AD$32,$AD$30,IF(I354&gt;=$AE$32,$AE$30,$AF$30))))))))),"")</f>
        <v/>
      </c>
      <c r="S354" s="9" t="str" cm="1">
        <f t="array" ref="S354">IF(AND(D354&lt;&gt;"",D354&lt;&gt;"GR"),IF(COUNTIF($H$2:$H$1000,"&gt;=50")&gt;=10,IF(D354&lt;&gt;"GR",IF(AND(D354&gt;=55,H354&gt;=50),_xlfn.IFS(AND(H354&gt;=$AF$11,H354&gt;$AE$10,H354&gt;$AD$10,H354&gt;$AC$10,H354&gt;$AB$10,H354&gt;$AA$10,H354&gt;$Z$10),"AA",AND(H354&gt;=$AE$11,H354&gt;$AD$10,H354&gt;$AC$10,H354&gt;$AB$10,H354&gt;$AA$10,H354&gt;$Z$10),"BA",AND(H354&gt;=$AD$11,H354&gt;$AC$10,H354&gt;$AB$10,H354&gt;$AA$10,H354&gt;$Z$10),"BB",AND(H354&gt;=$AC$11,H354&gt;$AB$10,H354&gt;$AA$10,H354&gt;$Z$10),"CB",AND(H354&gt;=$AB$11,H354&gt;$AA$10,H354&gt;$Z$10),"CC",AND(H354&gt;=$AA$11,H354&gt;$Z$10),"DC",H354&gt;=50,"DD"),IF(H354&gt;=$Y$9,"FD","FF")),R354),IF(J354&gt;=$X$32,$X$30,IF(J354&gt;=$Y$32,$Y$30,IF(J354&gt;=$Z$32,$Z$30,IF(J354&gt;=$AA$32,$AA$30,IF(J354&gt;=$AB$32,$AB$30,IF(J354&gt;=$AC$32,$AC$30,IF(J354&gt;=$AD$32,$AD$30,IF(J354&gt;=$AE$32,$AE$30,$AF$30))))))))),R354)</f>
        <v/>
      </c>
      <c r="T354" s="9" t="str" cm="1">
        <f t="array" ref="T354">IF(A354&lt;&gt;"",IF(_xlfn.BITOR(D354&lt;&gt;"GR",D354&lt;&gt;""),IF(AND(J354&gt;=50,D354&gt;=55),_xlfn.RANK.EQ(J354,$J$2:$J$1000,0),_xlfn.IFS(S354="FD",999,S354="FF",1000)),IF(AND(J354&gt;=50,F354&gt;=55),_xlfn.RANK.EQ(J354,$J$2:$J$326,0),_xlfn.IFS(S354="FD",999,S354="FF",1000))),"")</f>
        <v/>
      </c>
    </row>
    <row r="355" spans="1:20" x14ac:dyDescent="0.2">
      <c r="A355" s="3"/>
      <c r="B355" s="3"/>
      <c r="C355" s="3"/>
      <c r="D355" s="3"/>
      <c r="E355" s="16">
        <f t="shared" si="70"/>
        <v>0</v>
      </c>
      <c r="F355" s="16">
        <f t="shared" si="71"/>
        <v>0</v>
      </c>
      <c r="G355" s="9">
        <f t="shared" si="69"/>
        <v>0</v>
      </c>
      <c r="H355" s="9">
        <f t="shared" si="72"/>
        <v>0</v>
      </c>
      <c r="I355" s="9">
        <f t="shared" si="82"/>
        <v>0</v>
      </c>
      <c r="J355" s="9">
        <f t="shared" si="83"/>
        <v>0</v>
      </c>
      <c r="K355" s="9" t="str">
        <f t="shared" si="75"/>
        <v/>
      </c>
      <c r="L355" s="9" t="str">
        <f t="shared" si="76"/>
        <v/>
      </c>
      <c r="M355" s="9" t="str">
        <f t="shared" si="77"/>
        <v/>
      </c>
      <c r="N355" s="9" t="str">
        <f t="shared" si="78"/>
        <v/>
      </c>
      <c r="O355" s="9" t="str">
        <f t="shared" si="79"/>
        <v/>
      </c>
      <c r="P355" s="9" t="str">
        <f t="shared" si="80"/>
        <v/>
      </c>
      <c r="Q355" s="9" t="str">
        <f t="shared" si="81"/>
        <v/>
      </c>
      <c r="R355" s="9" t="str">
        <f>IF(A355&lt;&gt;"",IF(COUNTIF($G$2:$G$1000,"&gt;=50")&gt;=10,IF(AND(F355&gt;=55,G355&gt;=50),IF(_xlfn.RANK.EQ(K355,$K$2:$K$1000,0)&lt;=ROUND(COUNTIFS($G$2:$G$1000,"&gt;=50",$F$2:$F$1000,"&gt;=55")/100*$AF$9,0),$AF$8,IF(_xlfn.RANK.EQ(L355,$L$2:$L$1000,0)&lt;=ROUND(COUNTIFS($G$2:$G$1000,"&gt;=50",$F$2:$F$1000,"&gt;=55")/100*$AE$9,0),$AE$8,IF(_xlfn.RANK.EQ(M355,$M$2:$M$1000,0)&lt;=ROUND(COUNTIFS($G$2:$G$1000,"&gt;=50",$F$2:$F$1000,"&gt;=55")/100*$AD$9,0),$AD$8,IF(_xlfn.RANK.EQ(N355,$N$2:$N$1000,0)&lt;=ROUND(COUNTIFS($G$2:$G$1000,"&gt;=50",$F$2:$F$1000,"&gt;=55")/100*$AC$9,0),$AC$8,IF(_xlfn.RANK.EQ(O355,$O$2:$O$1000,0)&lt;=ROUND(COUNTIFS($G$2:$G$1000,"&gt;=50",$F$2:$F$1000,"&gt;=55")/100*$AB$9,0),$AB$8,IF(_xlfn.RANK.EQ(P355,$P$2:$P$1000,0)&lt;=ROUND(COUNTIFS($G$2:$G$1000,"&gt;=50",$F$2:$F$1000,"&gt;=55")/100*$AA$9,0),$AA$8,$Z$8)))))),IF(I355&gt;=$Y$9,$Y$8,$X$8)),IF(I355&gt;=$X$32,$X$30,IF(I355&gt;=$Y$32,$Y$30,IF(I355&gt;=$Z$32,$Z$30,IF(I355&gt;=$AA$32,$AA$30,IF(I355&gt;=$AB$32,$AB$30,IF(I355&gt;=$AC$32,$AC$30,IF(I355&gt;=$AD$32,$AD$30,IF(I355&gt;=$AE$32,$AE$30,$AF$30))))))))),"")</f>
        <v/>
      </c>
      <c r="S355" s="9" t="str" cm="1">
        <f t="array" ref="S355">IF(AND(D355&lt;&gt;"",D355&lt;&gt;"GR"),IF(COUNTIF($H$2:$H$1000,"&gt;=50")&gt;=10,IF(D355&lt;&gt;"GR",IF(AND(D355&gt;=55,H355&gt;=50),_xlfn.IFS(AND(H355&gt;=$AF$11,H355&gt;$AE$10,H355&gt;$AD$10,H355&gt;$AC$10,H355&gt;$AB$10,H355&gt;$AA$10,H355&gt;$Z$10),"AA",AND(H355&gt;=$AE$11,H355&gt;$AD$10,H355&gt;$AC$10,H355&gt;$AB$10,H355&gt;$AA$10,H355&gt;$Z$10),"BA",AND(H355&gt;=$AD$11,H355&gt;$AC$10,H355&gt;$AB$10,H355&gt;$AA$10,H355&gt;$Z$10),"BB",AND(H355&gt;=$AC$11,H355&gt;$AB$10,H355&gt;$AA$10,H355&gt;$Z$10),"CB",AND(H355&gt;=$AB$11,H355&gt;$AA$10,H355&gt;$Z$10),"CC",AND(H355&gt;=$AA$11,H355&gt;$Z$10),"DC",H355&gt;=50,"DD"),IF(H355&gt;=$Y$9,"FD","FF")),R355),IF(J355&gt;=$X$32,$X$30,IF(J355&gt;=$Y$32,$Y$30,IF(J355&gt;=$Z$32,$Z$30,IF(J355&gt;=$AA$32,$AA$30,IF(J355&gt;=$AB$32,$AB$30,IF(J355&gt;=$AC$32,$AC$30,IF(J355&gt;=$AD$32,$AD$30,IF(J355&gt;=$AE$32,$AE$30,$AF$30))))))))),R355)</f>
        <v/>
      </c>
      <c r="T355" s="9" t="str" cm="1">
        <f t="array" ref="T355">IF(A355&lt;&gt;"",IF(_xlfn.BITOR(D355&lt;&gt;"GR",D355&lt;&gt;""),IF(AND(J355&gt;=50,D355&gt;=55),_xlfn.RANK.EQ(J355,$J$2:$J$1000,0),_xlfn.IFS(S355="FD",999,S355="FF",1000)),IF(AND(J355&gt;=50,F355&gt;=55),_xlfn.RANK.EQ(J355,$J$2:$J$326,0),_xlfn.IFS(S355="FD",999,S355="FF",1000))),"")</f>
        <v/>
      </c>
    </row>
    <row r="356" spans="1:20" x14ac:dyDescent="0.2">
      <c r="A356" s="3"/>
      <c r="B356" s="3"/>
      <c r="C356" s="3"/>
      <c r="D356" s="3"/>
      <c r="E356" s="16">
        <f t="shared" si="70"/>
        <v>0</v>
      </c>
      <c r="F356" s="16">
        <f t="shared" si="71"/>
        <v>0</v>
      </c>
      <c r="G356" s="9">
        <f t="shared" si="69"/>
        <v>0</v>
      </c>
      <c r="H356" s="9">
        <f t="shared" si="72"/>
        <v>0</v>
      </c>
      <c r="I356" s="9">
        <f t="shared" si="82"/>
        <v>0</v>
      </c>
      <c r="J356" s="9">
        <f t="shared" si="83"/>
        <v>0</v>
      </c>
      <c r="K356" s="9" t="str">
        <f t="shared" si="75"/>
        <v/>
      </c>
      <c r="L356" s="9" t="str">
        <f t="shared" si="76"/>
        <v/>
      </c>
      <c r="M356" s="9" t="str">
        <f t="shared" si="77"/>
        <v/>
      </c>
      <c r="N356" s="9" t="str">
        <f t="shared" si="78"/>
        <v/>
      </c>
      <c r="O356" s="9" t="str">
        <f t="shared" si="79"/>
        <v/>
      </c>
      <c r="P356" s="9" t="str">
        <f t="shared" si="80"/>
        <v/>
      </c>
      <c r="Q356" s="9" t="str">
        <f t="shared" si="81"/>
        <v/>
      </c>
      <c r="R356" s="9" t="str">
        <f>IF(A356&lt;&gt;"",IF(COUNTIF($G$2:$G$1000,"&gt;=50")&gt;=10,IF(AND(F356&gt;=55,G356&gt;=50),IF(_xlfn.RANK.EQ(K356,$K$2:$K$1000,0)&lt;=ROUND(COUNTIFS($G$2:$G$1000,"&gt;=50",$F$2:$F$1000,"&gt;=55")/100*$AF$9,0),$AF$8,IF(_xlfn.RANK.EQ(L356,$L$2:$L$1000,0)&lt;=ROUND(COUNTIFS($G$2:$G$1000,"&gt;=50",$F$2:$F$1000,"&gt;=55")/100*$AE$9,0),$AE$8,IF(_xlfn.RANK.EQ(M356,$M$2:$M$1000,0)&lt;=ROUND(COUNTIFS($G$2:$G$1000,"&gt;=50",$F$2:$F$1000,"&gt;=55")/100*$AD$9,0),$AD$8,IF(_xlfn.RANK.EQ(N356,$N$2:$N$1000,0)&lt;=ROUND(COUNTIFS($G$2:$G$1000,"&gt;=50",$F$2:$F$1000,"&gt;=55")/100*$AC$9,0),$AC$8,IF(_xlfn.RANK.EQ(O356,$O$2:$O$1000,0)&lt;=ROUND(COUNTIFS($G$2:$G$1000,"&gt;=50",$F$2:$F$1000,"&gt;=55")/100*$AB$9,0),$AB$8,IF(_xlfn.RANK.EQ(P356,$P$2:$P$1000,0)&lt;=ROUND(COUNTIFS($G$2:$G$1000,"&gt;=50",$F$2:$F$1000,"&gt;=55")/100*$AA$9,0),$AA$8,$Z$8)))))),IF(I356&gt;=$Y$9,$Y$8,$X$8)),IF(I356&gt;=$X$32,$X$30,IF(I356&gt;=$Y$32,$Y$30,IF(I356&gt;=$Z$32,$Z$30,IF(I356&gt;=$AA$32,$AA$30,IF(I356&gt;=$AB$32,$AB$30,IF(I356&gt;=$AC$32,$AC$30,IF(I356&gt;=$AD$32,$AD$30,IF(I356&gt;=$AE$32,$AE$30,$AF$30))))))))),"")</f>
        <v/>
      </c>
      <c r="S356" s="9" t="str" cm="1">
        <f t="array" ref="S356">IF(AND(D356&lt;&gt;"",D356&lt;&gt;"GR"),IF(COUNTIF($H$2:$H$1000,"&gt;=50")&gt;=10,IF(D356&lt;&gt;"GR",IF(AND(D356&gt;=55,H356&gt;=50),_xlfn.IFS(AND(H356&gt;=$AF$11,H356&gt;$AE$10,H356&gt;$AD$10,H356&gt;$AC$10,H356&gt;$AB$10,H356&gt;$AA$10,H356&gt;$Z$10),"AA",AND(H356&gt;=$AE$11,H356&gt;$AD$10,H356&gt;$AC$10,H356&gt;$AB$10,H356&gt;$AA$10,H356&gt;$Z$10),"BA",AND(H356&gt;=$AD$11,H356&gt;$AC$10,H356&gt;$AB$10,H356&gt;$AA$10,H356&gt;$Z$10),"BB",AND(H356&gt;=$AC$11,H356&gt;$AB$10,H356&gt;$AA$10,H356&gt;$Z$10),"CB",AND(H356&gt;=$AB$11,H356&gt;$AA$10,H356&gt;$Z$10),"CC",AND(H356&gt;=$AA$11,H356&gt;$Z$10),"DC",H356&gt;=50,"DD"),IF(H356&gt;=$Y$9,"FD","FF")),R356),IF(J356&gt;=$X$32,$X$30,IF(J356&gt;=$Y$32,$Y$30,IF(J356&gt;=$Z$32,$Z$30,IF(J356&gt;=$AA$32,$AA$30,IF(J356&gt;=$AB$32,$AB$30,IF(J356&gt;=$AC$32,$AC$30,IF(J356&gt;=$AD$32,$AD$30,IF(J356&gt;=$AE$32,$AE$30,$AF$30))))))))),R356)</f>
        <v/>
      </c>
      <c r="T356" s="9" t="str" cm="1">
        <f t="array" ref="T356">IF(A356&lt;&gt;"",IF(_xlfn.BITOR(D356&lt;&gt;"GR",D356&lt;&gt;""),IF(AND(J356&gt;=50,D356&gt;=55),_xlfn.RANK.EQ(J356,$J$2:$J$1000,0),_xlfn.IFS(S356="FD",999,S356="FF",1000)),IF(AND(J356&gt;=50,F356&gt;=55),_xlfn.RANK.EQ(J356,$J$2:$J$326,0),_xlfn.IFS(S356="FD",999,S356="FF",1000))),"")</f>
        <v/>
      </c>
    </row>
    <row r="357" spans="1:20" x14ac:dyDescent="0.2">
      <c r="A357" s="3"/>
      <c r="B357" s="3"/>
      <c r="C357" s="3"/>
      <c r="D357" s="3"/>
      <c r="E357" s="16">
        <f t="shared" si="70"/>
        <v>0</v>
      </c>
      <c r="F357" s="16">
        <f t="shared" si="71"/>
        <v>0</v>
      </c>
      <c r="G357" s="9">
        <f t="shared" si="69"/>
        <v>0</v>
      </c>
      <c r="H357" s="9">
        <f t="shared" si="72"/>
        <v>0</v>
      </c>
      <c r="I357" s="9">
        <f t="shared" si="82"/>
        <v>0</v>
      </c>
      <c r="J357" s="9">
        <f t="shared" si="83"/>
        <v>0</v>
      </c>
      <c r="K357" s="9" t="str">
        <f t="shared" si="75"/>
        <v/>
      </c>
      <c r="L357" s="9" t="str">
        <f t="shared" si="76"/>
        <v/>
      </c>
      <c r="M357" s="9" t="str">
        <f t="shared" si="77"/>
        <v/>
      </c>
      <c r="N357" s="9" t="str">
        <f t="shared" si="78"/>
        <v/>
      </c>
      <c r="O357" s="9" t="str">
        <f t="shared" si="79"/>
        <v/>
      </c>
      <c r="P357" s="9" t="str">
        <f t="shared" si="80"/>
        <v/>
      </c>
      <c r="Q357" s="9" t="str">
        <f t="shared" si="81"/>
        <v/>
      </c>
      <c r="R357" s="9" t="str">
        <f>IF(A357&lt;&gt;"",IF(COUNTIF($G$2:$G$1000,"&gt;=50")&gt;=10,IF(AND(F357&gt;=55,G357&gt;=50),IF(_xlfn.RANK.EQ(K357,$K$2:$K$1000,0)&lt;=ROUND(COUNTIFS($G$2:$G$1000,"&gt;=50",$F$2:$F$1000,"&gt;=55")/100*$AF$9,0),$AF$8,IF(_xlfn.RANK.EQ(L357,$L$2:$L$1000,0)&lt;=ROUND(COUNTIFS($G$2:$G$1000,"&gt;=50",$F$2:$F$1000,"&gt;=55")/100*$AE$9,0),$AE$8,IF(_xlfn.RANK.EQ(M357,$M$2:$M$1000,0)&lt;=ROUND(COUNTIFS($G$2:$G$1000,"&gt;=50",$F$2:$F$1000,"&gt;=55")/100*$AD$9,0),$AD$8,IF(_xlfn.RANK.EQ(N357,$N$2:$N$1000,0)&lt;=ROUND(COUNTIFS($G$2:$G$1000,"&gt;=50",$F$2:$F$1000,"&gt;=55")/100*$AC$9,0),$AC$8,IF(_xlfn.RANK.EQ(O357,$O$2:$O$1000,0)&lt;=ROUND(COUNTIFS($G$2:$G$1000,"&gt;=50",$F$2:$F$1000,"&gt;=55")/100*$AB$9,0),$AB$8,IF(_xlfn.RANK.EQ(P357,$P$2:$P$1000,0)&lt;=ROUND(COUNTIFS($G$2:$G$1000,"&gt;=50",$F$2:$F$1000,"&gt;=55")/100*$AA$9,0),$AA$8,$Z$8)))))),IF(I357&gt;=$Y$9,$Y$8,$X$8)),IF(I357&gt;=$X$32,$X$30,IF(I357&gt;=$Y$32,$Y$30,IF(I357&gt;=$Z$32,$Z$30,IF(I357&gt;=$AA$32,$AA$30,IF(I357&gt;=$AB$32,$AB$30,IF(I357&gt;=$AC$32,$AC$30,IF(I357&gt;=$AD$32,$AD$30,IF(I357&gt;=$AE$32,$AE$30,$AF$30))))))))),"")</f>
        <v/>
      </c>
      <c r="S357" s="9" t="str" cm="1">
        <f t="array" ref="S357">IF(AND(D357&lt;&gt;"",D357&lt;&gt;"GR"),IF(COUNTIF($H$2:$H$1000,"&gt;=50")&gt;=10,IF(D357&lt;&gt;"GR",IF(AND(D357&gt;=55,H357&gt;=50),_xlfn.IFS(AND(H357&gt;=$AF$11,H357&gt;$AE$10,H357&gt;$AD$10,H357&gt;$AC$10,H357&gt;$AB$10,H357&gt;$AA$10,H357&gt;$Z$10),"AA",AND(H357&gt;=$AE$11,H357&gt;$AD$10,H357&gt;$AC$10,H357&gt;$AB$10,H357&gt;$AA$10,H357&gt;$Z$10),"BA",AND(H357&gt;=$AD$11,H357&gt;$AC$10,H357&gt;$AB$10,H357&gt;$AA$10,H357&gt;$Z$10),"BB",AND(H357&gt;=$AC$11,H357&gt;$AB$10,H357&gt;$AA$10,H357&gt;$Z$10),"CB",AND(H357&gt;=$AB$11,H357&gt;$AA$10,H357&gt;$Z$10),"CC",AND(H357&gt;=$AA$11,H357&gt;$Z$10),"DC",H357&gt;=50,"DD"),IF(H357&gt;=$Y$9,"FD","FF")),R357),IF(J357&gt;=$X$32,$X$30,IF(J357&gt;=$Y$32,$Y$30,IF(J357&gt;=$Z$32,$Z$30,IF(J357&gt;=$AA$32,$AA$30,IF(J357&gt;=$AB$32,$AB$30,IF(J357&gt;=$AC$32,$AC$30,IF(J357&gt;=$AD$32,$AD$30,IF(J357&gt;=$AE$32,$AE$30,$AF$30))))))))),R357)</f>
        <v/>
      </c>
      <c r="T357" s="9" t="str" cm="1">
        <f t="array" ref="T357">IF(A357&lt;&gt;"",IF(_xlfn.BITOR(D357&lt;&gt;"GR",D357&lt;&gt;""),IF(AND(J357&gt;=50,D357&gt;=55),_xlfn.RANK.EQ(J357,$J$2:$J$1000,0),_xlfn.IFS(S357="FD",999,S357="FF",1000)),IF(AND(J357&gt;=50,F357&gt;=55),_xlfn.RANK.EQ(J357,$J$2:$J$326,0),_xlfn.IFS(S357="FD",999,S357="FF",1000))),"")</f>
        <v/>
      </c>
    </row>
    <row r="358" spans="1:20" x14ac:dyDescent="0.2">
      <c r="A358" s="3"/>
      <c r="B358" s="3"/>
      <c r="C358" s="3"/>
      <c r="D358" s="3"/>
      <c r="E358" s="16">
        <f t="shared" si="70"/>
        <v>0</v>
      </c>
      <c r="F358" s="16">
        <f t="shared" si="71"/>
        <v>0</v>
      </c>
      <c r="G358" s="9">
        <f t="shared" si="69"/>
        <v>0</v>
      </c>
      <c r="H358" s="9">
        <f t="shared" si="72"/>
        <v>0</v>
      </c>
      <c r="I358" s="9">
        <f t="shared" si="82"/>
        <v>0</v>
      </c>
      <c r="J358" s="9">
        <f t="shared" si="83"/>
        <v>0</v>
      </c>
      <c r="K358" s="9" t="str">
        <f t="shared" si="75"/>
        <v/>
      </c>
      <c r="L358" s="9" t="str">
        <f t="shared" si="76"/>
        <v/>
      </c>
      <c r="M358" s="9" t="str">
        <f t="shared" si="77"/>
        <v/>
      </c>
      <c r="N358" s="9" t="str">
        <f t="shared" si="78"/>
        <v/>
      </c>
      <c r="O358" s="9" t="str">
        <f t="shared" si="79"/>
        <v/>
      </c>
      <c r="P358" s="9" t="str">
        <f t="shared" si="80"/>
        <v/>
      </c>
      <c r="Q358" s="9" t="str">
        <f t="shared" si="81"/>
        <v/>
      </c>
      <c r="R358" s="9" t="str">
        <f>IF(A358&lt;&gt;"",IF(COUNTIF($G$2:$G$1000,"&gt;=50")&gt;=10,IF(AND(F358&gt;=55,G358&gt;=50),IF(_xlfn.RANK.EQ(K358,$K$2:$K$1000,0)&lt;=ROUND(COUNTIFS($G$2:$G$1000,"&gt;=50",$F$2:$F$1000,"&gt;=55")/100*$AF$9,0),$AF$8,IF(_xlfn.RANK.EQ(L358,$L$2:$L$1000,0)&lt;=ROUND(COUNTIFS($G$2:$G$1000,"&gt;=50",$F$2:$F$1000,"&gt;=55")/100*$AE$9,0),$AE$8,IF(_xlfn.RANK.EQ(M358,$M$2:$M$1000,0)&lt;=ROUND(COUNTIFS($G$2:$G$1000,"&gt;=50",$F$2:$F$1000,"&gt;=55")/100*$AD$9,0),$AD$8,IF(_xlfn.RANK.EQ(N358,$N$2:$N$1000,0)&lt;=ROUND(COUNTIFS($G$2:$G$1000,"&gt;=50",$F$2:$F$1000,"&gt;=55")/100*$AC$9,0),$AC$8,IF(_xlfn.RANK.EQ(O358,$O$2:$O$1000,0)&lt;=ROUND(COUNTIFS($G$2:$G$1000,"&gt;=50",$F$2:$F$1000,"&gt;=55")/100*$AB$9,0),$AB$8,IF(_xlfn.RANK.EQ(P358,$P$2:$P$1000,0)&lt;=ROUND(COUNTIFS($G$2:$G$1000,"&gt;=50",$F$2:$F$1000,"&gt;=55")/100*$AA$9,0),$AA$8,$Z$8)))))),IF(I358&gt;=$Y$9,$Y$8,$X$8)),IF(I358&gt;=$X$32,$X$30,IF(I358&gt;=$Y$32,$Y$30,IF(I358&gt;=$Z$32,$Z$30,IF(I358&gt;=$AA$32,$AA$30,IF(I358&gt;=$AB$32,$AB$30,IF(I358&gt;=$AC$32,$AC$30,IF(I358&gt;=$AD$32,$AD$30,IF(I358&gt;=$AE$32,$AE$30,$AF$30))))))))),"")</f>
        <v/>
      </c>
      <c r="S358" s="9" t="str" cm="1">
        <f t="array" ref="S358">IF(AND(D358&lt;&gt;"",D358&lt;&gt;"GR"),IF(COUNTIF($H$2:$H$1000,"&gt;=50")&gt;=10,IF(D358&lt;&gt;"GR",IF(AND(D358&gt;=55,H358&gt;=50),_xlfn.IFS(AND(H358&gt;=$AF$11,H358&gt;$AE$10,H358&gt;$AD$10,H358&gt;$AC$10,H358&gt;$AB$10,H358&gt;$AA$10,H358&gt;$Z$10),"AA",AND(H358&gt;=$AE$11,H358&gt;$AD$10,H358&gt;$AC$10,H358&gt;$AB$10,H358&gt;$AA$10,H358&gt;$Z$10),"BA",AND(H358&gt;=$AD$11,H358&gt;$AC$10,H358&gt;$AB$10,H358&gt;$AA$10,H358&gt;$Z$10),"BB",AND(H358&gt;=$AC$11,H358&gt;$AB$10,H358&gt;$AA$10,H358&gt;$Z$10),"CB",AND(H358&gt;=$AB$11,H358&gt;$AA$10,H358&gt;$Z$10),"CC",AND(H358&gt;=$AA$11,H358&gt;$Z$10),"DC",H358&gt;=50,"DD"),IF(H358&gt;=$Y$9,"FD","FF")),R358),IF(J358&gt;=$X$32,$X$30,IF(J358&gt;=$Y$32,$Y$30,IF(J358&gt;=$Z$32,$Z$30,IF(J358&gt;=$AA$32,$AA$30,IF(J358&gt;=$AB$32,$AB$30,IF(J358&gt;=$AC$32,$AC$30,IF(J358&gt;=$AD$32,$AD$30,IF(J358&gt;=$AE$32,$AE$30,$AF$30))))))))),R358)</f>
        <v/>
      </c>
      <c r="T358" s="9" t="str" cm="1">
        <f t="array" ref="T358">IF(A358&lt;&gt;"",IF(_xlfn.BITOR(D358&lt;&gt;"GR",D358&lt;&gt;""),IF(AND(J358&gt;=50,D358&gt;=55),_xlfn.RANK.EQ(J358,$J$2:$J$1000,0),_xlfn.IFS(S358="FD",999,S358="FF",1000)),IF(AND(J358&gt;=50,F358&gt;=55),_xlfn.RANK.EQ(J358,$J$2:$J$326,0),_xlfn.IFS(S358="FD",999,S358="FF",1000))),"")</f>
        <v/>
      </c>
    </row>
    <row r="359" spans="1:20" x14ac:dyDescent="0.2">
      <c r="A359" s="3"/>
      <c r="B359" s="3"/>
      <c r="C359" s="3"/>
      <c r="D359" s="3"/>
      <c r="E359" s="16">
        <f t="shared" si="70"/>
        <v>0</v>
      </c>
      <c r="F359" s="16">
        <f t="shared" si="71"/>
        <v>0</v>
      </c>
      <c r="G359" s="9">
        <f t="shared" si="69"/>
        <v>0</v>
      </c>
      <c r="H359" s="9">
        <f t="shared" si="72"/>
        <v>0</v>
      </c>
      <c r="I359" s="9">
        <f t="shared" si="82"/>
        <v>0</v>
      </c>
      <c r="J359" s="9">
        <f t="shared" si="83"/>
        <v>0</v>
      </c>
      <c r="K359" s="9" t="str">
        <f t="shared" si="75"/>
        <v/>
      </c>
      <c r="L359" s="9" t="str">
        <f t="shared" si="76"/>
        <v/>
      </c>
      <c r="M359" s="9" t="str">
        <f t="shared" si="77"/>
        <v/>
      </c>
      <c r="N359" s="9" t="str">
        <f t="shared" si="78"/>
        <v/>
      </c>
      <c r="O359" s="9" t="str">
        <f t="shared" si="79"/>
        <v/>
      </c>
      <c r="P359" s="9" t="str">
        <f t="shared" si="80"/>
        <v/>
      </c>
      <c r="Q359" s="9" t="str">
        <f t="shared" si="81"/>
        <v/>
      </c>
      <c r="R359" s="9" t="str">
        <f>IF(A359&lt;&gt;"",IF(COUNTIF($G$2:$G$1000,"&gt;=50")&gt;=10,IF(AND(F359&gt;=55,G359&gt;=50),IF(_xlfn.RANK.EQ(K359,$K$2:$K$1000,0)&lt;=ROUND(COUNTIFS($G$2:$G$1000,"&gt;=50",$F$2:$F$1000,"&gt;=55")/100*$AF$9,0),$AF$8,IF(_xlfn.RANK.EQ(L359,$L$2:$L$1000,0)&lt;=ROUND(COUNTIFS($G$2:$G$1000,"&gt;=50",$F$2:$F$1000,"&gt;=55")/100*$AE$9,0),$AE$8,IF(_xlfn.RANK.EQ(M359,$M$2:$M$1000,0)&lt;=ROUND(COUNTIFS($G$2:$G$1000,"&gt;=50",$F$2:$F$1000,"&gt;=55")/100*$AD$9,0),$AD$8,IF(_xlfn.RANK.EQ(N359,$N$2:$N$1000,0)&lt;=ROUND(COUNTIFS($G$2:$G$1000,"&gt;=50",$F$2:$F$1000,"&gt;=55")/100*$AC$9,0),$AC$8,IF(_xlfn.RANK.EQ(O359,$O$2:$O$1000,0)&lt;=ROUND(COUNTIFS($G$2:$G$1000,"&gt;=50",$F$2:$F$1000,"&gt;=55")/100*$AB$9,0),$AB$8,IF(_xlfn.RANK.EQ(P359,$P$2:$P$1000,0)&lt;=ROUND(COUNTIFS($G$2:$G$1000,"&gt;=50",$F$2:$F$1000,"&gt;=55")/100*$AA$9,0),$AA$8,$Z$8)))))),IF(I359&gt;=$Y$9,$Y$8,$X$8)),IF(I359&gt;=$X$32,$X$30,IF(I359&gt;=$Y$32,$Y$30,IF(I359&gt;=$Z$32,$Z$30,IF(I359&gt;=$AA$32,$AA$30,IF(I359&gt;=$AB$32,$AB$30,IF(I359&gt;=$AC$32,$AC$30,IF(I359&gt;=$AD$32,$AD$30,IF(I359&gt;=$AE$32,$AE$30,$AF$30))))))))),"")</f>
        <v/>
      </c>
      <c r="S359" s="9" t="str" cm="1">
        <f t="array" ref="S359">IF(AND(D359&lt;&gt;"",D359&lt;&gt;"GR"),IF(COUNTIF($H$2:$H$1000,"&gt;=50")&gt;=10,IF(D359&lt;&gt;"GR",IF(AND(D359&gt;=55,H359&gt;=50),_xlfn.IFS(AND(H359&gt;=$AF$11,H359&gt;$AE$10,H359&gt;$AD$10,H359&gt;$AC$10,H359&gt;$AB$10,H359&gt;$AA$10,H359&gt;$Z$10),"AA",AND(H359&gt;=$AE$11,H359&gt;$AD$10,H359&gt;$AC$10,H359&gt;$AB$10,H359&gt;$AA$10,H359&gt;$Z$10),"BA",AND(H359&gt;=$AD$11,H359&gt;$AC$10,H359&gt;$AB$10,H359&gt;$AA$10,H359&gt;$Z$10),"BB",AND(H359&gt;=$AC$11,H359&gt;$AB$10,H359&gt;$AA$10,H359&gt;$Z$10),"CB",AND(H359&gt;=$AB$11,H359&gt;$AA$10,H359&gt;$Z$10),"CC",AND(H359&gt;=$AA$11,H359&gt;$Z$10),"DC",H359&gt;=50,"DD"),IF(H359&gt;=$Y$9,"FD","FF")),R359),IF(J359&gt;=$X$32,$X$30,IF(J359&gt;=$Y$32,$Y$30,IF(J359&gt;=$Z$32,$Z$30,IF(J359&gt;=$AA$32,$AA$30,IF(J359&gt;=$AB$32,$AB$30,IF(J359&gt;=$AC$32,$AC$30,IF(J359&gt;=$AD$32,$AD$30,IF(J359&gt;=$AE$32,$AE$30,$AF$30))))))))),R359)</f>
        <v/>
      </c>
      <c r="T359" s="9" t="str" cm="1">
        <f t="array" ref="T359">IF(A359&lt;&gt;"",IF(_xlfn.BITOR(D359&lt;&gt;"GR",D359&lt;&gt;""),IF(AND(J359&gt;=50,D359&gt;=55),_xlfn.RANK.EQ(J359,$J$2:$J$1000,0),_xlfn.IFS(S359="FD",999,S359="FF",1000)),IF(AND(J359&gt;=50,F359&gt;=55),_xlfn.RANK.EQ(J359,$J$2:$J$326,0),_xlfn.IFS(S359="FD",999,S359="FF",1000))),"")</f>
        <v/>
      </c>
    </row>
    <row r="360" spans="1:20" x14ac:dyDescent="0.2">
      <c r="A360" s="3"/>
      <c r="B360" s="3"/>
      <c r="C360" s="3"/>
      <c r="D360" s="3"/>
      <c r="E360" s="16">
        <f t="shared" si="70"/>
        <v>0</v>
      </c>
      <c r="F360" s="16">
        <f t="shared" si="71"/>
        <v>0</v>
      </c>
      <c r="G360" s="9">
        <f t="shared" si="69"/>
        <v>0</v>
      </c>
      <c r="H360" s="9">
        <f t="shared" si="72"/>
        <v>0</v>
      </c>
      <c r="I360" s="9">
        <f t="shared" si="82"/>
        <v>0</v>
      </c>
      <c r="J360" s="9">
        <f t="shared" si="83"/>
        <v>0</v>
      </c>
      <c r="K360" s="9" t="str">
        <f t="shared" si="75"/>
        <v/>
      </c>
      <c r="L360" s="9" t="str">
        <f t="shared" si="76"/>
        <v/>
      </c>
      <c r="M360" s="9" t="str">
        <f t="shared" si="77"/>
        <v/>
      </c>
      <c r="N360" s="9" t="str">
        <f t="shared" si="78"/>
        <v/>
      </c>
      <c r="O360" s="9" t="str">
        <f t="shared" si="79"/>
        <v/>
      </c>
      <c r="P360" s="9" t="str">
        <f t="shared" si="80"/>
        <v/>
      </c>
      <c r="Q360" s="9" t="str">
        <f t="shared" si="81"/>
        <v/>
      </c>
      <c r="R360" s="9" t="str">
        <f>IF(A360&lt;&gt;"",IF(COUNTIF($G$2:$G$1000,"&gt;=50")&gt;=10,IF(AND(F360&gt;=55,G360&gt;=50),IF(_xlfn.RANK.EQ(K360,$K$2:$K$1000,0)&lt;=ROUND(COUNTIFS($G$2:$G$1000,"&gt;=50",$F$2:$F$1000,"&gt;=55")/100*$AF$9,0),$AF$8,IF(_xlfn.RANK.EQ(L360,$L$2:$L$1000,0)&lt;=ROUND(COUNTIFS($G$2:$G$1000,"&gt;=50",$F$2:$F$1000,"&gt;=55")/100*$AE$9,0),$AE$8,IF(_xlfn.RANK.EQ(M360,$M$2:$M$1000,0)&lt;=ROUND(COUNTIFS($G$2:$G$1000,"&gt;=50",$F$2:$F$1000,"&gt;=55")/100*$AD$9,0),$AD$8,IF(_xlfn.RANK.EQ(N360,$N$2:$N$1000,0)&lt;=ROUND(COUNTIFS($G$2:$G$1000,"&gt;=50",$F$2:$F$1000,"&gt;=55")/100*$AC$9,0),$AC$8,IF(_xlfn.RANK.EQ(O360,$O$2:$O$1000,0)&lt;=ROUND(COUNTIFS($G$2:$G$1000,"&gt;=50",$F$2:$F$1000,"&gt;=55")/100*$AB$9,0),$AB$8,IF(_xlfn.RANK.EQ(P360,$P$2:$P$1000,0)&lt;=ROUND(COUNTIFS($G$2:$G$1000,"&gt;=50",$F$2:$F$1000,"&gt;=55")/100*$AA$9,0),$AA$8,$Z$8)))))),IF(I360&gt;=$Y$9,$Y$8,$X$8)),IF(I360&gt;=$X$32,$X$30,IF(I360&gt;=$Y$32,$Y$30,IF(I360&gt;=$Z$32,$Z$30,IF(I360&gt;=$AA$32,$AA$30,IF(I360&gt;=$AB$32,$AB$30,IF(I360&gt;=$AC$32,$AC$30,IF(I360&gt;=$AD$32,$AD$30,IF(I360&gt;=$AE$32,$AE$30,$AF$30))))))))),"")</f>
        <v/>
      </c>
      <c r="S360" s="9" t="str" cm="1">
        <f t="array" ref="S360">IF(AND(D360&lt;&gt;"",D360&lt;&gt;"GR"),IF(COUNTIF($H$2:$H$1000,"&gt;=50")&gt;=10,IF(D360&lt;&gt;"GR",IF(AND(D360&gt;=55,H360&gt;=50),_xlfn.IFS(AND(H360&gt;=$AF$11,H360&gt;$AE$10,H360&gt;$AD$10,H360&gt;$AC$10,H360&gt;$AB$10,H360&gt;$AA$10,H360&gt;$Z$10),"AA",AND(H360&gt;=$AE$11,H360&gt;$AD$10,H360&gt;$AC$10,H360&gt;$AB$10,H360&gt;$AA$10,H360&gt;$Z$10),"BA",AND(H360&gt;=$AD$11,H360&gt;$AC$10,H360&gt;$AB$10,H360&gt;$AA$10,H360&gt;$Z$10),"BB",AND(H360&gt;=$AC$11,H360&gt;$AB$10,H360&gt;$AA$10,H360&gt;$Z$10),"CB",AND(H360&gt;=$AB$11,H360&gt;$AA$10,H360&gt;$Z$10),"CC",AND(H360&gt;=$AA$11,H360&gt;$Z$10),"DC",H360&gt;=50,"DD"),IF(H360&gt;=$Y$9,"FD","FF")),R360),IF(J360&gt;=$X$32,$X$30,IF(J360&gt;=$Y$32,$Y$30,IF(J360&gt;=$Z$32,$Z$30,IF(J360&gt;=$AA$32,$AA$30,IF(J360&gt;=$AB$32,$AB$30,IF(J360&gt;=$AC$32,$AC$30,IF(J360&gt;=$AD$32,$AD$30,IF(J360&gt;=$AE$32,$AE$30,$AF$30))))))))),R360)</f>
        <v/>
      </c>
      <c r="T360" s="9" t="str" cm="1">
        <f t="array" ref="T360">IF(A360&lt;&gt;"",IF(_xlfn.BITOR(D360&lt;&gt;"GR",D360&lt;&gt;""),IF(AND(J360&gt;=50,D360&gt;=55),_xlfn.RANK.EQ(J360,$J$2:$J$1000,0),_xlfn.IFS(S360="FD",999,S360="FF",1000)),IF(AND(J360&gt;=50,F360&gt;=55),_xlfn.RANK.EQ(J360,$J$2:$J$326,0),_xlfn.IFS(S360="FD",999,S360="FF",1000))),"")</f>
        <v/>
      </c>
    </row>
    <row r="361" spans="1:20" x14ac:dyDescent="0.2">
      <c r="A361" s="3"/>
      <c r="B361" s="3"/>
      <c r="C361" s="3"/>
      <c r="D361" s="3"/>
      <c r="E361" s="16">
        <f t="shared" si="70"/>
        <v>0</v>
      </c>
      <c r="F361" s="16">
        <f t="shared" si="71"/>
        <v>0</v>
      </c>
      <c r="G361" s="9">
        <f t="shared" si="69"/>
        <v>0</v>
      </c>
      <c r="H361" s="9">
        <f t="shared" si="72"/>
        <v>0</v>
      </c>
      <c r="I361" s="9">
        <f t="shared" si="82"/>
        <v>0</v>
      </c>
      <c r="J361" s="9">
        <f t="shared" si="83"/>
        <v>0</v>
      </c>
      <c r="K361" s="9" t="str">
        <f t="shared" si="75"/>
        <v/>
      </c>
      <c r="L361" s="9" t="str">
        <f t="shared" si="76"/>
        <v/>
      </c>
      <c r="M361" s="9" t="str">
        <f t="shared" si="77"/>
        <v/>
      </c>
      <c r="N361" s="9" t="str">
        <f t="shared" si="78"/>
        <v/>
      </c>
      <c r="O361" s="9" t="str">
        <f t="shared" si="79"/>
        <v/>
      </c>
      <c r="P361" s="9" t="str">
        <f t="shared" si="80"/>
        <v/>
      </c>
      <c r="Q361" s="9" t="str">
        <f t="shared" si="81"/>
        <v/>
      </c>
      <c r="R361" s="9" t="str">
        <f>IF(A361&lt;&gt;"",IF(COUNTIF($G$2:$G$1000,"&gt;=50")&gt;=10,IF(AND(F361&gt;=55,G361&gt;=50),IF(_xlfn.RANK.EQ(K361,$K$2:$K$1000,0)&lt;=ROUND(COUNTIFS($G$2:$G$1000,"&gt;=50",$F$2:$F$1000,"&gt;=55")/100*$AF$9,0),$AF$8,IF(_xlfn.RANK.EQ(L361,$L$2:$L$1000,0)&lt;=ROUND(COUNTIFS($G$2:$G$1000,"&gt;=50",$F$2:$F$1000,"&gt;=55")/100*$AE$9,0),$AE$8,IF(_xlfn.RANK.EQ(M361,$M$2:$M$1000,0)&lt;=ROUND(COUNTIFS($G$2:$G$1000,"&gt;=50",$F$2:$F$1000,"&gt;=55")/100*$AD$9,0),$AD$8,IF(_xlfn.RANK.EQ(N361,$N$2:$N$1000,0)&lt;=ROUND(COUNTIFS($G$2:$G$1000,"&gt;=50",$F$2:$F$1000,"&gt;=55")/100*$AC$9,0),$AC$8,IF(_xlfn.RANK.EQ(O361,$O$2:$O$1000,0)&lt;=ROUND(COUNTIFS($G$2:$G$1000,"&gt;=50",$F$2:$F$1000,"&gt;=55")/100*$AB$9,0),$AB$8,IF(_xlfn.RANK.EQ(P361,$P$2:$P$1000,0)&lt;=ROUND(COUNTIFS($G$2:$G$1000,"&gt;=50",$F$2:$F$1000,"&gt;=55")/100*$AA$9,0),$AA$8,$Z$8)))))),IF(I361&gt;=$Y$9,$Y$8,$X$8)),IF(I361&gt;=$X$32,$X$30,IF(I361&gt;=$Y$32,$Y$30,IF(I361&gt;=$Z$32,$Z$30,IF(I361&gt;=$AA$32,$AA$30,IF(I361&gt;=$AB$32,$AB$30,IF(I361&gt;=$AC$32,$AC$30,IF(I361&gt;=$AD$32,$AD$30,IF(I361&gt;=$AE$32,$AE$30,$AF$30))))))))),"")</f>
        <v/>
      </c>
      <c r="S361" s="9" t="str" cm="1">
        <f t="array" ref="S361">IF(AND(D361&lt;&gt;"",D361&lt;&gt;"GR"),IF(COUNTIF($H$2:$H$1000,"&gt;=50")&gt;=10,IF(D361&lt;&gt;"GR",IF(AND(D361&gt;=55,H361&gt;=50),_xlfn.IFS(AND(H361&gt;=$AF$11,H361&gt;$AE$10,H361&gt;$AD$10,H361&gt;$AC$10,H361&gt;$AB$10,H361&gt;$AA$10,H361&gt;$Z$10),"AA",AND(H361&gt;=$AE$11,H361&gt;$AD$10,H361&gt;$AC$10,H361&gt;$AB$10,H361&gt;$AA$10,H361&gt;$Z$10),"BA",AND(H361&gt;=$AD$11,H361&gt;$AC$10,H361&gt;$AB$10,H361&gt;$AA$10,H361&gt;$Z$10),"BB",AND(H361&gt;=$AC$11,H361&gt;$AB$10,H361&gt;$AA$10,H361&gt;$Z$10),"CB",AND(H361&gt;=$AB$11,H361&gt;$AA$10,H361&gt;$Z$10),"CC",AND(H361&gt;=$AA$11,H361&gt;$Z$10),"DC",H361&gt;=50,"DD"),IF(H361&gt;=$Y$9,"FD","FF")),R361),IF(J361&gt;=$X$32,$X$30,IF(J361&gt;=$Y$32,$Y$30,IF(J361&gt;=$Z$32,$Z$30,IF(J361&gt;=$AA$32,$AA$30,IF(J361&gt;=$AB$32,$AB$30,IF(J361&gt;=$AC$32,$AC$30,IF(J361&gt;=$AD$32,$AD$30,IF(J361&gt;=$AE$32,$AE$30,$AF$30))))))))),R361)</f>
        <v/>
      </c>
      <c r="T361" s="9" t="str" cm="1">
        <f t="array" ref="T361">IF(A361&lt;&gt;"",IF(_xlfn.BITOR(D361&lt;&gt;"GR",D361&lt;&gt;""),IF(AND(J361&gt;=50,D361&gt;=55),_xlfn.RANK.EQ(J361,$J$2:$J$1000,0),_xlfn.IFS(S361="FD",999,S361="FF",1000)),IF(AND(J361&gt;=50,F361&gt;=55),_xlfn.RANK.EQ(J361,$J$2:$J$326,0),_xlfn.IFS(S361="FD",999,S361="FF",1000))),"")</f>
        <v/>
      </c>
    </row>
    <row r="362" spans="1:20" x14ac:dyDescent="0.2">
      <c r="A362" s="3"/>
      <c r="B362" s="3"/>
      <c r="C362" s="3"/>
      <c r="D362" s="3"/>
      <c r="E362" s="16">
        <f t="shared" si="70"/>
        <v>0</v>
      </c>
      <c r="F362" s="16">
        <f t="shared" si="71"/>
        <v>0</v>
      </c>
      <c r="G362" s="9">
        <f t="shared" si="69"/>
        <v>0</v>
      </c>
      <c r="H362" s="9">
        <f t="shared" si="72"/>
        <v>0</v>
      </c>
      <c r="I362" s="9">
        <f t="shared" si="82"/>
        <v>0</v>
      </c>
      <c r="J362" s="9">
        <f t="shared" si="83"/>
        <v>0</v>
      </c>
      <c r="K362" s="9" t="str">
        <f t="shared" si="75"/>
        <v/>
      </c>
      <c r="L362" s="9" t="str">
        <f t="shared" si="76"/>
        <v/>
      </c>
      <c r="M362" s="9" t="str">
        <f t="shared" si="77"/>
        <v/>
      </c>
      <c r="N362" s="9" t="str">
        <f t="shared" si="78"/>
        <v/>
      </c>
      <c r="O362" s="9" t="str">
        <f t="shared" si="79"/>
        <v/>
      </c>
      <c r="P362" s="9" t="str">
        <f t="shared" si="80"/>
        <v/>
      </c>
      <c r="Q362" s="9" t="str">
        <f t="shared" si="81"/>
        <v/>
      </c>
      <c r="R362" s="9" t="str">
        <f>IF(A362&lt;&gt;"",IF(COUNTIF($G$2:$G$1000,"&gt;=50")&gt;=10,IF(AND(F362&gt;=55,G362&gt;=50),IF(_xlfn.RANK.EQ(K362,$K$2:$K$1000,0)&lt;=ROUND(COUNTIFS($G$2:$G$1000,"&gt;=50",$F$2:$F$1000,"&gt;=55")/100*$AF$9,0),$AF$8,IF(_xlfn.RANK.EQ(L362,$L$2:$L$1000,0)&lt;=ROUND(COUNTIFS($G$2:$G$1000,"&gt;=50",$F$2:$F$1000,"&gt;=55")/100*$AE$9,0),$AE$8,IF(_xlfn.RANK.EQ(M362,$M$2:$M$1000,0)&lt;=ROUND(COUNTIFS($G$2:$G$1000,"&gt;=50",$F$2:$F$1000,"&gt;=55")/100*$AD$9,0),$AD$8,IF(_xlfn.RANK.EQ(N362,$N$2:$N$1000,0)&lt;=ROUND(COUNTIFS($G$2:$G$1000,"&gt;=50",$F$2:$F$1000,"&gt;=55")/100*$AC$9,0),$AC$8,IF(_xlfn.RANK.EQ(O362,$O$2:$O$1000,0)&lt;=ROUND(COUNTIFS($G$2:$G$1000,"&gt;=50",$F$2:$F$1000,"&gt;=55")/100*$AB$9,0),$AB$8,IF(_xlfn.RANK.EQ(P362,$P$2:$P$1000,0)&lt;=ROUND(COUNTIFS($G$2:$G$1000,"&gt;=50",$F$2:$F$1000,"&gt;=55")/100*$AA$9,0),$AA$8,$Z$8)))))),IF(I362&gt;=$Y$9,$Y$8,$X$8)),IF(I362&gt;=$X$32,$X$30,IF(I362&gt;=$Y$32,$Y$30,IF(I362&gt;=$Z$32,$Z$30,IF(I362&gt;=$AA$32,$AA$30,IF(I362&gt;=$AB$32,$AB$30,IF(I362&gt;=$AC$32,$AC$30,IF(I362&gt;=$AD$32,$AD$30,IF(I362&gt;=$AE$32,$AE$30,$AF$30))))))))),"")</f>
        <v/>
      </c>
      <c r="S362" s="9" t="str" cm="1">
        <f t="array" ref="S362">IF(AND(D362&lt;&gt;"",D362&lt;&gt;"GR"),IF(COUNTIF($H$2:$H$1000,"&gt;=50")&gt;=10,IF(D362&lt;&gt;"GR",IF(AND(D362&gt;=55,H362&gt;=50),_xlfn.IFS(AND(H362&gt;=$AF$11,H362&gt;$AE$10,H362&gt;$AD$10,H362&gt;$AC$10,H362&gt;$AB$10,H362&gt;$AA$10,H362&gt;$Z$10),"AA",AND(H362&gt;=$AE$11,H362&gt;$AD$10,H362&gt;$AC$10,H362&gt;$AB$10,H362&gt;$AA$10,H362&gt;$Z$10),"BA",AND(H362&gt;=$AD$11,H362&gt;$AC$10,H362&gt;$AB$10,H362&gt;$AA$10,H362&gt;$Z$10),"BB",AND(H362&gt;=$AC$11,H362&gt;$AB$10,H362&gt;$AA$10,H362&gt;$Z$10),"CB",AND(H362&gt;=$AB$11,H362&gt;$AA$10,H362&gt;$Z$10),"CC",AND(H362&gt;=$AA$11,H362&gt;$Z$10),"DC",H362&gt;=50,"DD"),IF(H362&gt;=$Y$9,"FD","FF")),R362),IF(J362&gt;=$X$32,$X$30,IF(J362&gt;=$Y$32,$Y$30,IF(J362&gt;=$Z$32,$Z$30,IF(J362&gt;=$AA$32,$AA$30,IF(J362&gt;=$AB$32,$AB$30,IF(J362&gt;=$AC$32,$AC$30,IF(J362&gt;=$AD$32,$AD$30,IF(J362&gt;=$AE$32,$AE$30,$AF$30))))))))),R362)</f>
        <v/>
      </c>
      <c r="T362" s="9" t="str" cm="1">
        <f t="array" ref="T362">IF(A362&lt;&gt;"",IF(_xlfn.BITOR(D362&lt;&gt;"GR",D362&lt;&gt;""),IF(AND(J362&gt;=50,D362&gt;=55),_xlfn.RANK.EQ(J362,$J$2:$J$1000,0),_xlfn.IFS(S362="FD",999,S362="FF",1000)),IF(AND(J362&gt;=50,F362&gt;=55),_xlfn.RANK.EQ(J362,$J$2:$J$326,0),_xlfn.IFS(S362="FD",999,S362="FF",1000))),"")</f>
        <v/>
      </c>
    </row>
    <row r="363" spans="1:20" x14ac:dyDescent="0.2">
      <c r="A363" s="3"/>
      <c r="B363" s="3"/>
      <c r="C363" s="3"/>
      <c r="D363" s="3"/>
      <c r="E363" s="16">
        <f t="shared" si="70"/>
        <v>0</v>
      </c>
      <c r="F363" s="16">
        <f t="shared" si="71"/>
        <v>0</v>
      </c>
      <c r="G363" s="9">
        <f t="shared" si="69"/>
        <v>0</v>
      </c>
      <c r="H363" s="9">
        <f t="shared" si="72"/>
        <v>0</v>
      </c>
      <c r="I363" s="9">
        <f t="shared" si="82"/>
        <v>0</v>
      </c>
      <c r="J363" s="9">
        <f t="shared" si="83"/>
        <v>0</v>
      </c>
      <c r="K363" s="9" t="str">
        <f t="shared" si="75"/>
        <v/>
      </c>
      <c r="L363" s="9" t="str">
        <f t="shared" si="76"/>
        <v/>
      </c>
      <c r="M363" s="9" t="str">
        <f t="shared" si="77"/>
        <v/>
      </c>
      <c r="N363" s="9" t="str">
        <f t="shared" si="78"/>
        <v/>
      </c>
      <c r="O363" s="9" t="str">
        <f t="shared" si="79"/>
        <v/>
      </c>
      <c r="P363" s="9" t="str">
        <f t="shared" si="80"/>
        <v/>
      </c>
      <c r="Q363" s="9" t="str">
        <f t="shared" si="81"/>
        <v/>
      </c>
      <c r="R363" s="9" t="str">
        <f>IF(A363&lt;&gt;"",IF(COUNTIF($G$2:$G$1000,"&gt;=50")&gt;=10,IF(AND(F363&gt;=55,G363&gt;=50),IF(_xlfn.RANK.EQ(K363,$K$2:$K$1000,0)&lt;=ROUND(COUNTIFS($G$2:$G$1000,"&gt;=50",$F$2:$F$1000,"&gt;=55")/100*$AF$9,0),$AF$8,IF(_xlfn.RANK.EQ(L363,$L$2:$L$1000,0)&lt;=ROUND(COUNTIFS($G$2:$G$1000,"&gt;=50",$F$2:$F$1000,"&gt;=55")/100*$AE$9,0),$AE$8,IF(_xlfn.RANK.EQ(M363,$M$2:$M$1000,0)&lt;=ROUND(COUNTIFS($G$2:$G$1000,"&gt;=50",$F$2:$F$1000,"&gt;=55")/100*$AD$9,0),$AD$8,IF(_xlfn.RANK.EQ(N363,$N$2:$N$1000,0)&lt;=ROUND(COUNTIFS($G$2:$G$1000,"&gt;=50",$F$2:$F$1000,"&gt;=55")/100*$AC$9,0),$AC$8,IF(_xlfn.RANK.EQ(O363,$O$2:$O$1000,0)&lt;=ROUND(COUNTIFS($G$2:$G$1000,"&gt;=50",$F$2:$F$1000,"&gt;=55")/100*$AB$9,0),$AB$8,IF(_xlfn.RANK.EQ(P363,$P$2:$P$1000,0)&lt;=ROUND(COUNTIFS($G$2:$G$1000,"&gt;=50",$F$2:$F$1000,"&gt;=55")/100*$AA$9,0),$AA$8,$Z$8)))))),IF(I363&gt;=$Y$9,$Y$8,$X$8)),IF(I363&gt;=$X$32,$X$30,IF(I363&gt;=$Y$32,$Y$30,IF(I363&gt;=$Z$32,$Z$30,IF(I363&gt;=$AA$32,$AA$30,IF(I363&gt;=$AB$32,$AB$30,IF(I363&gt;=$AC$32,$AC$30,IF(I363&gt;=$AD$32,$AD$30,IF(I363&gt;=$AE$32,$AE$30,$AF$30))))))))),"")</f>
        <v/>
      </c>
      <c r="S363" s="9" t="str" cm="1">
        <f t="array" ref="S363">IF(AND(D363&lt;&gt;"",D363&lt;&gt;"GR"),IF(COUNTIF($H$2:$H$1000,"&gt;=50")&gt;=10,IF(D363&lt;&gt;"GR",IF(AND(D363&gt;=55,H363&gt;=50),_xlfn.IFS(AND(H363&gt;=$AF$11,H363&gt;$AE$10,H363&gt;$AD$10,H363&gt;$AC$10,H363&gt;$AB$10,H363&gt;$AA$10,H363&gt;$Z$10),"AA",AND(H363&gt;=$AE$11,H363&gt;$AD$10,H363&gt;$AC$10,H363&gt;$AB$10,H363&gt;$AA$10,H363&gt;$Z$10),"BA",AND(H363&gt;=$AD$11,H363&gt;$AC$10,H363&gt;$AB$10,H363&gt;$AA$10,H363&gt;$Z$10),"BB",AND(H363&gt;=$AC$11,H363&gt;$AB$10,H363&gt;$AA$10,H363&gt;$Z$10),"CB",AND(H363&gt;=$AB$11,H363&gt;$AA$10,H363&gt;$Z$10),"CC",AND(H363&gt;=$AA$11,H363&gt;$Z$10),"DC",H363&gt;=50,"DD"),IF(H363&gt;=$Y$9,"FD","FF")),R363),IF(J363&gt;=$X$32,$X$30,IF(J363&gt;=$Y$32,$Y$30,IF(J363&gt;=$Z$32,$Z$30,IF(J363&gt;=$AA$32,$AA$30,IF(J363&gt;=$AB$32,$AB$30,IF(J363&gt;=$AC$32,$AC$30,IF(J363&gt;=$AD$32,$AD$30,IF(J363&gt;=$AE$32,$AE$30,$AF$30))))))))),R363)</f>
        <v/>
      </c>
      <c r="T363" s="9" t="str" cm="1">
        <f t="array" ref="T363">IF(A363&lt;&gt;"",IF(_xlfn.BITOR(D363&lt;&gt;"GR",D363&lt;&gt;""),IF(AND(J363&gt;=50,D363&gt;=55),_xlfn.RANK.EQ(J363,$J$2:$J$1000,0),_xlfn.IFS(S363="FD",999,S363="FF",1000)),IF(AND(J363&gt;=50,F363&gt;=55),_xlfn.RANK.EQ(J363,$J$2:$J$326,0),_xlfn.IFS(S363="FD",999,S363="FF",1000))),"")</f>
        <v/>
      </c>
    </row>
    <row r="364" spans="1:20" x14ac:dyDescent="0.2">
      <c r="A364" s="3"/>
      <c r="B364" s="3"/>
      <c r="C364" s="3"/>
      <c r="D364" s="3"/>
      <c r="E364" s="16">
        <f t="shared" si="70"/>
        <v>0</v>
      </c>
      <c r="F364" s="16">
        <f t="shared" si="71"/>
        <v>0</v>
      </c>
      <c r="G364" s="9">
        <f t="shared" si="69"/>
        <v>0</v>
      </c>
      <c r="H364" s="9">
        <f t="shared" si="72"/>
        <v>0</v>
      </c>
      <c r="I364" s="9">
        <f t="shared" si="82"/>
        <v>0</v>
      </c>
      <c r="J364" s="9">
        <f t="shared" si="83"/>
        <v>0</v>
      </c>
      <c r="K364" s="9" t="str">
        <f t="shared" si="75"/>
        <v/>
      </c>
      <c r="L364" s="9" t="str">
        <f t="shared" si="76"/>
        <v/>
      </c>
      <c r="M364" s="9" t="str">
        <f t="shared" si="77"/>
        <v/>
      </c>
      <c r="N364" s="9" t="str">
        <f t="shared" si="78"/>
        <v/>
      </c>
      <c r="O364" s="9" t="str">
        <f t="shared" si="79"/>
        <v/>
      </c>
      <c r="P364" s="9" t="str">
        <f t="shared" si="80"/>
        <v/>
      </c>
      <c r="Q364" s="9" t="str">
        <f t="shared" si="81"/>
        <v/>
      </c>
      <c r="R364" s="9" t="str">
        <f>IF(A364&lt;&gt;"",IF(COUNTIF($G$2:$G$1000,"&gt;=50")&gt;=10,IF(AND(F364&gt;=55,G364&gt;=50),IF(_xlfn.RANK.EQ(K364,$K$2:$K$1000,0)&lt;=ROUND(COUNTIFS($G$2:$G$1000,"&gt;=50",$F$2:$F$1000,"&gt;=55")/100*$AF$9,0),$AF$8,IF(_xlfn.RANK.EQ(L364,$L$2:$L$1000,0)&lt;=ROUND(COUNTIFS($G$2:$G$1000,"&gt;=50",$F$2:$F$1000,"&gt;=55")/100*$AE$9,0),$AE$8,IF(_xlfn.RANK.EQ(M364,$M$2:$M$1000,0)&lt;=ROUND(COUNTIFS($G$2:$G$1000,"&gt;=50",$F$2:$F$1000,"&gt;=55")/100*$AD$9,0),$AD$8,IF(_xlfn.RANK.EQ(N364,$N$2:$N$1000,0)&lt;=ROUND(COUNTIFS($G$2:$G$1000,"&gt;=50",$F$2:$F$1000,"&gt;=55")/100*$AC$9,0),$AC$8,IF(_xlfn.RANK.EQ(O364,$O$2:$O$1000,0)&lt;=ROUND(COUNTIFS($G$2:$G$1000,"&gt;=50",$F$2:$F$1000,"&gt;=55")/100*$AB$9,0),$AB$8,IF(_xlfn.RANK.EQ(P364,$P$2:$P$1000,0)&lt;=ROUND(COUNTIFS($G$2:$G$1000,"&gt;=50",$F$2:$F$1000,"&gt;=55")/100*$AA$9,0),$AA$8,$Z$8)))))),IF(I364&gt;=$Y$9,$Y$8,$X$8)),IF(I364&gt;=$X$32,$X$30,IF(I364&gt;=$Y$32,$Y$30,IF(I364&gt;=$Z$32,$Z$30,IF(I364&gt;=$AA$32,$AA$30,IF(I364&gt;=$AB$32,$AB$30,IF(I364&gt;=$AC$32,$AC$30,IF(I364&gt;=$AD$32,$AD$30,IF(I364&gt;=$AE$32,$AE$30,$AF$30))))))))),"")</f>
        <v/>
      </c>
      <c r="S364" s="9" t="str" cm="1">
        <f t="array" ref="S364">IF(AND(D364&lt;&gt;"",D364&lt;&gt;"GR"),IF(COUNTIF($H$2:$H$1000,"&gt;=50")&gt;=10,IF(D364&lt;&gt;"GR",IF(AND(D364&gt;=55,H364&gt;=50),_xlfn.IFS(AND(H364&gt;=$AF$11,H364&gt;$AE$10,H364&gt;$AD$10,H364&gt;$AC$10,H364&gt;$AB$10,H364&gt;$AA$10,H364&gt;$Z$10),"AA",AND(H364&gt;=$AE$11,H364&gt;$AD$10,H364&gt;$AC$10,H364&gt;$AB$10,H364&gt;$AA$10,H364&gt;$Z$10),"BA",AND(H364&gt;=$AD$11,H364&gt;$AC$10,H364&gt;$AB$10,H364&gt;$AA$10,H364&gt;$Z$10),"BB",AND(H364&gt;=$AC$11,H364&gt;$AB$10,H364&gt;$AA$10,H364&gt;$Z$10),"CB",AND(H364&gt;=$AB$11,H364&gt;$AA$10,H364&gt;$Z$10),"CC",AND(H364&gt;=$AA$11,H364&gt;$Z$10),"DC",H364&gt;=50,"DD"),IF(H364&gt;=$Y$9,"FD","FF")),R364),IF(J364&gt;=$X$32,$X$30,IF(J364&gt;=$Y$32,$Y$30,IF(J364&gt;=$Z$32,$Z$30,IF(J364&gt;=$AA$32,$AA$30,IF(J364&gt;=$AB$32,$AB$30,IF(J364&gt;=$AC$32,$AC$30,IF(J364&gt;=$AD$32,$AD$30,IF(J364&gt;=$AE$32,$AE$30,$AF$30))))))))),R364)</f>
        <v/>
      </c>
      <c r="T364" s="9" t="str" cm="1">
        <f t="array" ref="T364">IF(A364&lt;&gt;"",IF(_xlfn.BITOR(D364&lt;&gt;"GR",D364&lt;&gt;""),IF(AND(J364&gt;=50,D364&gt;=55),_xlfn.RANK.EQ(J364,$J$2:$J$1000,0),_xlfn.IFS(S364="FD",999,S364="FF",1000)),IF(AND(J364&gt;=50,F364&gt;=55),_xlfn.RANK.EQ(J364,$J$2:$J$326,0),_xlfn.IFS(S364="FD",999,S364="FF",1000))),"")</f>
        <v/>
      </c>
    </row>
    <row r="365" spans="1:20" x14ac:dyDescent="0.2">
      <c r="A365" s="3"/>
      <c r="B365" s="3"/>
      <c r="C365" s="3"/>
      <c r="D365" s="3"/>
      <c r="E365" s="16">
        <f t="shared" si="70"/>
        <v>0</v>
      </c>
      <c r="F365" s="16">
        <f t="shared" si="71"/>
        <v>0</v>
      </c>
      <c r="G365" s="9">
        <f t="shared" si="69"/>
        <v>0</v>
      </c>
      <c r="H365" s="9">
        <f t="shared" si="72"/>
        <v>0</v>
      </c>
      <c r="I365" s="9">
        <f t="shared" si="82"/>
        <v>0</v>
      </c>
      <c r="J365" s="9">
        <f t="shared" si="83"/>
        <v>0</v>
      </c>
      <c r="K365" s="9" t="str">
        <f t="shared" si="75"/>
        <v/>
      </c>
      <c r="L365" s="9" t="str">
        <f t="shared" si="76"/>
        <v/>
      </c>
      <c r="M365" s="9" t="str">
        <f t="shared" si="77"/>
        <v/>
      </c>
      <c r="N365" s="9" t="str">
        <f t="shared" si="78"/>
        <v/>
      </c>
      <c r="O365" s="9" t="str">
        <f t="shared" si="79"/>
        <v/>
      </c>
      <c r="P365" s="9" t="str">
        <f t="shared" si="80"/>
        <v/>
      </c>
      <c r="Q365" s="9" t="str">
        <f t="shared" si="81"/>
        <v/>
      </c>
      <c r="R365" s="9" t="str">
        <f>IF(A365&lt;&gt;"",IF(COUNTIF($G$2:$G$1000,"&gt;=50")&gt;=10,IF(AND(F365&gt;=55,G365&gt;=50),IF(_xlfn.RANK.EQ(K365,$K$2:$K$1000,0)&lt;=ROUND(COUNTIFS($G$2:$G$1000,"&gt;=50",$F$2:$F$1000,"&gt;=55")/100*$AF$9,0),$AF$8,IF(_xlfn.RANK.EQ(L365,$L$2:$L$1000,0)&lt;=ROUND(COUNTIFS($G$2:$G$1000,"&gt;=50",$F$2:$F$1000,"&gt;=55")/100*$AE$9,0),$AE$8,IF(_xlfn.RANK.EQ(M365,$M$2:$M$1000,0)&lt;=ROUND(COUNTIFS($G$2:$G$1000,"&gt;=50",$F$2:$F$1000,"&gt;=55")/100*$AD$9,0),$AD$8,IF(_xlfn.RANK.EQ(N365,$N$2:$N$1000,0)&lt;=ROUND(COUNTIFS($G$2:$G$1000,"&gt;=50",$F$2:$F$1000,"&gt;=55")/100*$AC$9,0),$AC$8,IF(_xlfn.RANK.EQ(O365,$O$2:$O$1000,0)&lt;=ROUND(COUNTIFS($G$2:$G$1000,"&gt;=50",$F$2:$F$1000,"&gt;=55")/100*$AB$9,0),$AB$8,IF(_xlfn.RANK.EQ(P365,$P$2:$P$1000,0)&lt;=ROUND(COUNTIFS($G$2:$G$1000,"&gt;=50",$F$2:$F$1000,"&gt;=55")/100*$AA$9,0),$AA$8,$Z$8)))))),IF(I365&gt;=$Y$9,$Y$8,$X$8)),IF(I365&gt;=$X$32,$X$30,IF(I365&gt;=$Y$32,$Y$30,IF(I365&gt;=$Z$32,$Z$30,IF(I365&gt;=$AA$32,$AA$30,IF(I365&gt;=$AB$32,$AB$30,IF(I365&gt;=$AC$32,$AC$30,IF(I365&gt;=$AD$32,$AD$30,IF(I365&gt;=$AE$32,$AE$30,$AF$30))))))))),"")</f>
        <v/>
      </c>
      <c r="S365" s="9" t="str" cm="1">
        <f t="array" ref="S365">IF(AND(D365&lt;&gt;"",D365&lt;&gt;"GR"),IF(COUNTIF($H$2:$H$1000,"&gt;=50")&gt;=10,IF(D365&lt;&gt;"GR",IF(AND(D365&gt;=55,H365&gt;=50),_xlfn.IFS(AND(H365&gt;=$AF$11,H365&gt;$AE$10,H365&gt;$AD$10,H365&gt;$AC$10,H365&gt;$AB$10,H365&gt;$AA$10,H365&gt;$Z$10),"AA",AND(H365&gt;=$AE$11,H365&gt;$AD$10,H365&gt;$AC$10,H365&gt;$AB$10,H365&gt;$AA$10,H365&gt;$Z$10),"BA",AND(H365&gt;=$AD$11,H365&gt;$AC$10,H365&gt;$AB$10,H365&gt;$AA$10,H365&gt;$Z$10),"BB",AND(H365&gt;=$AC$11,H365&gt;$AB$10,H365&gt;$AA$10,H365&gt;$Z$10),"CB",AND(H365&gt;=$AB$11,H365&gt;$AA$10,H365&gt;$Z$10),"CC",AND(H365&gt;=$AA$11,H365&gt;$Z$10),"DC",H365&gt;=50,"DD"),IF(H365&gt;=$Y$9,"FD","FF")),R365),IF(J365&gt;=$X$32,$X$30,IF(J365&gt;=$Y$32,$Y$30,IF(J365&gt;=$Z$32,$Z$30,IF(J365&gt;=$AA$32,$AA$30,IF(J365&gt;=$AB$32,$AB$30,IF(J365&gt;=$AC$32,$AC$30,IF(J365&gt;=$AD$32,$AD$30,IF(J365&gt;=$AE$32,$AE$30,$AF$30))))))))),R365)</f>
        <v/>
      </c>
      <c r="T365" s="9" t="str" cm="1">
        <f t="array" ref="T365">IF(A365&lt;&gt;"",IF(_xlfn.BITOR(D365&lt;&gt;"GR",D365&lt;&gt;""),IF(AND(J365&gt;=50,D365&gt;=55),_xlfn.RANK.EQ(J365,$J$2:$J$1000,0),_xlfn.IFS(S365="FD",999,S365="FF",1000)),IF(AND(J365&gt;=50,F365&gt;=55),_xlfn.RANK.EQ(J365,$J$2:$J$326,0),_xlfn.IFS(S365="FD",999,S365="FF",1000))),"")</f>
        <v/>
      </c>
    </row>
    <row r="366" spans="1:20" x14ac:dyDescent="0.2">
      <c r="A366" s="3"/>
      <c r="B366" s="3"/>
      <c r="C366" s="3"/>
      <c r="D366" s="3"/>
      <c r="E366" s="16">
        <f t="shared" si="70"/>
        <v>0</v>
      </c>
      <c r="F366" s="16">
        <f t="shared" si="71"/>
        <v>0</v>
      </c>
      <c r="G366" s="9">
        <f t="shared" si="69"/>
        <v>0</v>
      </c>
      <c r="H366" s="9">
        <f t="shared" si="72"/>
        <v>0</v>
      </c>
      <c r="I366" s="9">
        <f t="shared" si="82"/>
        <v>0</v>
      </c>
      <c r="J366" s="9">
        <f t="shared" si="83"/>
        <v>0</v>
      </c>
      <c r="K366" s="9" t="str">
        <f t="shared" si="75"/>
        <v/>
      </c>
      <c r="L366" s="9" t="str">
        <f t="shared" si="76"/>
        <v/>
      </c>
      <c r="M366" s="9" t="str">
        <f t="shared" si="77"/>
        <v/>
      </c>
      <c r="N366" s="9" t="str">
        <f t="shared" si="78"/>
        <v/>
      </c>
      <c r="O366" s="9" t="str">
        <f t="shared" si="79"/>
        <v/>
      </c>
      <c r="P366" s="9" t="str">
        <f t="shared" si="80"/>
        <v/>
      </c>
      <c r="Q366" s="9" t="str">
        <f t="shared" si="81"/>
        <v/>
      </c>
      <c r="R366" s="9" t="str">
        <f>IF(A366&lt;&gt;"",IF(COUNTIF($G$2:$G$1000,"&gt;=50")&gt;=10,IF(AND(F366&gt;=55,G366&gt;=50),IF(_xlfn.RANK.EQ(K366,$K$2:$K$1000,0)&lt;=ROUND(COUNTIFS($G$2:$G$1000,"&gt;=50",$F$2:$F$1000,"&gt;=55")/100*$AF$9,0),$AF$8,IF(_xlfn.RANK.EQ(L366,$L$2:$L$1000,0)&lt;=ROUND(COUNTIFS($G$2:$G$1000,"&gt;=50",$F$2:$F$1000,"&gt;=55")/100*$AE$9,0),$AE$8,IF(_xlfn.RANK.EQ(M366,$M$2:$M$1000,0)&lt;=ROUND(COUNTIFS($G$2:$G$1000,"&gt;=50",$F$2:$F$1000,"&gt;=55")/100*$AD$9,0),$AD$8,IF(_xlfn.RANK.EQ(N366,$N$2:$N$1000,0)&lt;=ROUND(COUNTIFS($G$2:$G$1000,"&gt;=50",$F$2:$F$1000,"&gt;=55")/100*$AC$9,0),$AC$8,IF(_xlfn.RANK.EQ(O366,$O$2:$O$1000,0)&lt;=ROUND(COUNTIFS($G$2:$G$1000,"&gt;=50",$F$2:$F$1000,"&gt;=55")/100*$AB$9,0),$AB$8,IF(_xlfn.RANK.EQ(P366,$P$2:$P$1000,0)&lt;=ROUND(COUNTIFS($G$2:$G$1000,"&gt;=50",$F$2:$F$1000,"&gt;=55")/100*$AA$9,0),$AA$8,$Z$8)))))),IF(I366&gt;=$Y$9,$Y$8,$X$8)),IF(I366&gt;=$X$32,$X$30,IF(I366&gt;=$Y$32,$Y$30,IF(I366&gt;=$Z$32,$Z$30,IF(I366&gt;=$AA$32,$AA$30,IF(I366&gt;=$AB$32,$AB$30,IF(I366&gt;=$AC$32,$AC$30,IF(I366&gt;=$AD$32,$AD$30,IF(I366&gt;=$AE$32,$AE$30,$AF$30))))))))),"")</f>
        <v/>
      </c>
      <c r="S366" s="9" t="str" cm="1">
        <f t="array" ref="S366">IF(AND(D366&lt;&gt;"",D366&lt;&gt;"GR"),IF(COUNTIF($H$2:$H$1000,"&gt;=50")&gt;=10,IF(D366&lt;&gt;"GR",IF(AND(D366&gt;=55,H366&gt;=50),_xlfn.IFS(AND(H366&gt;=$AF$11,H366&gt;$AE$10,H366&gt;$AD$10,H366&gt;$AC$10,H366&gt;$AB$10,H366&gt;$AA$10,H366&gt;$Z$10),"AA",AND(H366&gt;=$AE$11,H366&gt;$AD$10,H366&gt;$AC$10,H366&gt;$AB$10,H366&gt;$AA$10,H366&gt;$Z$10),"BA",AND(H366&gt;=$AD$11,H366&gt;$AC$10,H366&gt;$AB$10,H366&gt;$AA$10,H366&gt;$Z$10),"BB",AND(H366&gt;=$AC$11,H366&gt;$AB$10,H366&gt;$AA$10,H366&gt;$Z$10),"CB",AND(H366&gt;=$AB$11,H366&gt;$AA$10,H366&gt;$Z$10),"CC",AND(H366&gt;=$AA$11,H366&gt;$Z$10),"DC",H366&gt;=50,"DD"),IF(H366&gt;=$Y$9,"FD","FF")),R366),IF(J366&gt;=$X$32,$X$30,IF(J366&gt;=$Y$32,$Y$30,IF(J366&gt;=$Z$32,$Z$30,IF(J366&gt;=$AA$32,$AA$30,IF(J366&gt;=$AB$32,$AB$30,IF(J366&gt;=$AC$32,$AC$30,IF(J366&gt;=$AD$32,$AD$30,IF(J366&gt;=$AE$32,$AE$30,$AF$30))))))))),R366)</f>
        <v/>
      </c>
      <c r="T366" s="9" t="str" cm="1">
        <f t="array" ref="T366">IF(A366&lt;&gt;"",IF(_xlfn.BITOR(D366&lt;&gt;"GR",D366&lt;&gt;""),IF(AND(J366&gt;=50,D366&gt;=55),_xlfn.RANK.EQ(J366,$J$2:$J$1000,0),_xlfn.IFS(S366="FD",999,S366="FF",1000)),IF(AND(J366&gt;=50,F366&gt;=55),_xlfn.RANK.EQ(J366,$J$2:$J$326,0),_xlfn.IFS(S366="FD",999,S366="FF",1000))),"")</f>
        <v/>
      </c>
    </row>
    <row r="367" spans="1:20" x14ac:dyDescent="0.2">
      <c r="A367" s="3"/>
      <c r="B367" s="3"/>
      <c r="C367" s="3"/>
      <c r="D367" s="3"/>
      <c r="E367" s="16">
        <f t="shared" si="70"/>
        <v>0</v>
      </c>
      <c r="F367" s="16">
        <f t="shared" si="71"/>
        <v>0</v>
      </c>
      <c r="G367" s="9">
        <f t="shared" si="69"/>
        <v>0</v>
      </c>
      <c r="H367" s="9">
        <f t="shared" si="72"/>
        <v>0</v>
      </c>
      <c r="I367" s="9">
        <f t="shared" si="82"/>
        <v>0</v>
      </c>
      <c r="J367" s="9">
        <f t="shared" si="83"/>
        <v>0</v>
      </c>
      <c r="K367" s="9" t="str">
        <f t="shared" si="75"/>
        <v/>
      </c>
      <c r="L367" s="9" t="str">
        <f t="shared" si="76"/>
        <v/>
      </c>
      <c r="M367" s="9" t="str">
        <f t="shared" si="77"/>
        <v/>
      </c>
      <c r="N367" s="9" t="str">
        <f t="shared" si="78"/>
        <v/>
      </c>
      <c r="O367" s="9" t="str">
        <f t="shared" si="79"/>
        <v/>
      </c>
      <c r="P367" s="9" t="str">
        <f t="shared" si="80"/>
        <v/>
      </c>
      <c r="Q367" s="9" t="str">
        <f t="shared" si="81"/>
        <v/>
      </c>
      <c r="R367" s="9" t="str">
        <f>IF(A367&lt;&gt;"",IF(COUNTIF($G$2:$G$1000,"&gt;=50")&gt;=10,IF(AND(F367&gt;=55,G367&gt;=50),IF(_xlfn.RANK.EQ(K367,$K$2:$K$1000,0)&lt;=ROUND(COUNTIFS($G$2:$G$1000,"&gt;=50",$F$2:$F$1000,"&gt;=55")/100*$AF$9,0),$AF$8,IF(_xlfn.RANK.EQ(L367,$L$2:$L$1000,0)&lt;=ROUND(COUNTIFS($G$2:$G$1000,"&gt;=50",$F$2:$F$1000,"&gt;=55")/100*$AE$9,0),$AE$8,IF(_xlfn.RANK.EQ(M367,$M$2:$M$1000,0)&lt;=ROUND(COUNTIFS($G$2:$G$1000,"&gt;=50",$F$2:$F$1000,"&gt;=55")/100*$AD$9,0),$AD$8,IF(_xlfn.RANK.EQ(N367,$N$2:$N$1000,0)&lt;=ROUND(COUNTIFS($G$2:$G$1000,"&gt;=50",$F$2:$F$1000,"&gt;=55")/100*$AC$9,0),$AC$8,IF(_xlfn.RANK.EQ(O367,$O$2:$O$1000,0)&lt;=ROUND(COUNTIFS($G$2:$G$1000,"&gt;=50",$F$2:$F$1000,"&gt;=55")/100*$AB$9,0),$AB$8,IF(_xlfn.RANK.EQ(P367,$P$2:$P$1000,0)&lt;=ROUND(COUNTIFS($G$2:$G$1000,"&gt;=50",$F$2:$F$1000,"&gt;=55")/100*$AA$9,0),$AA$8,$Z$8)))))),IF(I367&gt;=$Y$9,$Y$8,$X$8)),IF(I367&gt;=$X$32,$X$30,IF(I367&gt;=$Y$32,$Y$30,IF(I367&gt;=$Z$32,$Z$30,IF(I367&gt;=$AA$32,$AA$30,IF(I367&gt;=$AB$32,$AB$30,IF(I367&gt;=$AC$32,$AC$30,IF(I367&gt;=$AD$32,$AD$30,IF(I367&gt;=$AE$32,$AE$30,$AF$30))))))))),"")</f>
        <v/>
      </c>
      <c r="S367" s="9" t="str" cm="1">
        <f t="array" ref="S367">IF(AND(D367&lt;&gt;"",D367&lt;&gt;"GR"),IF(COUNTIF($H$2:$H$1000,"&gt;=50")&gt;=10,IF(D367&lt;&gt;"GR",IF(AND(D367&gt;=55,H367&gt;=50),_xlfn.IFS(AND(H367&gt;=$AF$11,H367&gt;$AE$10,H367&gt;$AD$10,H367&gt;$AC$10,H367&gt;$AB$10,H367&gt;$AA$10,H367&gt;$Z$10),"AA",AND(H367&gt;=$AE$11,H367&gt;$AD$10,H367&gt;$AC$10,H367&gt;$AB$10,H367&gt;$AA$10,H367&gt;$Z$10),"BA",AND(H367&gt;=$AD$11,H367&gt;$AC$10,H367&gt;$AB$10,H367&gt;$AA$10,H367&gt;$Z$10),"BB",AND(H367&gt;=$AC$11,H367&gt;$AB$10,H367&gt;$AA$10,H367&gt;$Z$10),"CB",AND(H367&gt;=$AB$11,H367&gt;$AA$10,H367&gt;$Z$10),"CC",AND(H367&gt;=$AA$11,H367&gt;$Z$10),"DC",H367&gt;=50,"DD"),IF(H367&gt;=$Y$9,"FD","FF")),R367),IF(J367&gt;=$X$32,$X$30,IF(J367&gt;=$Y$32,$Y$30,IF(J367&gt;=$Z$32,$Z$30,IF(J367&gt;=$AA$32,$AA$30,IF(J367&gt;=$AB$32,$AB$30,IF(J367&gt;=$AC$32,$AC$30,IF(J367&gt;=$AD$32,$AD$30,IF(J367&gt;=$AE$32,$AE$30,$AF$30))))))))),R367)</f>
        <v/>
      </c>
      <c r="T367" s="9" t="str" cm="1">
        <f t="array" ref="T367">IF(A367&lt;&gt;"",IF(_xlfn.BITOR(D367&lt;&gt;"GR",D367&lt;&gt;""),IF(AND(J367&gt;=50,D367&gt;=55),_xlfn.RANK.EQ(J367,$J$2:$J$1000,0),_xlfn.IFS(S367="FD",999,S367="FF",1000)),IF(AND(J367&gt;=50,F367&gt;=55),_xlfn.RANK.EQ(J367,$J$2:$J$326,0),_xlfn.IFS(S367="FD",999,S367="FF",1000))),"")</f>
        <v/>
      </c>
    </row>
    <row r="368" spans="1:20" x14ac:dyDescent="0.2">
      <c r="A368" s="3"/>
      <c r="B368" s="3"/>
      <c r="C368" s="3"/>
      <c r="D368" s="3"/>
      <c r="E368" s="16">
        <f t="shared" si="70"/>
        <v>0</v>
      </c>
      <c r="F368" s="16">
        <f t="shared" si="71"/>
        <v>0</v>
      </c>
      <c r="G368" s="9">
        <f t="shared" si="69"/>
        <v>0</v>
      </c>
      <c r="H368" s="9">
        <f t="shared" si="72"/>
        <v>0</v>
      </c>
      <c r="I368" s="9">
        <f t="shared" si="82"/>
        <v>0</v>
      </c>
      <c r="J368" s="9">
        <f t="shared" si="83"/>
        <v>0</v>
      </c>
      <c r="K368" s="9" t="str">
        <f t="shared" si="75"/>
        <v/>
      </c>
      <c r="L368" s="9" t="str">
        <f t="shared" si="76"/>
        <v/>
      </c>
      <c r="M368" s="9" t="str">
        <f t="shared" si="77"/>
        <v/>
      </c>
      <c r="N368" s="9" t="str">
        <f t="shared" si="78"/>
        <v/>
      </c>
      <c r="O368" s="9" t="str">
        <f t="shared" si="79"/>
        <v/>
      </c>
      <c r="P368" s="9" t="str">
        <f t="shared" si="80"/>
        <v/>
      </c>
      <c r="Q368" s="9" t="str">
        <f t="shared" si="81"/>
        <v/>
      </c>
      <c r="R368" s="9" t="str">
        <f>IF(A368&lt;&gt;"",IF(COUNTIF($G$2:$G$1000,"&gt;=50")&gt;=10,IF(AND(F368&gt;=55,G368&gt;=50),IF(_xlfn.RANK.EQ(K368,$K$2:$K$1000,0)&lt;=ROUND(COUNTIFS($G$2:$G$1000,"&gt;=50",$F$2:$F$1000,"&gt;=55")/100*$AF$9,0),$AF$8,IF(_xlfn.RANK.EQ(L368,$L$2:$L$1000,0)&lt;=ROUND(COUNTIFS($G$2:$G$1000,"&gt;=50",$F$2:$F$1000,"&gt;=55")/100*$AE$9,0),$AE$8,IF(_xlfn.RANK.EQ(M368,$M$2:$M$1000,0)&lt;=ROUND(COUNTIFS($G$2:$G$1000,"&gt;=50",$F$2:$F$1000,"&gt;=55")/100*$AD$9,0),$AD$8,IF(_xlfn.RANK.EQ(N368,$N$2:$N$1000,0)&lt;=ROUND(COUNTIFS($G$2:$G$1000,"&gt;=50",$F$2:$F$1000,"&gt;=55")/100*$AC$9,0),$AC$8,IF(_xlfn.RANK.EQ(O368,$O$2:$O$1000,0)&lt;=ROUND(COUNTIFS($G$2:$G$1000,"&gt;=50",$F$2:$F$1000,"&gt;=55")/100*$AB$9,0),$AB$8,IF(_xlfn.RANK.EQ(P368,$P$2:$P$1000,0)&lt;=ROUND(COUNTIFS($G$2:$G$1000,"&gt;=50",$F$2:$F$1000,"&gt;=55")/100*$AA$9,0),$AA$8,$Z$8)))))),IF(I368&gt;=$Y$9,$Y$8,$X$8)),IF(I368&gt;=$X$32,$X$30,IF(I368&gt;=$Y$32,$Y$30,IF(I368&gt;=$Z$32,$Z$30,IF(I368&gt;=$AA$32,$AA$30,IF(I368&gt;=$AB$32,$AB$30,IF(I368&gt;=$AC$32,$AC$30,IF(I368&gt;=$AD$32,$AD$30,IF(I368&gt;=$AE$32,$AE$30,$AF$30))))))))),"")</f>
        <v/>
      </c>
      <c r="S368" s="9" t="str" cm="1">
        <f t="array" ref="S368">IF(AND(D368&lt;&gt;"",D368&lt;&gt;"GR"),IF(COUNTIF($H$2:$H$1000,"&gt;=50")&gt;=10,IF(D368&lt;&gt;"GR",IF(AND(D368&gt;=55,H368&gt;=50),_xlfn.IFS(AND(H368&gt;=$AF$11,H368&gt;$AE$10,H368&gt;$AD$10,H368&gt;$AC$10,H368&gt;$AB$10,H368&gt;$AA$10,H368&gt;$Z$10),"AA",AND(H368&gt;=$AE$11,H368&gt;$AD$10,H368&gt;$AC$10,H368&gt;$AB$10,H368&gt;$AA$10,H368&gt;$Z$10),"BA",AND(H368&gt;=$AD$11,H368&gt;$AC$10,H368&gt;$AB$10,H368&gt;$AA$10,H368&gt;$Z$10),"BB",AND(H368&gt;=$AC$11,H368&gt;$AB$10,H368&gt;$AA$10,H368&gt;$Z$10),"CB",AND(H368&gt;=$AB$11,H368&gt;$AA$10,H368&gt;$Z$10),"CC",AND(H368&gt;=$AA$11,H368&gt;$Z$10),"DC",H368&gt;=50,"DD"),IF(H368&gt;=$Y$9,"FD","FF")),R368),IF(J368&gt;=$X$32,$X$30,IF(J368&gt;=$Y$32,$Y$30,IF(J368&gt;=$Z$32,$Z$30,IF(J368&gt;=$AA$32,$AA$30,IF(J368&gt;=$AB$32,$AB$30,IF(J368&gt;=$AC$32,$AC$30,IF(J368&gt;=$AD$32,$AD$30,IF(J368&gt;=$AE$32,$AE$30,$AF$30))))))))),R368)</f>
        <v/>
      </c>
      <c r="T368" s="9" t="str" cm="1">
        <f t="array" ref="T368">IF(A368&lt;&gt;"",IF(_xlfn.BITOR(D368&lt;&gt;"GR",D368&lt;&gt;""),IF(AND(J368&gt;=50,D368&gt;=55),_xlfn.RANK.EQ(J368,$J$2:$J$1000,0),_xlfn.IFS(S368="FD",999,S368="FF",1000)),IF(AND(J368&gt;=50,F368&gt;=55),_xlfn.RANK.EQ(J368,$J$2:$J$326,0),_xlfn.IFS(S368="FD",999,S368="FF",1000))),"")</f>
        <v/>
      </c>
    </row>
    <row r="369" spans="1:20" x14ac:dyDescent="0.2">
      <c r="A369" s="3"/>
      <c r="B369" s="3"/>
      <c r="C369" s="3"/>
      <c r="D369" s="3"/>
      <c r="E369" s="16">
        <f t="shared" si="70"/>
        <v>0</v>
      </c>
      <c r="F369" s="16">
        <f t="shared" si="71"/>
        <v>0</v>
      </c>
      <c r="G369" s="9">
        <f t="shared" si="69"/>
        <v>0</v>
      </c>
      <c r="H369" s="9">
        <f t="shared" si="72"/>
        <v>0</v>
      </c>
      <c r="I369" s="9">
        <f t="shared" si="82"/>
        <v>0</v>
      </c>
      <c r="J369" s="9">
        <f t="shared" si="83"/>
        <v>0</v>
      </c>
      <c r="K369" s="9" t="str">
        <f t="shared" si="75"/>
        <v/>
      </c>
      <c r="L369" s="9" t="str">
        <f t="shared" si="76"/>
        <v/>
      </c>
      <c r="M369" s="9" t="str">
        <f t="shared" si="77"/>
        <v/>
      </c>
      <c r="N369" s="9" t="str">
        <f t="shared" si="78"/>
        <v/>
      </c>
      <c r="O369" s="9" t="str">
        <f t="shared" si="79"/>
        <v/>
      </c>
      <c r="P369" s="9" t="str">
        <f t="shared" si="80"/>
        <v/>
      </c>
      <c r="Q369" s="9" t="str">
        <f t="shared" si="81"/>
        <v/>
      </c>
      <c r="R369" s="9" t="str">
        <f>IF(A369&lt;&gt;"",IF(COUNTIF($G$2:$G$1000,"&gt;=50")&gt;=10,IF(AND(F369&gt;=55,G369&gt;=50),IF(_xlfn.RANK.EQ(K369,$K$2:$K$1000,0)&lt;=ROUND(COUNTIFS($G$2:$G$1000,"&gt;=50",$F$2:$F$1000,"&gt;=55")/100*$AF$9,0),$AF$8,IF(_xlfn.RANK.EQ(L369,$L$2:$L$1000,0)&lt;=ROUND(COUNTIFS($G$2:$G$1000,"&gt;=50",$F$2:$F$1000,"&gt;=55")/100*$AE$9,0),$AE$8,IF(_xlfn.RANK.EQ(M369,$M$2:$M$1000,0)&lt;=ROUND(COUNTIFS($G$2:$G$1000,"&gt;=50",$F$2:$F$1000,"&gt;=55")/100*$AD$9,0),$AD$8,IF(_xlfn.RANK.EQ(N369,$N$2:$N$1000,0)&lt;=ROUND(COUNTIFS($G$2:$G$1000,"&gt;=50",$F$2:$F$1000,"&gt;=55")/100*$AC$9,0),$AC$8,IF(_xlfn.RANK.EQ(O369,$O$2:$O$1000,0)&lt;=ROUND(COUNTIFS($G$2:$G$1000,"&gt;=50",$F$2:$F$1000,"&gt;=55")/100*$AB$9,0),$AB$8,IF(_xlfn.RANK.EQ(P369,$P$2:$P$1000,0)&lt;=ROUND(COUNTIFS($G$2:$G$1000,"&gt;=50",$F$2:$F$1000,"&gt;=55")/100*$AA$9,0),$AA$8,$Z$8)))))),IF(I369&gt;=$Y$9,$Y$8,$X$8)),IF(I369&gt;=$X$32,$X$30,IF(I369&gt;=$Y$32,$Y$30,IF(I369&gt;=$Z$32,$Z$30,IF(I369&gt;=$AA$32,$AA$30,IF(I369&gt;=$AB$32,$AB$30,IF(I369&gt;=$AC$32,$AC$30,IF(I369&gt;=$AD$32,$AD$30,IF(I369&gt;=$AE$32,$AE$30,$AF$30))))))))),"")</f>
        <v/>
      </c>
      <c r="S369" s="9" t="str" cm="1">
        <f t="array" ref="S369">IF(AND(D369&lt;&gt;"",D369&lt;&gt;"GR"),IF(COUNTIF($H$2:$H$1000,"&gt;=50")&gt;=10,IF(D369&lt;&gt;"GR",IF(AND(D369&gt;=55,H369&gt;=50),_xlfn.IFS(AND(H369&gt;=$AF$11,H369&gt;$AE$10,H369&gt;$AD$10,H369&gt;$AC$10,H369&gt;$AB$10,H369&gt;$AA$10,H369&gt;$Z$10),"AA",AND(H369&gt;=$AE$11,H369&gt;$AD$10,H369&gt;$AC$10,H369&gt;$AB$10,H369&gt;$AA$10,H369&gt;$Z$10),"BA",AND(H369&gt;=$AD$11,H369&gt;$AC$10,H369&gt;$AB$10,H369&gt;$AA$10,H369&gt;$Z$10),"BB",AND(H369&gt;=$AC$11,H369&gt;$AB$10,H369&gt;$AA$10,H369&gt;$Z$10),"CB",AND(H369&gt;=$AB$11,H369&gt;$AA$10,H369&gt;$Z$10),"CC",AND(H369&gt;=$AA$11,H369&gt;$Z$10),"DC",H369&gt;=50,"DD"),IF(H369&gt;=$Y$9,"FD","FF")),R369),IF(J369&gt;=$X$32,$X$30,IF(J369&gt;=$Y$32,$Y$30,IF(J369&gt;=$Z$32,$Z$30,IF(J369&gt;=$AA$32,$AA$30,IF(J369&gt;=$AB$32,$AB$30,IF(J369&gt;=$AC$32,$AC$30,IF(J369&gt;=$AD$32,$AD$30,IF(J369&gt;=$AE$32,$AE$30,$AF$30))))))))),R369)</f>
        <v/>
      </c>
      <c r="T369" s="9" t="str" cm="1">
        <f t="array" ref="T369">IF(A369&lt;&gt;"",IF(_xlfn.BITOR(D369&lt;&gt;"GR",D369&lt;&gt;""),IF(AND(J369&gt;=50,D369&gt;=55),_xlfn.RANK.EQ(J369,$J$2:$J$1000,0),_xlfn.IFS(S369="FD",999,S369="FF",1000)),IF(AND(J369&gt;=50,F369&gt;=55),_xlfn.RANK.EQ(J369,$J$2:$J$326,0),_xlfn.IFS(S369="FD",999,S369="FF",1000))),"")</f>
        <v/>
      </c>
    </row>
    <row r="370" spans="1:20" x14ac:dyDescent="0.2">
      <c r="A370" s="3"/>
      <c r="B370" s="3"/>
      <c r="C370" s="3"/>
      <c r="D370" s="3"/>
      <c r="E370" s="16">
        <f t="shared" si="70"/>
        <v>0</v>
      </c>
      <c r="F370" s="16">
        <f t="shared" si="71"/>
        <v>0</v>
      </c>
      <c r="G370" s="9">
        <f t="shared" si="69"/>
        <v>0</v>
      </c>
      <c r="H370" s="9">
        <f t="shared" si="72"/>
        <v>0</v>
      </c>
      <c r="I370" s="9">
        <f t="shared" si="82"/>
        <v>0</v>
      </c>
      <c r="J370" s="9">
        <f t="shared" si="83"/>
        <v>0</v>
      </c>
      <c r="K370" s="9" t="str">
        <f t="shared" si="75"/>
        <v/>
      </c>
      <c r="L370" s="9" t="str">
        <f t="shared" si="76"/>
        <v/>
      </c>
      <c r="M370" s="9" t="str">
        <f t="shared" si="77"/>
        <v/>
      </c>
      <c r="N370" s="9" t="str">
        <f t="shared" si="78"/>
        <v/>
      </c>
      <c r="O370" s="9" t="str">
        <f t="shared" si="79"/>
        <v/>
      </c>
      <c r="P370" s="9" t="str">
        <f t="shared" si="80"/>
        <v/>
      </c>
      <c r="Q370" s="9" t="str">
        <f t="shared" si="81"/>
        <v/>
      </c>
      <c r="R370" s="9" t="str">
        <f>IF(A370&lt;&gt;"",IF(COUNTIF($G$2:$G$1000,"&gt;=50")&gt;=10,IF(AND(F370&gt;=55,G370&gt;=50),IF(_xlfn.RANK.EQ(K370,$K$2:$K$1000,0)&lt;=ROUND(COUNTIFS($G$2:$G$1000,"&gt;=50",$F$2:$F$1000,"&gt;=55")/100*$AF$9,0),$AF$8,IF(_xlfn.RANK.EQ(L370,$L$2:$L$1000,0)&lt;=ROUND(COUNTIFS($G$2:$G$1000,"&gt;=50",$F$2:$F$1000,"&gt;=55")/100*$AE$9,0),$AE$8,IF(_xlfn.RANK.EQ(M370,$M$2:$M$1000,0)&lt;=ROUND(COUNTIFS($G$2:$G$1000,"&gt;=50",$F$2:$F$1000,"&gt;=55")/100*$AD$9,0),$AD$8,IF(_xlfn.RANK.EQ(N370,$N$2:$N$1000,0)&lt;=ROUND(COUNTIFS($G$2:$G$1000,"&gt;=50",$F$2:$F$1000,"&gt;=55")/100*$AC$9,0),$AC$8,IF(_xlfn.RANK.EQ(O370,$O$2:$O$1000,0)&lt;=ROUND(COUNTIFS($G$2:$G$1000,"&gt;=50",$F$2:$F$1000,"&gt;=55")/100*$AB$9,0),$AB$8,IF(_xlfn.RANK.EQ(P370,$P$2:$P$1000,0)&lt;=ROUND(COUNTIFS($G$2:$G$1000,"&gt;=50",$F$2:$F$1000,"&gt;=55")/100*$AA$9,0),$AA$8,$Z$8)))))),IF(I370&gt;=$Y$9,$Y$8,$X$8)),IF(I370&gt;=$X$32,$X$30,IF(I370&gt;=$Y$32,$Y$30,IF(I370&gt;=$Z$32,$Z$30,IF(I370&gt;=$AA$32,$AA$30,IF(I370&gt;=$AB$32,$AB$30,IF(I370&gt;=$AC$32,$AC$30,IF(I370&gt;=$AD$32,$AD$30,IF(I370&gt;=$AE$32,$AE$30,$AF$30))))))))),"")</f>
        <v/>
      </c>
      <c r="S370" s="9" t="str" cm="1">
        <f t="array" ref="S370">IF(AND(D370&lt;&gt;"",D370&lt;&gt;"GR"),IF(COUNTIF($H$2:$H$1000,"&gt;=50")&gt;=10,IF(D370&lt;&gt;"GR",IF(AND(D370&gt;=55,H370&gt;=50),_xlfn.IFS(AND(H370&gt;=$AF$11,H370&gt;$AE$10,H370&gt;$AD$10,H370&gt;$AC$10,H370&gt;$AB$10,H370&gt;$AA$10,H370&gt;$Z$10),"AA",AND(H370&gt;=$AE$11,H370&gt;$AD$10,H370&gt;$AC$10,H370&gt;$AB$10,H370&gt;$AA$10,H370&gt;$Z$10),"BA",AND(H370&gt;=$AD$11,H370&gt;$AC$10,H370&gt;$AB$10,H370&gt;$AA$10,H370&gt;$Z$10),"BB",AND(H370&gt;=$AC$11,H370&gt;$AB$10,H370&gt;$AA$10,H370&gt;$Z$10),"CB",AND(H370&gt;=$AB$11,H370&gt;$AA$10,H370&gt;$Z$10),"CC",AND(H370&gt;=$AA$11,H370&gt;$Z$10),"DC",H370&gt;=50,"DD"),IF(H370&gt;=$Y$9,"FD","FF")),R370),IF(J370&gt;=$X$32,$X$30,IF(J370&gt;=$Y$32,$Y$30,IF(J370&gt;=$Z$32,$Z$30,IF(J370&gt;=$AA$32,$AA$30,IF(J370&gt;=$AB$32,$AB$30,IF(J370&gt;=$AC$32,$AC$30,IF(J370&gt;=$AD$32,$AD$30,IF(J370&gt;=$AE$32,$AE$30,$AF$30))))))))),R370)</f>
        <v/>
      </c>
      <c r="T370" s="9" t="str" cm="1">
        <f t="array" ref="T370">IF(A370&lt;&gt;"",IF(_xlfn.BITOR(D370&lt;&gt;"GR",D370&lt;&gt;""),IF(AND(J370&gt;=50,D370&gt;=55),_xlfn.RANK.EQ(J370,$J$2:$J$1000,0),_xlfn.IFS(S370="FD",999,S370="FF",1000)),IF(AND(J370&gt;=50,F370&gt;=55),_xlfn.RANK.EQ(J370,$J$2:$J$326,0),_xlfn.IFS(S370="FD",999,S370="FF",1000))),"")</f>
        <v/>
      </c>
    </row>
    <row r="371" spans="1:20" x14ac:dyDescent="0.2">
      <c r="A371" s="3"/>
      <c r="B371" s="3"/>
      <c r="C371" s="3"/>
      <c r="D371" s="3"/>
      <c r="E371" s="16">
        <f t="shared" si="70"/>
        <v>0</v>
      </c>
      <c r="F371" s="16">
        <f t="shared" si="71"/>
        <v>0</v>
      </c>
      <c r="G371" s="9">
        <f t="shared" si="69"/>
        <v>0</v>
      </c>
      <c r="H371" s="9">
        <f t="shared" si="72"/>
        <v>0</v>
      </c>
      <c r="I371" s="9">
        <f t="shared" si="82"/>
        <v>0</v>
      </c>
      <c r="J371" s="9">
        <f t="shared" si="83"/>
        <v>0</v>
      </c>
      <c r="K371" s="9" t="str">
        <f t="shared" si="75"/>
        <v/>
      </c>
      <c r="L371" s="9" t="str">
        <f t="shared" si="76"/>
        <v/>
      </c>
      <c r="M371" s="9" t="str">
        <f t="shared" si="77"/>
        <v/>
      </c>
      <c r="N371" s="9" t="str">
        <f t="shared" si="78"/>
        <v/>
      </c>
      <c r="O371" s="9" t="str">
        <f t="shared" si="79"/>
        <v/>
      </c>
      <c r="P371" s="9" t="str">
        <f t="shared" si="80"/>
        <v/>
      </c>
      <c r="Q371" s="9" t="str">
        <f t="shared" si="81"/>
        <v/>
      </c>
      <c r="R371" s="9" t="str">
        <f>IF(A371&lt;&gt;"",IF(COUNTIF($G$2:$G$1000,"&gt;=50")&gt;=10,IF(AND(F371&gt;=55,G371&gt;=50),IF(_xlfn.RANK.EQ(K371,$K$2:$K$1000,0)&lt;=ROUND(COUNTIFS($G$2:$G$1000,"&gt;=50",$F$2:$F$1000,"&gt;=55")/100*$AF$9,0),$AF$8,IF(_xlfn.RANK.EQ(L371,$L$2:$L$1000,0)&lt;=ROUND(COUNTIFS($G$2:$G$1000,"&gt;=50",$F$2:$F$1000,"&gt;=55")/100*$AE$9,0),$AE$8,IF(_xlfn.RANK.EQ(M371,$M$2:$M$1000,0)&lt;=ROUND(COUNTIFS($G$2:$G$1000,"&gt;=50",$F$2:$F$1000,"&gt;=55")/100*$AD$9,0),$AD$8,IF(_xlfn.RANK.EQ(N371,$N$2:$N$1000,0)&lt;=ROUND(COUNTIFS($G$2:$G$1000,"&gt;=50",$F$2:$F$1000,"&gt;=55")/100*$AC$9,0),$AC$8,IF(_xlfn.RANK.EQ(O371,$O$2:$O$1000,0)&lt;=ROUND(COUNTIFS($G$2:$G$1000,"&gt;=50",$F$2:$F$1000,"&gt;=55")/100*$AB$9,0),$AB$8,IF(_xlfn.RANK.EQ(P371,$P$2:$P$1000,0)&lt;=ROUND(COUNTIFS($G$2:$G$1000,"&gt;=50",$F$2:$F$1000,"&gt;=55")/100*$AA$9,0),$AA$8,$Z$8)))))),IF(I371&gt;=$Y$9,$Y$8,$X$8)),IF(I371&gt;=$X$32,$X$30,IF(I371&gt;=$Y$32,$Y$30,IF(I371&gt;=$Z$32,$Z$30,IF(I371&gt;=$AA$32,$AA$30,IF(I371&gt;=$AB$32,$AB$30,IF(I371&gt;=$AC$32,$AC$30,IF(I371&gt;=$AD$32,$AD$30,IF(I371&gt;=$AE$32,$AE$30,$AF$30))))))))),"")</f>
        <v/>
      </c>
      <c r="S371" s="9" t="str" cm="1">
        <f t="array" ref="S371">IF(AND(D371&lt;&gt;"",D371&lt;&gt;"GR"),IF(COUNTIF($H$2:$H$1000,"&gt;=50")&gt;=10,IF(D371&lt;&gt;"GR",IF(AND(D371&gt;=55,H371&gt;=50),_xlfn.IFS(AND(H371&gt;=$AF$11,H371&gt;$AE$10,H371&gt;$AD$10,H371&gt;$AC$10,H371&gt;$AB$10,H371&gt;$AA$10,H371&gt;$Z$10),"AA",AND(H371&gt;=$AE$11,H371&gt;$AD$10,H371&gt;$AC$10,H371&gt;$AB$10,H371&gt;$AA$10,H371&gt;$Z$10),"BA",AND(H371&gt;=$AD$11,H371&gt;$AC$10,H371&gt;$AB$10,H371&gt;$AA$10,H371&gt;$Z$10),"BB",AND(H371&gt;=$AC$11,H371&gt;$AB$10,H371&gt;$AA$10,H371&gt;$Z$10),"CB",AND(H371&gt;=$AB$11,H371&gt;$AA$10,H371&gt;$Z$10),"CC",AND(H371&gt;=$AA$11,H371&gt;$Z$10),"DC",H371&gt;=50,"DD"),IF(H371&gt;=$Y$9,"FD","FF")),R371),IF(J371&gt;=$X$32,$X$30,IF(J371&gt;=$Y$32,$Y$30,IF(J371&gt;=$Z$32,$Z$30,IF(J371&gt;=$AA$32,$AA$30,IF(J371&gt;=$AB$32,$AB$30,IF(J371&gt;=$AC$32,$AC$30,IF(J371&gt;=$AD$32,$AD$30,IF(J371&gt;=$AE$32,$AE$30,$AF$30))))))))),R371)</f>
        <v/>
      </c>
      <c r="T371" s="9" t="str" cm="1">
        <f t="array" ref="T371">IF(A371&lt;&gt;"",IF(_xlfn.BITOR(D371&lt;&gt;"GR",D371&lt;&gt;""),IF(AND(J371&gt;=50,D371&gt;=55),_xlfn.RANK.EQ(J371,$J$2:$J$1000,0),_xlfn.IFS(S371="FD",999,S371="FF",1000)),IF(AND(J371&gt;=50,F371&gt;=55),_xlfn.RANK.EQ(J371,$J$2:$J$326,0),_xlfn.IFS(S371="FD",999,S371="FF",1000))),"")</f>
        <v/>
      </c>
    </row>
    <row r="372" spans="1:20" x14ac:dyDescent="0.2">
      <c r="A372" s="3"/>
      <c r="B372" s="3"/>
      <c r="C372" s="3"/>
      <c r="D372" s="3"/>
      <c r="E372" s="16">
        <f t="shared" si="70"/>
        <v>0</v>
      </c>
      <c r="F372" s="16">
        <f t="shared" si="71"/>
        <v>0</v>
      </c>
      <c r="G372" s="9">
        <f t="shared" si="69"/>
        <v>0</v>
      </c>
      <c r="H372" s="9">
        <f t="shared" si="72"/>
        <v>0</v>
      </c>
      <c r="I372" s="9">
        <f t="shared" si="82"/>
        <v>0</v>
      </c>
      <c r="J372" s="9">
        <f t="shared" si="83"/>
        <v>0</v>
      </c>
      <c r="K372" s="9" t="str">
        <f t="shared" si="75"/>
        <v/>
      </c>
      <c r="L372" s="9" t="str">
        <f t="shared" si="76"/>
        <v/>
      </c>
      <c r="M372" s="9" t="str">
        <f t="shared" si="77"/>
        <v/>
      </c>
      <c r="N372" s="9" t="str">
        <f t="shared" si="78"/>
        <v/>
      </c>
      <c r="O372" s="9" t="str">
        <f t="shared" si="79"/>
        <v/>
      </c>
      <c r="P372" s="9" t="str">
        <f t="shared" si="80"/>
        <v/>
      </c>
      <c r="Q372" s="9" t="str">
        <f t="shared" si="81"/>
        <v/>
      </c>
      <c r="R372" s="9" t="str">
        <f>IF(A372&lt;&gt;"",IF(COUNTIF($G$2:$G$1000,"&gt;=50")&gt;=10,IF(AND(F372&gt;=55,G372&gt;=50),IF(_xlfn.RANK.EQ(K372,$K$2:$K$1000,0)&lt;=ROUND(COUNTIFS($G$2:$G$1000,"&gt;=50",$F$2:$F$1000,"&gt;=55")/100*$AF$9,0),$AF$8,IF(_xlfn.RANK.EQ(L372,$L$2:$L$1000,0)&lt;=ROUND(COUNTIFS($G$2:$G$1000,"&gt;=50",$F$2:$F$1000,"&gt;=55")/100*$AE$9,0),$AE$8,IF(_xlfn.RANK.EQ(M372,$M$2:$M$1000,0)&lt;=ROUND(COUNTIFS($G$2:$G$1000,"&gt;=50",$F$2:$F$1000,"&gt;=55")/100*$AD$9,0),$AD$8,IF(_xlfn.RANK.EQ(N372,$N$2:$N$1000,0)&lt;=ROUND(COUNTIFS($G$2:$G$1000,"&gt;=50",$F$2:$F$1000,"&gt;=55")/100*$AC$9,0),$AC$8,IF(_xlfn.RANK.EQ(O372,$O$2:$O$1000,0)&lt;=ROUND(COUNTIFS($G$2:$G$1000,"&gt;=50",$F$2:$F$1000,"&gt;=55")/100*$AB$9,0),$AB$8,IF(_xlfn.RANK.EQ(P372,$P$2:$P$1000,0)&lt;=ROUND(COUNTIFS($G$2:$G$1000,"&gt;=50",$F$2:$F$1000,"&gt;=55")/100*$AA$9,0),$AA$8,$Z$8)))))),IF(I372&gt;=$Y$9,$Y$8,$X$8)),IF(I372&gt;=$X$32,$X$30,IF(I372&gt;=$Y$32,$Y$30,IF(I372&gt;=$Z$32,$Z$30,IF(I372&gt;=$AA$32,$AA$30,IF(I372&gt;=$AB$32,$AB$30,IF(I372&gt;=$AC$32,$AC$30,IF(I372&gt;=$AD$32,$AD$30,IF(I372&gt;=$AE$32,$AE$30,$AF$30))))))))),"")</f>
        <v/>
      </c>
      <c r="S372" s="9" t="str" cm="1">
        <f t="array" ref="S372">IF(AND(D372&lt;&gt;"",D372&lt;&gt;"GR"),IF(COUNTIF($H$2:$H$1000,"&gt;=50")&gt;=10,IF(D372&lt;&gt;"GR",IF(AND(D372&gt;=55,H372&gt;=50),_xlfn.IFS(AND(H372&gt;=$AF$11,H372&gt;$AE$10,H372&gt;$AD$10,H372&gt;$AC$10,H372&gt;$AB$10,H372&gt;$AA$10,H372&gt;$Z$10),"AA",AND(H372&gt;=$AE$11,H372&gt;$AD$10,H372&gt;$AC$10,H372&gt;$AB$10,H372&gt;$AA$10,H372&gt;$Z$10),"BA",AND(H372&gt;=$AD$11,H372&gt;$AC$10,H372&gt;$AB$10,H372&gt;$AA$10,H372&gt;$Z$10),"BB",AND(H372&gt;=$AC$11,H372&gt;$AB$10,H372&gt;$AA$10,H372&gt;$Z$10),"CB",AND(H372&gt;=$AB$11,H372&gt;$AA$10,H372&gt;$Z$10),"CC",AND(H372&gt;=$AA$11,H372&gt;$Z$10),"DC",H372&gt;=50,"DD"),IF(H372&gt;=$Y$9,"FD","FF")),R372),IF(J372&gt;=$X$32,$X$30,IF(J372&gt;=$Y$32,$Y$30,IF(J372&gt;=$Z$32,$Z$30,IF(J372&gt;=$AA$32,$AA$30,IF(J372&gt;=$AB$32,$AB$30,IF(J372&gt;=$AC$32,$AC$30,IF(J372&gt;=$AD$32,$AD$30,IF(J372&gt;=$AE$32,$AE$30,$AF$30))))))))),R372)</f>
        <v/>
      </c>
      <c r="T372" s="9" t="str" cm="1">
        <f t="array" ref="T372">IF(A372&lt;&gt;"",IF(_xlfn.BITOR(D372&lt;&gt;"GR",D372&lt;&gt;""),IF(AND(J372&gt;=50,D372&gt;=55),_xlfn.RANK.EQ(J372,$J$2:$J$1000,0),_xlfn.IFS(S372="FD",999,S372="FF",1000)),IF(AND(J372&gt;=50,F372&gt;=55),_xlfn.RANK.EQ(J372,$J$2:$J$326,0),_xlfn.IFS(S372="FD",999,S372="FF",1000))),"")</f>
        <v/>
      </c>
    </row>
    <row r="373" spans="1:20" x14ac:dyDescent="0.2">
      <c r="A373" s="3"/>
      <c r="B373" s="3"/>
      <c r="C373" s="3"/>
      <c r="D373" s="3"/>
      <c r="E373" s="16">
        <f t="shared" si="70"/>
        <v>0</v>
      </c>
      <c r="F373" s="16">
        <f t="shared" si="71"/>
        <v>0</v>
      </c>
      <c r="G373" s="9">
        <f t="shared" si="69"/>
        <v>0</v>
      </c>
      <c r="H373" s="9">
        <f t="shared" si="72"/>
        <v>0</v>
      </c>
      <c r="I373" s="9">
        <f t="shared" si="82"/>
        <v>0</v>
      </c>
      <c r="J373" s="9">
        <f t="shared" si="83"/>
        <v>0</v>
      </c>
      <c r="K373" s="9" t="str">
        <f t="shared" si="75"/>
        <v/>
      </c>
      <c r="L373" s="9" t="str">
        <f t="shared" si="76"/>
        <v/>
      </c>
      <c r="M373" s="9" t="str">
        <f t="shared" si="77"/>
        <v/>
      </c>
      <c r="N373" s="9" t="str">
        <f t="shared" si="78"/>
        <v/>
      </c>
      <c r="O373" s="9" t="str">
        <f t="shared" si="79"/>
        <v/>
      </c>
      <c r="P373" s="9" t="str">
        <f t="shared" si="80"/>
        <v/>
      </c>
      <c r="Q373" s="9" t="str">
        <f t="shared" si="81"/>
        <v/>
      </c>
      <c r="R373" s="9" t="str">
        <f>IF(A373&lt;&gt;"",IF(COUNTIF($G$2:$G$1000,"&gt;=50")&gt;=10,IF(AND(F373&gt;=55,G373&gt;=50),IF(_xlfn.RANK.EQ(K373,$K$2:$K$1000,0)&lt;=ROUND(COUNTIFS($G$2:$G$1000,"&gt;=50",$F$2:$F$1000,"&gt;=55")/100*$AF$9,0),$AF$8,IF(_xlfn.RANK.EQ(L373,$L$2:$L$1000,0)&lt;=ROUND(COUNTIFS($G$2:$G$1000,"&gt;=50",$F$2:$F$1000,"&gt;=55")/100*$AE$9,0),$AE$8,IF(_xlfn.RANK.EQ(M373,$M$2:$M$1000,0)&lt;=ROUND(COUNTIFS($G$2:$G$1000,"&gt;=50",$F$2:$F$1000,"&gt;=55")/100*$AD$9,0),$AD$8,IF(_xlfn.RANK.EQ(N373,$N$2:$N$1000,0)&lt;=ROUND(COUNTIFS($G$2:$G$1000,"&gt;=50",$F$2:$F$1000,"&gt;=55")/100*$AC$9,0),$AC$8,IF(_xlfn.RANK.EQ(O373,$O$2:$O$1000,0)&lt;=ROUND(COUNTIFS($G$2:$G$1000,"&gt;=50",$F$2:$F$1000,"&gt;=55")/100*$AB$9,0),$AB$8,IF(_xlfn.RANK.EQ(P373,$P$2:$P$1000,0)&lt;=ROUND(COUNTIFS($G$2:$G$1000,"&gt;=50",$F$2:$F$1000,"&gt;=55")/100*$AA$9,0),$AA$8,$Z$8)))))),IF(I373&gt;=$Y$9,$Y$8,$X$8)),IF(I373&gt;=$X$32,$X$30,IF(I373&gt;=$Y$32,$Y$30,IF(I373&gt;=$Z$32,$Z$30,IF(I373&gt;=$AA$32,$AA$30,IF(I373&gt;=$AB$32,$AB$30,IF(I373&gt;=$AC$32,$AC$30,IF(I373&gt;=$AD$32,$AD$30,IF(I373&gt;=$AE$32,$AE$30,$AF$30))))))))),"")</f>
        <v/>
      </c>
      <c r="S373" s="9" t="str" cm="1">
        <f t="array" ref="S373">IF(AND(D373&lt;&gt;"",D373&lt;&gt;"GR"),IF(COUNTIF($H$2:$H$1000,"&gt;=50")&gt;=10,IF(D373&lt;&gt;"GR",IF(AND(D373&gt;=55,H373&gt;=50),_xlfn.IFS(AND(H373&gt;=$AF$11,H373&gt;$AE$10,H373&gt;$AD$10,H373&gt;$AC$10,H373&gt;$AB$10,H373&gt;$AA$10,H373&gt;$Z$10),"AA",AND(H373&gt;=$AE$11,H373&gt;$AD$10,H373&gt;$AC$10,H373&gt;$AB$10,H373&gt;$AA$10,H373&gt;$Z$10),"BA",AND(H373&gt;=$AD$11,H373&gt;$AC$10,H373&gt;$AB$10,H373&gt;$AA$10,H373&gt;$Z$10),"BB",AND(H373&gt;=$AC$11,H373&gt;$AB$10,H373&gt;$AA$10,H373&gt;$Z$10),"CB",AND(H373&gt;=$AB$11,H373&gt;$AA$10,H373&gt;$Z$10),"CC",AND(H373&gt;=$AA$11,H373&gt;$Z$10),"DC",H373&gt;=50,"DD"),IF(H373&gt;=$Y$9,"FD","FF")),R373),IF(J373&gt;=$X$32,$X$30,IF(J373&gt;=$Y$32,$Y$30,IF(J373&gt;=$Z$32,$Z$30,IF(J373&gt;=$AA$32,$AA$30,IF(J373&gt;=$AB$32,$AB$30,IF(J373&gt;=$AC$32,$AC$30,IF(J373&gt;=$AD$32,$AD$30,IF(J373&gt;=$AE$32,$AE$30,$AF$30))))))))),R373)</f>
        <v/>
      </c>
      <c r="T373" s="9" t="str" cm="1">
        <f t="array" ref="T373">IF(A373&lt;&gt;"",IF(_xlfn.BITOR(D373&lt;&gt;"GR",D373&lt;&gt;""),IF(AND(J373&gt;=50,D373&gt;=55),_xlfn.RANK.EQ(J373,$J$2:$J$1000,0),_xlfn.IFS(S373="FD",999,S373="FF",1000)),IF(AND(J373&gt;=50,F373&gt;=55),_xlfn.RANK.EQ(J373,$J$2:$J$326,0),_xlfn.IFS(S373="FD",999,S373="FF",1000))),"")</f>
        <v/>
      </c>
    </row>
    <row r="374" spans="1:20" x14ac:dyDescent="0.2">
      <c r="A374" s="3"/>
      <c r="B374" s="3"/>
      <c r="C374" s="3"/>
      <c r="D374" s="3"/>
      <c r="E374" s="16">
        <f t="shared" si="70"/>
        <v>0</v>
      </c>
      <c r="F374" s="16">
        <f t="shared" si="71"/>
        <v>0</v>
      </c>
      <c r="G374" s="9">
        <f t="shared" si="69"/>
        <v>0</v>
      </c>
      <c r="H374" s="9">
        <f t="shared" si="72"/>
        <v>0</v>
      </c>
      <c r="I374" s="9">
        <f t="shared" si="82"/>
        <v>0</v>
      </c>
      <c r="J374" s="9">
        <f t="shared" si="83"/>
        <v>0</v>
      </c>
      <c r="K374" s="9" t="str">
        <f t="shared" si="75"/>
        <v/>
      </c>
      <c r="L374" s="9" t="str">
        <f t="shared" si="76"/>
        <v/>
      </c>
      <c r="M374" s="9" t="str">
        <f t="shared" si="77"/>
        <v/>
      </c>
      <c r="N374" s="9" t="str">
        <f t="shared" si="78"/>
        <v/>
      </c>
      <c r="O374" s="9" t="str">
        <f t="shared" si="79"/>
        <v/>
      </c>
      <c r="P374" s="9" t="str">
        <f t="shared" si="80"/>
        <v/>
      </c>
      <c r="Q374" s="9" t="str">
        <f t="shared" si="81"/>
        <v/>
      </c>
      <c r="R374" s="9" t="str">
        <f>IF(A374&lt;&gt;"",IF(COUNTIF($G$2:$G$1000,"&gt;=50")&gt;=10,IF(AND(F374&gt;=55,G374&gt;=50),IF(_xlfn.RANK.EQ(K374,$K$2:$K$1000,0)&lt;=ROUND(COUNTIFS($G$2:$G$1000,"&gt;=50",$F$2:$F$1000,"&gt;=55")/100*$AF$9,0),$AF$8,IF(_xlfn.RANK.EQ(L374,$L$2:$L$1000,0)&lt;=ROUND(COUNTIFS($G$2:$G$1000,"&gt;=50",$F$2:$F$1000,"&gt;=55")/100*$AE$9,0),$AE$8,IF(_xlfn.RANK.EQ(M374,$M$2:$M$1000,0)&lt;=ROUND(COUNTIFS($G$2:$G$1000,"&gt;=50",$F$2:$F$1000,"&gt;=55")/100*$AD$9,0),$AD$8,IF(_xlfn.RANK.EQ(N374,$N$2:$N$1000,0)&lt;=ROUND(COUNTIFS($G$2:$G$1000,"&gt;=50",$F$2:$F$1000,"&gt;=55")/100*$AC$9,0),$AC$8,IF(_xlfn.RANK.EQ(O374,$O$2:$O$1000,0)&lt;=ROUND(COUNTIFS($G$2:$G$1000,"&gt;=50",$F$2:$F$1000,"&gt;=55")/100*$AB$9,0),$AB$8,IF(_xlfn.RANK.EQ(P374,$P$2:$P$1000,0)&lt;=ROUND(COUNTIFS($G$2:$G$1000,"&gt;=50",$F$2:$F$1000,"&gt;=55")/100*$AA$9,0),$AA$8,$Z$8)))))),IF(I374&gt;=$Y$9,$Y$8,$X$8)),IF(I374&gt;=$X$32,$X$30,IF(I374&gt;=$Y$32,$Y$30,IF(I374&gt;=$Z$32,$Z$30,IF(I374&gt;=$AA$32,$AA$30,IF(I374&gt;=$AB$32,$AB$30,IF(I374&gt;=$AC$32,$AC$30,IF(I374&gt;=$AD$32,$AD$30,IF(I374&gt;=$AE$32,$AE$30,$AF$30))))))))),"")</f>
        <v/>
      </c>
      <c r="S374" s="9" t="str" cm="1">
        <f t="array" ref="S374">IF(AND(D374&lt;&gt;"",D374&lt;&gt;"GR"),IF(COUNTIF($H$2:$H$1000,"&gt;=50")&gt;=10,IF(D374&lt;&gt;"GR",IF(AND(D374&gt;=55,H374&gt;=50),_xlfn.IFS(AND(H374&gt;=$AF$11,H374&gt;$AE$10,H374&gt;$AD$10,H374&gt;$AC$10,H374&gt;$AB$10,H374&gt;$AA$10,H374&gt;$Z$10),"AA",AND(H374&gt;=$AE$11,H374&gt;$AD$10,H374&gt;$AC$10,H374&gt;$AB$10,H374&gt;$AA$10,H374&gt;$Z$10),"BA",AND(H374&gt;=$AD$11,H374&gt;$AC$10,H374&gt;$AB$10,H374&gt;$AA$10,H374&gt;$Z$10),"BB",AND(H374&gt;=$AC$11,H374&gt;$AB$10,H374&gt;$AA$10,H374&gt;$Z$10),"CB",AND(H374&gt;=$AB$11,H374&gt;$AA$10,H374&gt;$Z$10),"CC",AND(H374&gt;=$AA$11,H374&gt;$Z$10),"DC",H374&gt;=50,"DD"),IF(H374&gt;=$Y$9,"FD","FF")),R374),IF(J374&gt;=$X$32,$X$30,IF(J374&gt;=$Y$32,$Y$30,IF(J374&gt;=$Z$32,$Z$30,IF(J374&gt;=$AA$32,$AA$30,IF(J374&gt;=$AB$32,$AB$30,IF(J374&gt;=$AC$32,$AC$30,IF(J374&gt;=$AD$32,$AD$30,IF(J374&gt;=$AE$32,$AE$30,$AF$30))))))))),R374)</f>
        <v/>
      </c>
      <c r="T374" s="9" t="str" cm="1">
        <f t="array" ref="T374">IF(A374&lt;&gt;"",IF(_xlfn.BITOR(D374&lt;&gt;"GR",D374&lt;&gt;""),IF(AND(J374&gt;=50,D374&gt;=55),_xlfn.RANK.EQ(J374,$J$2:$J$1000,0),_xlfn.IFS(S374="FD",999,S374="FF",1000)),IF(AND(J374&gt;=50,F374&gt;=55),_xlfn.RANK.EQ(J374,$J$2:$J$326,0),_xlfn.IFS(S374="FD",999,S374="FF",1000))),"")</f>
        <v/>
      </c>
    </row>
    <row r="375" spans="1:20" x14ac:dyDescent="0.2">
      <c r="A375" s="3"/>
      <c r="B375" s="3"/>
      <c r="C375" s="3"/>
      <c r="D375" s="3"/>
      <c r="E375" s="16">
        <f t="shared" si="70"/>
        <v>0</v>
      </c>
      <c r="F375" s="16">
        <f t="shared" si="71"/>
        <v>0</v>
      </c>
      <c r="G375" s="9">
        <f t="shared" si="69"/>
        <v>0</v>
      </c>
      <c r="H375" s="9">
        <f t="shared" si="72"/>
        <v>0</v>
      </c>
      <c r="I375" s="9">
        <f t="shared" si="82"/>
        <v>0</v>
      </c>
      <c r="J375" s="9">
        <f t="shared" si="83"/>
        <v>0</v>
      </c>
      <c r="K375" s="9" t="str">
        <f t="shared" si="75"/>
        <v/>
      </c>
      <c r="L375" s="9" t="str">
        <f t="shared" si="76"/>
        <v/>
      </c>
      <c r="M375" s="9" t="str">
        <f t="shared" si="77"/>
        <v/>
      </c>
      <c r="N375" s="9" t="str">
        <f t="shared" si="78"/>
        <v/>
      </c>
      <c r="O375" s="9" t="str">
        <f t="shared" si="79"/>
        <v/>
      </c>
      <c r="P375" s="9" t="str">
        <f t="shared" si="80"/>
        <v/>
      </c>
      <c r="Q375" s="9" t="str">
        <f t="shared" si="81"/>
        <v/>
      </c>
      <c r="R375" s="9" t="str">
        <f>IF(A375&lt;&gt;"",IF(COUNTIF($G$2:$G$1000,"&gt;=50")&gt;=10,IF(AND(F375&gt;=55,G375&gt;=50),IF(_xlfn.RANK.EQ(K375,$K$2:$K$1000,0)&lt;=ROUND(COUNTIFS($G$2:$G$1000,"&gt;=50",$F$2:$F$1000,"&gt;=55")/100*$AF$9,0),$AF$8,IF(_xlfn.RANK.EQ(L375,$L$2:$L$1000,0)&lt;=ROUND(COUNTIFS($G$2:$G$1000,"&gt;=50",$F$2:$F$1000,"&gt;=55")/100*$AE$9,0),$AE$8,IF(_xlfn.RANK.EQ(M375,$M$2:$M$1000,0)&lt;=ROUND(COUNTIFS($G$2:$G$1000,"&gt;=50",$F$2:$F$1000,"&gt;=55")/100*$AD$9,0),$AD$8,IF(_xlfn.RANK.EQ(N375,$N$2:$N$1000,0)&lt;=ROUND(COUNTIFS($G$2:$G$1000,"&gt;=50",$F$2:$F$1000,"&gt;=55")/100*$AC$9,0),$AC$8,IF(_xlfn.RANK.EQ(O375,$O$2:$O$1000,0)&lt;=ROUND(COUNTIFS($G$2:$G$1000,"&gt;=50",$F$2:$F$1000,"&gt;=55")/100*$AB$9,0),$AB$8,IF(_xlfn.RANK.EQ(P375,$P$2:$P$1000,0)&lt;=ROUND(COUNTIFS($G$2:$G$1000,"&gt;=50",$F$2:$F$1000,"&gt;=55")/100*$AA$9,0),$AA$8,$Z$8)))))),IF(I375&gt;=$Y$9,$Y$8,$X$8)),IF(I375&gt;=$X$32,$X$30,IF(I375&gt;=$Y$32,$Y$30,IF(I375&gt;=$Z$32,$Z$30,IF(I375&gt;=$AA$32,$AA$30,IF(I375&gt;=$AB$32,$AB$30,IF(I375&gt;=$AC$32,$AC$30,IF(I375&gt;=$AD$32,$AD$30,IF(I375&gt;=$AE$32,$AE$30,$AF$30))))))))),"")</f>
        <v/>
      </c>
      <c r="S375" s="9" t="str" cm="1">
        <f t="array" ref="S375">IF(AND(D375&lt;&gt;"",D375&lt;&gt;"GR"),IF(COUNTIF($H$2:$H$1000,"&gt;=50")&gt;=10,IF(D375&lt;&gt;"GR",IF(AND(D375&gt;=55,H375&gt;=50),_xlfn.IFS(AND(H375&gt;=$AF$11,H375&gt;$AE$10,H375&gt;$AD$10,H375&gt;$AC$10,H375&gt;$AB$10,H375&gt;$AA$10,H375&gt;$Z$10),"AA",AND(H375&gt;=$AE$11,H375&gt;$AD$10,H375&gt;$AC$10,H375&gt;$AB$10,H375&gt;$AA$10,H375&gt;$Z$10),"BA",AND(H375&gt;=$AD$11,H375&gt;$AC$10,H375&gt;$AB$10,H375&gt;$AA$10,H375&gt;$Z$10),"BB",AND(H375&gt;=$AC$11,H375&gt;$AB$10,H375&gt;$AA$10,H375&gt;$Z$10),"CB",AND(H375&gt;=$AB$11,H375&gt;$AA$10,H375&gt;$Z$10),"CC",AND(H375&gt;=$AA$11,H375&gt;$Z$10),"DC",H375&gt;=50,"DD"),IF(H375&gt;=$Y$9,"FD","FF")),R375),IF(J375&gt;=$X$32,$X$30,IF(J375&gt;=$Y$32,$Y$30,IF(J375&gt;=$Z$32,$Z$30,IF(J375&gt;=$AA$32,$AA$30,IF(J375&gt;=$AB$32,$AB$30,IF(J375&gt;=$AC$32,$AC$30,IF(J375&gt;=$AD$32,$AD$30,IF(J375&gt;=$AE$32,$AE$30,$AF$30))))))))),R375)</f>
        <v/>
      </c>
      <c r="T375" s="9" t="str" cm="1">
        <f t="array" ref="T375">IF(A375&lt;&gt;"",IF(_xlfn.BITOR(D375&lt;&gt;"GR",D375&lt;&gt;""),IF(AND(J375&gt;=50,D375&gt;=55),_xlfn.RANK.EQ(J375,$J$2:$J$1000,0),_xlfn.IFS(S375="FD",999,S375="FF",1000)),IF(AND(J375&gt;=50,F375&gt;=55),_xlfn.RANK.EQ(J375,$J$2:$J$326,0),_xlfn.IFS(S375="FD",999,S375="FF",1000))),"")</f>
        <v/>
      </c>
    </row>
    <row r="376" spans="1:20" x14ac:dyDescent="0.2">
      <c r="A376" s="3"/>
      <c r="B376" s="3"/>
      <c r="C376" s="3"/>
      <c r="D376" s="3"/>
      <c r="E376" s="16">
        <f t="shared" si="70"/>
        <v>0</v>
      </c>
      <c r="F376" s="16">
        <f t="shared" si="71"/>
        <v>0</v>
      </c>
      <c r="G376" s="9">
        <f t="shared" si="69"/>
        <v>0</v>
      </c>
      <c r="H376" s="9">
        <f t="shared" si="72"/>
        <v>0</v>
      </c>
      <c r="I376" s="9">
        <f t="shared" si="82"/>
        <v>0</v>
      </c>
      <c r="J376" s="9">
        <f t="shared" si="83"/>
        <v>0</v>
      </c>
      <c r="K376" s="9" t="str">
        <f t="shared" si="75"/>
        <v/>
      </c>
      <c r="L376" s="9" t="str">
        <f t="shared" si="76"/>
        <v/>
      </c>
      <c r="M376" s="9" t="str">
        <f t="shared" si="77"/>
        <v/>
      </c>
      <c r="N376" s="9" t="str">
        <f t="shared" si="78"/>
        <v/>
      </c>
      <c r="O376" s="9" t="str">
        <f t="shared" si="79"/>
        <v/>
      </c>
      <c r="P376" s="9" t="str">
        <f t="shared" si="80"/>
        <v/>
      </c>
      <c r="Q376" s="9" t="str">
        <f t="shared" si="81"/>
        <v/>
      </c>
      <c r="R376" s="9" t="str">
        <f>IF(A376&lt;&gt;"",IF(COUNTIF($G$2:$G$1000,"&gt;=50")&gt;=10,IF(AND(F376&gt;=55,G376&gt;=50),IF(_xlfn.RANK.EQ(K376,$K$2:$K$1000,0)&lt;=ROUND(COUNTIFS($G$2:$G$1000,"&gt;=50",$F$2:$F$1000,"&gt;=55")/100*$AF$9,0),$AF$8,IF(_xlfn.RANK.EQ(L376,$L$2:$L$1000,0)&lt;=ROUND(COUNTIFS($G$2:$G$1000,"&gt;=50",$F$2:$F$1000,"&gt;=55")/100*$AE$9,0),$AE$8,IF(_xlfn.RANK.EQ(M376,$M$2:$M$1000,0)&lt;=ROUND(COUNTIFS($G$2:$G$1000,"&gt;=50",$F$2:$F$1000,"&gt;=55")/100*$AD$9,0),$AD$8,IF(_xlfn.RANK.EQ(N376,$N$2:$N$1000,0)&lt;=ROUND(COUNTIFS($G$2:$G$1000,"&gt;=50",$F$2:$F$1000,"&gt;=55")/100*$AC$9,0),$AC$8,IF(_xlfn.RANK.EQ(O376,$O$2:$O$1000,0)&lt;=ROUND(COUNTIFS($G$2:$G$1000,"&gt;=50",$F$2:$F$1000,"&gt;=55")/100*$AB$9,0),$AB$8,IF(_xlfn.RANK.EQ(P376,$P$2:$P$1000,0)&lt;=ROUND(COUNTIFS($G$2:$G$1000,"&gt;=50",$F$2:$F$1000,"&gt;=55")/100*$AA$9,0),$AA$8,$Z$8)))))),IF(I376&gt;=$Y$9,$Y$8,$X$8)),IF(I376&gt;=$X$32,$X$30,IF(I376&gt;=$Y$32,$Y$30,IF(I376&gt;=$Z$32,$Z$30,IF(I376&gt;=$AA$32,$AA$30,IF(I376&gt;=$AB$32,$AB$30,IF(I376&gt;=$AC$32,$AC$30,IF(I376&gt;=$AD$32,$AD$30,IF(I376&gt;=$AE$32,$AE$30,$AF$30))))))))),"")</f>
        <v/>
      </c>
      <c r="S376" s="9" t="str" cm="1">
        <f t="array" ref="S376">IF(AND(D376&lt;&gt;"",D376&lt;&gt;"GR"),IF(COUNTIF($H$2:$H$1000,"&gt;=50")&gt;=10,IF(D376&lt;&gt;"GR",IF(AND(D376&gt;=55,H376&gt;=50),_xlfn.IFS(AND(H376&gt;=$AF$11,H376&gt;$AE$10,H376&gt;$AD$10,H376&gt;$AC$10,H376&gt;$AB$10,H376&gt;$AA$10,H376&gt;$Z$10),"AA",AND(H376&gt;=$AE$11,H376&gt;$AD$10,H376&gt;$AC$10,H376&gt;$AB$10,H376&gt;$AA$10,H376&gt;$Z$10),"BA",AND(H376&gt;=$AD$11,H376&gt;$AC$10,H376&gt;$AB$10,H376&gt;$AA$10,H376&gt;$Z$10),"BB",AND(H376&gt;=$AC$11,H376&gt;$AB$10,H376&gt;$AA$10,H376&gt;$Z$10),"CB",AND(H376&gt;=$AB$11,H376&gt;$AA$10,H376&gt;$Z$10),"CC",AND(H376&gt;=$AA$11,H376&gt;$Z$10),"DC",H376&gt;=50,"DD"),IF(H376&gt;=$Y$9,"FD","FF")),R376),IF(J376&gt;=$X$32,$X$30,IF(J376&gt;=$Y$32,$Y$30,IF(J376&gt;=$Z$32,$Z$30,IF(J376&gt;=$AA$32,$AA$30,IF(J376&gt;=$AB$32,$AB$30,IF(J376&gt;=$AC$32,$AC$30,IF(J376&gt;=$AD$32,$AD$30,IF(J376&gt;=$AE$32,$AE$30,$AF$30))))))))),R376)</f>
        <v/>
      </c>
      <c r="T376" s="9" t="str" cm="1">
        <f t="array" ref="T376">IF(A376&lt;&gt;"",IF(_xlfn.BITOR(D376&lt;&gt;"GR",D376&lt;&gt;""),IF(AND(J376&gt;=50,D376&gt;=55),_xlfn.RANK.EQ(J376,$J$2:$J$1000,0),_xlfn.IFS(S376="FD",999,S376="FF",1000)),IF(AND(J376&gt;=50,F376&gt;=55),_xlfn.RANK.EQ(J376,$J$2:$J$326,0),_xlfn.IFS(S376="FD",999,S376="FF",1000))),"")</f>
        <v/>
      </c>
    </row>
    <row r="377" spans="1:20" x14ac:dyDescent="0.2">
      <c r="A377" s="3"/>
      <c r="B377" s="3"/>
      <c r="C377" s="3"/>
      <c r="D377" s="3"/>
      <c r="E377" s="16">
        <f t="shared" si="70"/>
        <v>0</v>
      </c>
      <c r="F377" s="16">
        <f t="shared" si="71"/>
        <v>0</v>
      </c>
      <c r="G377" s="9">
        <f t="shared" si="69"/>
        <v>0</v>
      </c>
      <c r="H377" s="9">
        <f t="shared" si="72"/>
        <v>0</v>
      </c>
      <c r="I377" s="9">
        <f t="shared" si="82"/>
        <v>0</v>
      </c>
      <c r="J377" s="9">
        <f t="shared" si="83"/>
        <v>0</v>
      </c>
      <c r="K377" s="9" t="str">
        <f t="shared" si="75"/>
        <v/>
      </c>
      <c r="L377" s="9" t="str">
        <f t="shared" si="76"/>
        <v/>
      </c>
      <c r="M377" s="9" t="str">
        <f t="shared" si="77"/>
        <v/>
      </c>
      <c r="N377" s="9" t="str">
        <f t="shared" si="78"/>
        <v/>
      </c>
      <c r="O377" s="9" t="str">
        <f t="shared" si="79"/>
        <v/>
      </c>
      <c r="P377" s="9" t="str">
        <f t="shared" si="80"/>
        <v/>
      </c>
      <c r="Q377" s="9" t="str">
        <f t="shared" si="81"/>
        <v/>
      </c>
      <c r="R377" s="9" t="str">
        <f>IF(A377&lt;&gt;"",IF(COUNTIF($G$2:$G$1000,"&gt;=50")&gt;=10,IF(AND(F377&gt;=55,G377&gt;=50),IF(_xlfn.RANK.EQ(K377,$K$2:$K$1000,0)&lt;=ROUND(COUNTIFS($G$2:$G$1000,"&gt;=50",$F$2:$F$1000,"&gt;=55")/100*$AF$9,0),$AF$8,IF(_xlfn.RANK.EQ(L377,$L$2:$L$1000,0)&lt;=ROUND(COUNTIFS($G$2:$G$1000,"&gt;=50",$F$2:$F$1000,"&gt;=55")/100*$AE$9,0),$AE$8,IF(_xlfn.RANK.EQ(M377,$M$2:$M$1000,0)&lt;=ROUND(COUNTIFS($G$2:$G$1000,"&gt;=50",$F$2:$F$1000,"&gt;=55")/100*$AD$9,0),$AD$8,IF(_xlfn.RANK.EQ(N377,$N$2:$N$1000,0)&lt;=ROUND(COUNTIFS($G$2:$G$1000,"&gt;=50",$F$2:$F$1000,"&gt;=55")/100*$AC$9,0),$AC$8,IF(_xlfn.RANK.EQ(O377,$O$2:$O$1000,0)&lt;=ROUND(COUNTIFS($G$2:$G$1000,"&gt;=50",$F$2:$F$1000,"&gt;=55")/100*$AB$9,0),$AB$8,IF(_xlfn.RANK.EQ(P377,$P$2:$P$1000,0)&lt;=ROUND(COUNTIFS($G$2:$G$1000,"&gt;=50",$F$2:$F$1000,"&gt;=55")/100*$AA$9,0),$AA$8,$Z$8)))))),IF(I377&gt;=$Y$9,$Y$8,$X$8)),IF(I377&gt;=$X$32,$X$30,IF(I377&gt;=$Y$32,$Y$30,IF(I377&gt;=$Z$32,$Z$30,IF(I377&gt;=$AA$32,$AA$30,IF(I377&gt;=$AB$32,$AB$30,IF(I377&gt;=$AC$32,$AC$30,IF(I377&gt;=$AD$32,$AD$30,IF(I377&gt;=$AE$32,$AE$30,$AF$30))))))))),"")</f>
        <v/>
      </c>
      <c r="S377" s="9" t="str" cm="1">
        <f t="array" ref="S377">IF(AND(D377&lt;&gt;"",D377&lt;&gt;"GR"),IF(COUNTIF($H$2:$H$1000,"&gt;=50")&gt;=10,IF(D377&lt;&gt;"GR",IF(AND(D377&gt;=55,H377&gt;=50),_xlfn.IFS(AND(H377&gt;=$AF$11,H377&gt;$AE$10,H377&gt;$AD$10,H377&gt;$AC$10,H377&gt;$AB$10,H377&gt;$AA$10,H377&gt;$Z$10),"AA",AND(H377&gt;=$AE$11,H377&gt;$AD$10,H377&gt;$AC$10,H377&gt;$AB$10,H377&gt;$AA$10,H377&gt;$Z$10),"BA",AND(H377&gt;=$AD$11,H377&gt;$AC$10,H377&gt;$AB$10,H377&gt;$AA$10,H377&gt;$Z$10),"BB",AND(H377&gt;=$AC$11,H377&gt;$AB$10,H377&gt;$AA$10,H377&gt;$Z$10),"CB",AND(H377&gt;=$AB$11,H377&gt;$AA$10,H377&gt;$Z$10),"CC",AND(H377&gt;=$AA$11,H377&gt;$Z$10),"DC",H377&gt;=50,"DD"),IF(H377&gt;=$Y$9,"FD","FF")),R377),IF(J377&gt;=$X$32,$X$30,IF(J377&gt;=$Y$32,$Y$30,IF(J377&gt;=$Z$32,$Z$30,IF(J377&gt;=$AA$32,$AA$30,IF(J377&gt;=$AB$32,$AB$30,IF(J377&gt;=$AC$32,$AC$30,IF(J377&gt;=$AD$32,$AD$30,IF(J377&gt;=$AE$32,$AE$30,$AF$30))))))))),R377)</f>
        <v/>
      </c>
      <c r="T377" s="9" t="str" cm="1">
        <f t="array" ref="T377">IF(A377&lt;&gt;"",IF(_xlfn.BITOR(D377&lt;&gt;"GR",D377&lt;&gt;""),IF(AND(J377&gt;=50,D377&gt;=55),_xlfn.RANK.EQ(J377,$J$2:$J$1000,0),_xlfn.IFS(S377="FD",999,S377="FF",1000)),IF(AND(J377&gt;=50,F377&gt;=55),_xlfn.RANK.EQ(J377,$J$2:$J$326,0),_xlfn.IFS(S377="FD",999,S377="FF",1000))),"")</f>
        <v/>
      </c>
    </row>
    <row r="378" spans="1:20" x14ac:dyDescent="0.2">
      <c r="A378" s="3"/>
      <c r="B378" s="3"/>
      <c r="C378" s="3"/>
      <c r="D378" s="3"/>
      <c r="E378" s="16">
        <f t="shared" si="70"/>
        <v>0</v>
      </c>
      <c r="F378" s="16">
        <f t="shared" si="71"/>
        <v>0</v>
      </c>
      <c r="G378" s="9">
        <f t="shared" si="69"/>
        <v>0</v>
      </c>
      <c r="H378" s="9">
        <f t="shared" si="72"/>
        <v>0</v>
      </c>
      <c r="I378" s="9">
        <f t="shared" si="82"/>
        <v>0</v>
      </c>
      <c r="J378" s="9">
        <f t="shared" si="83"/>
        <v>0</v>
      </c>
      <c r="K378" s="9" t="str">
        <f t="shared" si="75"/>
        <v/>
      </c>
      <c r="L378" s="9" t="str">
        <f t="shared" si="76"/>
        <v/>
      </c>
      <c r="M378" s="9" t="str">
        <f t="shared" si="77"/>
        <v/>
      </c>
      <c r="N378" s="9" t="str">
        <f t="shared" si="78"/>
        <v/>
      </c>
      <c r="O378" s="9" t="str">
        <f t="shared" si="79"/>
        <v/>
      </c>
      <c r="P378" s="9" t="str">
        <f t="shared" si="80"/>
        <v/>
      </c>
      <c r="Q378" s="9" t="str">
        <f t="shared" si="81"/>
        <v/>
      </c>
      <c r="R378" s="9" t="str">
        <f>IF(A378&lt;&gt;"",IF(COUNTIF($G$2:$G$1000,"&gt;=50")&gt;=10,IF(AND(F378&gt;=55,G378&gt;=50),IF(_xlfn.RANK.EQ(K378,$K$2:$K$1000,0)&lt;=ROUND(COUNTIFS($G$2:$G$1000,"&gt;=50",$F$2:$F$1000,"&gt;=55")/100*$AF$9,0),$AF$8,IF(_xlfn.RANK.EQ(L378,$L$2:$L$1000,0)&lt;=ROUND(COUNTIFS($G$2:$G$1000,"&gt;=50",$F$2:$F$1000,"&gt;=55")/100*$AE$9,0),$AE$8,IF(_xlfn.RANK.EQ(M378,$M$2:$M$1000,0)&lt;=ROUND(COUNTIFS($G$2:$G$1000,"&gt;=50",$F$2:$F$1000,"&gt;=55")/100*$AD$9,0),$AD$8,IF(_xlfn.RANK.EQ(N378,$N$2:$N$1000,0)&lt;=ROUND(COUNTIFS($G$2:$G$1000,"&gt;=50",$F$2:$F$1000,"&gt;=55")/100*$AC$9,0),$AC$8,IF(_xlfn.RANK.EQ(O378,$O$2:$O$1000,0)&lt;=ROUND(COUNTIFS($G$2:$G$1000,"&gt;=50",$F$2:$F$1000,"&gt;=55")/100*$AB$9,0),$AB$8,IF(_xlfn.RANK.EQ(P378,$P$2:$P$1000,0)&lt;=ROUND(COUNTIFS($G$2:$G$1000,"&gt;=50",$F$2:$F$1000,"&gt;=55")/100*$AA$9,0),$AA$8,$Z$8)))))),IF(I378&gt;=$Y$9,$Y$8,$X$8)),IF(I378&gt;=$X$32,$X$30,IF(I378&gt;=$Y$32,$Y$30,IF(I378&gt;=$Z$32,$Z$30,IF(I378&gt;=$AA$32,$AA$30,IF(I378&gt;=$AB$32,$AB$30,IF(I378&gt;=$AC$32,$AC$30,IF(I378&gt;=$AD$32,$AD$30,IF(I378&gt;=$AE$32,$AE$30,$AF$30))))))))),"")</f>
        <v/>
      </c>
      <c r="S378" s="9" t="str" cm="1">
        <f t="array" ref="S378">IF(AND(D378&lt;&gt;"",D378&lt;&gt;"GR"),IF(COUNTIF($H$2:$H$1000,"&gt;=50")&gt;=10,IF(D378&lt;&gt;"GR",IF(AND(D378&gt;=55,H378&gt;=50),_xlfn.IFS(AND(H378&gt;=$AF$11,H378&gt;$AE$10,H378&gt;$AD$10,H378&gt;$AC$10,H378&gt;$AB$10,H378&gt;$AA$10,H378&gt;$Z$10),"AA",AND(H378&gt;=$AE$11,H378&gt;$AD$10,H378&gt;$AC$10,H378&gt;$AB$10,H378&gt;$AA$10,H378&gt;$Z$10),"BA",AND(H378&gt;=$AD$11,H378&gt;$AC$10,H378&gt;$AB$10,H378&gt;$AA$10,H378&gt;$Z$10),"BB",AND(H378&gt;=$AC$11,H378&gt;$AB$10,H378&gt;$AA$10,H378&gt;$Z$10),"CB",AND(H378&gt;=$AB$11,H378&gt;$AA$10,H378&gt;$Z$10),"CC",AND(H378&gt;=$AA$11,H378&gt;$Z$10),"DC",H378&gt;=50,"DD"),IF(H378&gt;=$Y$9,"FD","FF")),R378),IF(J378&gt;=$X$32,$X$30,IF(J378&gt;=$Y$32,$Y$30,IF(J378&gt;=$Z$32,$Z$30,IF(J378&gt;=$AA$32,$AA$30,IF(J378&gt;=$AB$32,$AB$30,IF(J378&gt;=$AC$32,$AC$30,IF(J378&gt;=$AD$32,$AD$30,IF(J378&gt;=$AE$32,$AE$30,$AF$30))))))))),R378)</f>
        <v/>
      </c>
      <c r="T378" s="9" t="str" cm="1">
        <f t="array" ref="T378">IF(A378&lt;&gt;"",IF(_xlfn.BITOR(D378&lt;&gt;"GR",D378&lt;&gt;""),IF(AND(J378&gt;=50,D378&gt;=55),_xlfn.RANK.EQ(J378,$J$2:$J$1000,0),_xlfn.IFS(S378="FD",999,S378="FF",1000)),IF(AND(J378&gt;=50,F378&gt;=55),_xlfn.RANK.EQ(J378,$J$2:$J$326,0),_xlfn.IFS(S378="FD",999,S378="FF",1000))),"")</f>
        <v/>
      </c>
    </row>
    <row r="379" spans="1:20" x14ac:dyDescent="0.2">
      <c r="A379" s="3"/>
      <c r="B379" s="3"/>
      <c r="C379" s="3"/>
      <c r="D379" s="3"/>
      <c r="E379" s="16">
        <f t="shared" si="70"/>
        <v>0</v>
      </c>
      <c r="F379" s="16">
        <f t="shared" si="71"/>
        <v>0</v>
      </c>
      <c r="G379" s="9">
        <f t="shared" si="69"/>
        <v>0</v>
      </c>
      <c r="H379" s="9">
        <f t="shared" si="72"/>
        <v>0</v>
      </c>
      <c r="I379" s="9">
        <f t="shared" si="82"/>
        <v>0</v>
      </c>
      <c r="J379" s="9">
        <f t="shared" si="83"/>
        <v>0</v>
      </c>
      <c r="K379" s="9" t="str">
        <f t="shared" si="75"/>
        <v/>
      </c>
      <c r="L379" s="9" t="str">
        <f t="shared" si="76"/>
        <v/>
      </c>
      <c r="M379" s="9" t="str">
        <f t="shared" si="77"/>
        <v/>
      </c>
      <c r="N379" s="9" t="str">
        <f t="shared" si="78"/>
        <v/>
      </c>
      <c r="O379" s="9" t="str">
        <f t="shared" si="79"/>
        <v/>
      </c>
      <c r="P379" s="9" t="str">
        <f t="shared" si="80"/>
        <v/>
      </c>
      <c r="Q379" s="9" t="str">
        <f t="shared" si="81"/>
        <v/>
      </c>
      <c r="R379" s="9" t="str">
        <f>IF(A379&lt;&gt;"",IF(COUNTIF($G$2:$G$1000,"&gt;=50")&gt;=10,IF(AND(F379&gt;=55,G379&gt;=50),IF(_xlfn.RANK.EQ(K379,$K$2:$K$1000,0)&lt;=ROUND(COUNTIFS($G$2:$G$1000,"&gt;=50",$F$2:$F$1000,"&gt;=55")/100*$AF$9,0),$AF$8,IF(_xlfn.RANK.EQ(L379,$L$2:$L$1000,0)&lt;=ROUND(COUNTIFS($G$2:$G$1000,"&gt;=50",$F$2:$F$1000,"&gt;=55")/100*$AE$9,0),$AE$8,IF(_xlfn.RANK.EQ(M379,$M$2:$M$1000,0)&lt;=ROUND(COUNTIFS($G$2:$G$1000,"&gt;=50",$F$2:$F$1000,"&gt;=55")/100*$AD$9,0),$AD$8,IF(_xlfn.RANK.EQ(N379,$N$2:$N$1000,0)&lt;=ROUND(COUNTIFS($G$2:$G$1000,"&gt;=50",$F$2:$F$1000,"&gt;=55")/100*$AC$9,0),$AC$8,IF(_xlfn.RANK.EQ(O379,$O$2:$O$1000,0)&lt;=ROUND(COUNTIFS($G$2:$G$1000,"&gt;=50",$F$2:$F$1000,"&gt;=55")/100*$AB$9,0),$AB$8,IF(_xlfn.RANK.EQ(P379,$P$2:$P$1000,0)&lt;=ROUND(COUNTIFS($G$2:$G$1000,"&gt;=50",$F$2:$F$1000,"&gt;=55")/100*$AA$9,0),$AA$8,$Z$8)))))),IF(I379&gt;=$Y$9,$Y$8,$X$8)),IF(I379&gt;=$X$32,$X$30,IF(I379&gt;=$Y$32,$Y$30,IF(I379&gt;=$Z$32,$Z$30,IF(I379&gt;=$AA$32,$AA$30,IF(I379&gt;=$AB$32,$AB$30,IF(I379&gt;=$AC$32,$AC$30,IF(I379&gt;=$AD$32,$AD$30,IF(I379&gt;=$AE$32,$AE$30,$AF$30))))))))),"")</f>
        <v/>
      </c>
      <c r="S379" s="9" t="str" cm="1">
        <f t="array" ref="S379">IF(AND(D379&lt;&gt;"",D379&lt;&gt;"GR"),IF(COUNTIF($H$2:$H$1000,"&gt;=50")&gt;=10,IF(D379&lt;&gt;"GR",IF(AND(D379&gt;=55,H379&gt;=50),_xlfn.IFS(AND(H379&gt;=$AF$11,H379&gt;$AE$10,H379&gt;$AD$10,H379&gt;$AC$10,H379&gt;$AB$10,H379&gt;$AA$10,H379&gt;$Z$10),"AA",AND(H379&gt;=$AE$11,H379&gt;$AD$10,H379&gt;$AC$10,H379&gt;$AB$10,H379&gt;$AA$10,H379&gt;$Z$10),"BA",AND(H379&gt;=$AD$11,H379&gt;$AC$10,H379&gt;$AB$10,H379&gt;$AA$10,H379&gt;$Z$10),"BB",AND(H379&gt;=$AC$11,H379&gt;$AB$10,H379&gt;$AA$10,H379&gt;$Z$10),"CB",AND(H379&gt;=$AB$11,H379&gt;$AA$10,H379&gt;$Z$10),"CC",AND(H379&gt;=$AA$11,H379&gt;$Z$10),"DC",H379&gt;=50,"DD"),IF(H379&gt;=$Y$9,"FD","FF")),R379),IF(J379&gt;=$X$32,$X$30,IF(J379&gt;=$Y$32,$Y$30,IF(J379&gt;=$Z$32,$Z$30,IF(J379&gt;=$AA$32,$AA$30,IF(J379&gt;=$AB$32,$AB$30,IF(J379&gt;=$AC$32,$AC$30,IF(J379&gt;=$AD$32,$AD$30,IF(J379&gt;=$AE$32,$AE$30,$AF$30))))))))),R379)</f>
        <v/>
      </c>
      <c r="T379" s="9" t="str" cm="1">
        <f t="array" ref="T379">IF(A379&lt;&gt;"",IF(_xlfn.BITOR(D379&lt;&gt;"GR",D379&lt;&gt;""),IF(AND(J379&gt;=50,D379&gt;=55),_xlfn.RANK.EQ(J379,$J$2:$J$1000,0),_xlfn.IFS(S379="FD",999,S379="FF",1000)),IF(AND(J379&gt;=50,F379&gt;=55),_xlfn.RANK.EQ(J379,$J$2:$J$326,0),_xlfn.IFS(S379="FD",999,S379="FF",1000))),"")</f>
        <v/>
      </c>
    </row>
    <row r="380" spans="1:20" x14ac:dyDescent="0.2">
      <c r="A380" s="3"/>
      <c r="B380" s="3"/>
      <c r="C380" s="3"/>
      <c r="D380" s="3"/>
      <c r="E380" s="16">
        <f t="shared" si="70"/>
        <v>0</v>
      </c>
      <c r="F380" s="16">
        <f t="shared" si="71"/>
        <v>0</v>
      </c>
      <c r="G380" s="9">
        <f t="shared" si="69"/>
        <v>0</v>
      </c>
      <c r="H380" s="9">
        <f t="shared" si="72"/>
        <v>0</v>
      </c>
      <c r="I380" s="9">
        <f t="shared" si="82"/>
        <v>0</v>
      </c>
      <c r="J380" s="9">
        <f t="shared" si="83"/>
        <v>0</v>
      </c>
      <c r="K380" s="9" t="str">
        <f t="shared" si="75"/>
        <v/>
      </c>
      <c r="L380" s="9" t="str">
        <f t="shared" si="76"/>
        <v/>
      </c>
      <c r="M380" s="9" t="str">
        <f t="shared" si="77"/>
        <v/>
      </c>
      <c r="N380" s="9" t="str">
        <f t="shared" si="78"/>
        <v/>
      </c>
      <c r="O380" s="9" t="str">
        <f t="shared" si="79"/>
        <v/>
      </c>
      <c r="P380" s="9" t="str">
        <f t="shared" si="80"/>
        <v/>
      </c>
      <c r="Q380" s="9" t="str">
        <f t="shared" si="81"/>
        <v/>
      </c>
      <c r="R380" s="9" t="str">
        <f>IF(A380&lt;&gt;"",IF(COUNTIF($G$2:$G$1000,"&gt;=50")&gt;=10,IF(AND(F380&gt;=55,G380&gt;=50),IF(_xlfn.RANK.EQ(K380,$K$2:$K$1000,0)&lt;=ROUND(COUNTIFS($G$2:$G$1000,"&gt;=50",$F$2:$F$1000,"&gt;=55")/100*$AF$9,0),$AF$8,IF(_xlfn.RANK.EQ(L380,$L$2:$L$1000,0)&lt;=ROUND(COUNTIFS($G$2:$G$1000,"&gt;=50",$F$2:$F$1000,"&gt;=55")/100*$AE$9,0),$AE$8,IF(_xlfn.RANK.EQ(M380,$M$2:$M$1000,0)&lt;=ROUND(COUNTIFS($G$2:$G$1000,"&gt;=50",$F$2:$F$1000,"&gt;=55")/100*$AD$9,0),$AD$8,IF(_xlfn.RANK.EQ(N380,$N$2:$N$1000,0)&lt;=ROUND(COUNTIFS($G$2:$G$1000,"&gt;=50",$F$2:$F$1000,"&gt;=55")/100*$AC$9,0),$AC$8,IF(_xlfn.RANK.EQ(O380,$O$2:$O$1000,0)&lt;=ROUND(COUNTIFS($G$2:$G$1000,"&gt;=50",$F$2:$F$1000,"&gt;=55")/100*$AB$9,0),$AB$8,IF(_xlfn.RANK.EQ(P380,$P$2:$P$1000,0)&lt;=ROUND(COUNTIFS($G$2:$G$1000,"&gt;=50",$F$2:$F$1000,"&gt;=55")/100*$AA$9,0),$AA$8,$Z$8)))))),IF(I380&gt;=$Y$9,$Y$8,$X$8)),IF(I380&gt;=$X$32,$X$30,IF(I380&gt;=$Y$32,$Y$30,IF(I380&gt;=$Z$32,$Z$30,IF(I380&gt;=$AA$32,$AA$30,IF(I380&gt;=$AB$32,$AB$30,IF(I380&gt;=$AC$32,$AC$30,IF(I380&gt;=$AD$32,$AD$30,IF(I380&gt;=$AE$32,$AE$30,$AF$30))))))))),"")</f>
        <v/>
      </c>
      <c r="S380" s="9" t="str" cm="1">
        <f t="array" ref="S380">IF(AND(D380&lt;&gt;"",D380&lt;&gt;"GR"),IF(COUNTIF($H$2:$H$1000,"&gt;=50")&gt;=10,IF(D380&lt;&gt;"GR",IF(AND(D380&gt;=55,H380&gt;=50),_xlfn.IFS(AND(H380&gt;=$AF$11,H380&gt;$AE$10,H380&gt;$AD$10,H380&gt;$AC$10,H380&gt;$AB$10,H380&gt;$AA$10,H380&gt;$Z$10),"AA",AND(H380&gt;=$AE$11,H380&gt;$AD$10,H380&gt;$AC$10,H380&gt;$AB$10,H380&gt;$AA$10,H380&gt;$Z$10),"BA",AND(H380&gt;=$AD$11,H380&gt;$AC$10,H380&gt;$AB$10,H380&gt;$AA$10,H380&gt;$Z$10),"BB",AND(H380&gt;=$AC$11,H380&gt;$AB$10,H380&gt;$AA$10,H380&gt;$Z$10),"CB",AND(H380&gt;=$AB$11,H380&gt;$AA$10,H380&gt;$Z$10),"CC",AND(H380&gt;=$AA$11,H380&gt;$Z$10),"DC",H380&gt;=50,"DD"),IF(H380&gt;=$Y$9,"FD","FF")),R380),IF(J380&gt;=$X$32,$X$30,IF(J380&gt;=$Y$32,$Y$30,IF(J380&gt;=$Z$32,$Z$30,IF(J380&gt;=$AA$32,$AA$30,IF(J380&gt;=$AB$32,$AB$30,IF(J380&gt;=$AC$32,$AC$30,IF(J380&gt;=$AD$32,$AD$30,IF(J380&gt;=$AE$32,$AE$30,$AF$30))))))))),R380)</f>
        <v/>
      </c>
      <c r="T380" s="9" t="str" cm="1">
        <f t="array" ref="T380">IF(A380&lt;&gt;"",IF(_xlfn.BITOR(D380&lt;&gt;"GR",D380&lt;&gt;""),IF(AND(J380&gt;=50,D380&gt;=55),_xlfn.RANK.EQ(J380,$J$2:$J$1000,0),_xlfn.IFS(S380="FD",999,S380="FF",1000)),IF(AND(J380&gt;=50,F380&gt;=55),_xlfn.RANK.EQ(J380,$J$2:$J$326,0),_xlfn.IFS(S380="FD",999,S380="FF",1000))),"")</f>
        <v/>
      </c>
    </row>
    <row r="381" spans="1:20" x14ac:dyDescent="0.2">
      <c r="A381" s="3"/>
      <c r="B381" s="3"/>
      <c r="C381" s="3"/>
      <c r="D381" s="3"/>
      <c r="E381" s="16">
        <f t="shared" si="70"/>
        <v>0</v>
      </c>
      <c r="F381" s="16">
        <f t="shared" si="71"/>
        <v>0</v>
      </c>
      <c r="G381" s="9">
        <f t="shared" si="69"/>
        <v>0</v>
      </c>
      <c r="H381" s="9">
        <f t="shared" si="72"/>
        <v>0</v>
      </c>
      <c r="I381" s="9">
        <f t="shared" si="82"/>
        <v>0</v>
      </c>
      <c r="J381" s="9">
        <f t="shared" si="83"/>
        <v>0</v>
      </c>
      <c r="K381" s="9" t="str">
        <f t="shared" si="75"/>
        <v/>
      </c>
      <c r="L381" s="9" t="str">
        <f t="shared" si="76"/>
        <v/>
      </c>
      <c r="M381" s="9" t="str">
        <f t="shared" si="77"/>
        <v/>
      </c>
      <c r="N381" s="9" t="str">
        <f t="shared" si="78"/>
        <v/>
      </c>
      <c r="O381" s="9" t="str">
        <f t="shared" si="79"/>
        <v/>
      </c>
      <c r="P381" s="9" t="str">
        <f t="shared" si="80"/>
        <v/>
      </c>
      <c r="Q381" s="9" t="str">
        <f t="shared" si="81"/>
        <v/>
      </c>
      <c r="R381" s="9" t="str">
        <f>IF(A381&lt;&gt;"",IF(COUNTIF($G$2:$G$1000,"&gt;=50")&gt;=10,IF(AND(F381&gt;=55,G381&gt;=50),IF(_xlfn.RANK.EQ(K381,$K$2:$K$1000,0)&lt;=ROUND(COUNTIFS($G$2:$G$1000,"&gt;=50",$F$2:$F$1000,"&gt;=55")/100*$AF$9,0),$AF$8,IF(_xlfn.RANK.EQ(L381,$L$2:$L$1000,0)&lt;=ROUND(COUNTIFS($G$2:$G$1000,"&gt;=50",$F$2:$F$1000,"&gt;=55")/100*$AE$9,0),$AE$8,IF(_xlfn.RANK.EQ(M381,$M$2:$M$1000,0)&lt;=ROUND(COUNTIFS($G$2:$G$1000,"&gt;=50",$F$2:$F$1000,"&gt;=55")/100*$AD$9,0),$AD$8,IF(_xlfn.RANK.EQ(N381,$N$2:$N$1000,0)&lt;=ROUND(COUNTIFS($G$2:$G$1000,"&gt;=50",$F$2:$F$1000,"&gt;=55")/100*$AC$9,0),$AC$8,IF(_xlfn.RANK.EQ(O381,$O$2:$O$1000,0)&lt;=ROUND(COUNTIFS($G$2:$G$1000,"&gt;=50",$F$2:$F$1000,"&gt;=55")/100*$AB$9,0),$AB$8,IF(_xlfn.RANK.EQ(P381,$P$2:$P$1000,0)&lt;=ROUND(COUNTIFS($G$2:$G$1000,"&gt;=50",$F$2:$F$1000,"&gt;=55")/100*$AA$9,0),$AA$8,$Z$8)))))),IF(I381&gt;=$Y$9,$Y$8,$X$8)),IF(I381&gt;=$X$32,$X$30,IF(I381&gt;=$Y$32,$Y$30,IF(I381&gt;=$Z$32,$Z$30,IF(I381&gt;=$AA$32,$AA$30,IF(I381&gt;=$AB$32,$AB$30,IF(I381&gt;=$AC$32,$AC$30,IF(I381&gt;=$AD$32,$AD$30,IF(I381&gt;=$AE$32,$AE$30,$AF$30))))))))),"")</f>
        <v/>
      </c>
      <c r="S381" s="9" t="str" cm="1">
        <f t="array" ref="S381">IF(AND(D381&lt;&gt;"",D381&lt;&gt;"GR"),IF(COUNTIF($H$2:$H$1000,"&gt;=50")&gt;=10,IF(D381&lt;&gt;"GR",IF(AND(D381&gt;=55,H381&gt;=50),_xlfn.IFS(AND(H381&gt;=$AF$11,H381&gt;$AE$10,H381&gt;$AD$10,H381&gt;$AC$10,H381&gt;$AB$10,H381&gt;$AA$10,H381&gt;$Z$10),"AA",AND(H381&gt;=$AE$11,H381&gt;$AD$10,H381&gt;$AC$10,H381&gt;$AB$10,H381&gt;$AA$10,H381&gt;$Z$10),"BA",AND(H381&gt;=$AD$11,H381&gt;$AC$10,H381&gt;$AB$10,H381&gt;$AA$10,H381&gt;$Z$10),"BB",AND(H381&gt;=$AC$11,H381&gt;$AB$10,H381&gt;$AA$10,H381&gt;$Z$10),"CB",AND(H381&gt;=$AB$11,H381&gt;$AA$10,H381&gt;$Z$10),"CC",AND(H381&gt;=$AA$11,H381&gt;$Z$10),"DC",H381&gt;=50,"DD"),IF(H381&gt;=$Y$9,"FD","FF")),R381),IF(J381&gt;=$X$32,$X$30,IF(J381&gt;=$Y$32,$Y$30,IF(J381&gt;=$Z$32,$Z$30,IF(J381&gt;=$AA$32,$AA$30,IF(J381&gt;=$AB$32,$AB$30,IF(J381&gt;=$AC$32,$AC$30,IF(J381&gt;=$AD$32,$AD$30,IF(J381&gt;=$AE$32,$AE$30,$AF$30))))))))),R381)</f>
        <v/>
      </c>
      <c r="T381" s="9" t="str" cm="1">
        <f t="array" ref="T381">IF(A381&lt;&gt;"",IF(_xlfn.BITOR(D381&lt;&gt;"GR",D381&lt;&gt;""),IF(AND(J381&gt;=50,D381&gt;=55),_xlfn.RANK.EQ(J381,$J$2:$J$1000,0),_xlfn.IFS(S381="FD",999,S381="FF",1000)),IF(AND(J381&gt;=50,F381&gt;=55),_xlfn.RANK.EQ(J381,$J$2:$J$326,0),_xlfn.IFS(S381="FD",999,S381="FF",1000))),"")</f>
        <v/>
      </c>
    </row>
    <row r="382" spans="1:20" x14ac:dyDescent="0.2">
      <c r="A382" s="3"/>
      <c r="B382" s="3"/>
      <c r="C382" s="3"/>
      <c r="D382" s="3"/>
      <c r="E382" s="16">
        <f t="shared" si="70"/>
        <v>0</v>
      </c>
      <c r="F382" s="16">
        <f t="shared" si="71"/>
        <v>0</v>
      </c>
      <c r="G382" s="9">
        <f t="shared" si="69"/>
        <v>0</v>
      </c>
      <c r="H382" s="9">
        <f t="shared" si="72"/>
        <v>0</v>
      </c>
      <c r="I382" s="9">
        <f t="shared" si="82"/>
        <v>0</v>
      </c>
      <c r="J382" s="9">
        <f t="shared" si="83"/>
        <v>0</v>
      </c>
      <c r="K382" s="9" t="str">
        <f t="shared" si="75"/>
        <v/>
      </c>
      <c r="L382" s="9" t="str">
        <f t="shared" si="76"/>
        <v/>
      </c>
      <c r="M382" s="9" t="str">
        <f t="shared" si="77"/>
        <v/>
      </c>
      <c r="N382" s="9" t="str">
        <f t="shared" si="78"/>
        <v/>
      </c>
      <c r="O382" s="9" t="str">
        <f t="shared" si="79"/>
        <v/>
      </c>
      <c r="P382" s="9" t="str">
        <f t="shared" si="80"/>
        <v/>
      </c>
      <c r="Q382" s="9" t="str">
        <f t="shared" si="81"/>
        <v/>
      </c>
      <c r="R382" s="9" t="str">
        <f>IF(A382&lt;&gt;"",IF(COUNTIF($G$2:$G$1000,"&gt;=50")&gt;=10,IF(AND(F382&gt;=55,G382&gt;=50),IF(_xlfn.RANK.EQ(K382,$K$2:$K$1000,0)&lt;=ROUND(COUNTIFS($G$2:$G$1000,"&gt;=50",$F$2:$F$1000,"&gt;=55")/100*$AF$9,0),$AF$8,IF(_xlfn.RANK.EQ(L382,$L$2:$L$1000,0)&lt;=ROUND(COUNTIFS($G$2:$G$1000,"&gt;=50",$F$2:$F$1000,"&gt;=55")/100*$AE$9,0),$AE$8,IF(_xlfn.RANK.EQ(M382,$M$2:$M$1000,0)&lt;=ROUND(COUNTIFS($G$2:$G$1000,"&gt;=50",$F$2:$F$1000,"&gt;=55")/100*$AD$9,0),$AD$8,IF(_xlfn.RANK.EQ(N382,$N$2:$N$1000,0)&lt;=ROUND(COUNTIFS($G$2:$G$1000,"&gt;=50",$F$2:$F$1000,"&gt;=55")/100*$AC$9,0),$AC$8,IF(_xlfn.RANK.EQ(O382,$O$2:$O$1000,0)&lt;=ROUND(COUNTIFS($G$2:$G$1000,"&gt;=50",$F$2:$F$1000,"&gt;=55")/100*$AB$9,0),$AB$8,IF(_xlfn.RANK.EQ(P382,$P$2:$P$1000,0)&lt;=ROUND(COUNTIFS($G$2:$G$1000,"&gt;=50",$F$2:$F$1000,"&gt;=55")/100*$AA$9,0),$AA$8,$Z$8)))))),IF(I382&gt;=$Y$9,$Y$8,$X$8)),IF(I382&gt;=$X$32,$X$30,IF(I382&gt;=$Y$32,$Y$30,IF(I382&gt;=$Z$32,$Z$30,IF(I382&gt;=$AA$32,$AA$30,IF(I382&gt;=$AB$32,$AB$30,IF(I382&gt;=$AC$32,$AC$30,IF(I382&gt;=$AD$32,$AD$30,IF(I382&gt;=$AE$32,$AE$30,$AF$30))))))))),"")</f>
        <v/>
      </c>
      <c r="S382" s="9" t="str" cm="1">
        <f t="array" ref="S382">IF(AND(D382&lt;&gt;"",D382&lt;&gt;"GR"),IF(COUNTIF($H$2:$H$1000,"&gt;=50")&gt;=10,IF(D382&lt;&gt;"GR",IF(AND(D382&gt;=55,H382&gt;=50),_xlfn.IFS(AND(H382&gt;=$AF$11,H382&gt;$AE$10,H382&gt;$AD$10,H382&gt;$AC$10,H382&gt;$AB$10,H382&gt;$AA$10,H382&gt;$Z$10),"AA",AND(H382&gt;=$AE$11,H382&gt;$AD$10,H382&gt;$AC$10,H382&gt;$AB$10,H382&gt;$AA$10,H382&gt;$Z$10),"BA",AND(H382&gt;=$AD$11,H382&gt;$AC$10,H382&gt;$AB$10,H382&gt;$AA$10,H382&gt;$Z$10),"BB",AND(H382&gt;=$AC$11,H382&gt;$AB$10,H382&gt;$AA$10,H382&gt;$Z$10),"CB",AND(H382&gt;=$AB$11,H382&gt;$AA$10,H382&gt;$Z$10),"CC",AND(H382&gt;=$AA$11,H382&gt;$Z$10),"DC",H382&gt;=50,"DD"),IF(H382&gt;=$Y$9,"FD","FF")),R382),IF(J382&gt;=$X$32,$X$30,IF(J382&gt;=$Y$32,$Y$30,IF(J382&gt;=$Z$32,$Z$30,IF(J382&gt;=$AA$32,$AA$30,IF(J382&gt;=$AB$32,$AB$30,IF(J382&gt;=$AC$32,$AC$30,IF(J382&gt;=$AD$32,$AD$30,IF(J382&gt;=$AE$32,$AE$30,$AF$30))))))))),R382)</f>
        <v/>
      </c>
      <c r="T382" s="9" t="str" cm="1">
        <f t="array" ref="T382">IF(A382&lt;&gt;"",IF(_xlfn.BITOR(D382&lt;&gt;"GR",D382&lt;&gt;""),IF(AND(J382&gt;=50,D382&gt;=55),_xlfn.RANK.EQ(J382,$J$2:$J$1000,0),_xlfn.IFS(S382="FD",999,S382="FF",1000)),IF(AND(J382&gt;=50,F382&gt;=55),_xlfn.RANK.EQ(J382,$J$2:$J$326,0),_xlfn.IFS(S382="FD",999,S382="FF",1000))),"")</f>
        <v/>
      </c>
    </row>
    <row r="383" spans="1:20" x14ac:dyDescent="0.2">
      <c r="A383" s="3"/>
      <c r="B383" s="3"/>
      <c r="C383" s="3"/>
      <c r="D383" s="3"/>
      <c r="E383" s="16">
        <f t="shared" si="70"/>
        <v>0</v>
      </c>
      <c r="F383" s="16">
        <f t="shared" si="71"/>
        <v>0</v>
      </c>
      <c r="G383" s="9">
        <f t="shared" si="69"/>
        <v>0</v>
      </c>
      <c r="H383" s="9">
        <f t="shared" si="72"/>
        <v>0</v>
      </c>
      <c r="I383" s="9">
        <f t="shared" si="82"/>
        <v>0</v>
      </c>
      <c r="J383" s="9">
        <f t="shared" si="83"/>
        <v>0</v>
      </c>
      <c r="K383" s="9" t="str">
        <f t="shared" si="75"/>
        <v/>
      </c>
      <c r="L383" s="9" t="str">
        <f t="shared" si="76"/>
        <v/>
      </c>
      <c r="M383" s="9" t="str">
        <f t="shared" si="77"/>
        <v/>
      </c>
      <c r="N383" s="9" t="str">
        <f t="shared" si="78"/>
        <v/>
      </c>
      <c r="O383" s="9" t="str">
        <f t="shared" si="79"/>
        <v/>
      </c>
      <c r="P383" s="9" t="str">
        <f t="shared" si="80"/>
        <v/>
      </c>
      <c r="Q383" s="9" t="str">
        <f t="shared" si="81"/>
        <v/>
      </c>
      <c r="R383" s="9" t="str">
        <f>IF(A383&lt;&gt;"",IF(COUNTIF($G$2:$G$1000,"&gt;=50")&gt;=10,IF(AND(F383&gt;=55,G383&gt;=50),IF(_xlfn.RANK.EQ(K383,$K$2:$K$1000,0)&lt;=ROUND(COUNTIFS($G$2:$G$1000,"&gt;=50",$F$2:$F$1000,"&gt;=55")/100*$AF$9,0),$AF$8,IF(_xlfn.RANK.EQ(L383,$L$2:$L$1000,0)&lt;=ROUND(COUNTIFS($G$2:$G$1000,"&gt;=50",$F$2:$F$1000,"&gt;=55")/100*$AE$9,0),$AE$8,IF(_xlfn.RANK.EQ(M383,$M$2:$M$1000,0)&lt;=ROUND(COUNTIFS($G$2:$G$1000,"&gt;=50",$F$2:$F$1000,"&gt;=55")/100*$AD$9,0),$AD$8,IF(_xlfn.RANK.EQ(N383,$N$2:$N$1000,0)&lt;=ROUND(COUNTIFS($G$2:$G$1000,"&gt;=50",$F$2:$F$1000,"&gt;=55")/100*$AC$9,0),$AC$8,IF(_xlfn.RANK.EQ(O383,$O$2:$O$1000,0)&lt;=ROUND(COUNTIFS($G$2:$G$1000,"&gt;=50",$F$2:$F$1000,"&gt;=55")/100*$AB$9,0),$AB$8,IF(_xlfn.RANK.EQ(P383,$P$2:$P$1000,0)&lt;=ROUND(COUNTIFS($G$2:$G$1000,"&gt;=50",$F$2:$F$1000,"&gt;=55")/100*$AA$9,0),$AA$8,$Z$8)))))),IF(I383&gt;=$Y$9,$Y$8,$X$8)),IF(I383&gt;=$X$32,$X$30,IF(I383&gt;=$Y$32,$Y$30,IF(I383&gt;=$Z$32,$Z$30,IF(I383&gt;=$AA$32,$AA$30,IF(I383&gt;=$AB$32,$AB$30,IF(I383&gt;=$AC$32,$AC$30,IF(I383&gt;=$AD$32,$AD$30,IF(I383&gt;=$AE$32,$AE$30,$AF$30))))))))),"")</f>
        <v/>
      </c>
      <c r="S383" s="9" t="str" cm="1">
        <f t="array" ref="S383">IF(AND(D383&lt;&gt;"",D383&lt;&gt;"GR"),IF(COUNTIF($H$2:$H$1000,"&gt;=50")&gt;=10,IF(D383&lt;&gt;"GR",IF(AND(D383&gt;=55,H383&gt;=50),_xlfn.IFS(AND(H383&gt;=$AF$11,H383&gt;$AE$10,H383&gt;$AD$10,H383&gt;$AC$10,H383&gt;$AB$10,H383&gt;$AA$10,H383&gt;$Z$10),"AA",AND(H383&gt;=$AE$11,H383&gt;$AD$10,H383&gt;$AC$10,H383&gt;$AB$10,H383&gt;$AA$10,H383&gt;$Z$10),"BA",AND(H383&gt;=$AD$11,H383&gt;$AC$10,H383&gt;$AB$10,H383&gt;$AA$10,H383&gt;$Z$10),"BB",AND(H383&gt;=$AC$11,H383&gt;$AB$10,H383&gt;$AA$10,H383&gt;$Z$10),"CB",AND(H383&gt;=$AB$11,H383&gt;$AA$10,H383&gt;$Z$10),"CC",AND(H383&gt;=$AA$11,H383&gt;$Z$10),"DC",H383&gt;=50,"DD"),IF(H383&gt;=$Y$9,"FD","FF")),R383),IF(J383&gt;=$X$32,$X$30,IF(J383&gt;=$Y$32,$Y$30,IF(J383&gt;=$Z$32,$Z$30,IF(J383&gt;=$AA$32,$AA$30,IF(J383&gt;=$AB$32,$AB$30,IF(J383&gt;=$AC$32,$AC$30,IF(J383&gt;=$AD$32,$AD$30,IF(J383&gt;=$AE$32,$AE$30,$AF$30))))))))),R383)</f>
        <v/>
      </c>
      <c r="T383" s="9" t="str" cm="1">
        <f t="array" ref="T383">IF(A383&lt;&gt;"",IF(_xlfn.BITOR(D383&lt;&gt;"GR",D383&lt;&gt;""),IF(AND(J383&gt;=50,D383&gt;=55),_xlfn.RANK.EQ(J383,$J$2:$J$1000,0),_xlfn.IFS(S383="FD",999,S383="FF",1000)),IF(AND(J383&gt;=50,F383&gt;=55),_xlfn.RANK.EQ(J383,$J$2:$J$326,0),_xlfn.IFS(S383="FD",999,S383="FF",1000))),"")</f>
        <v/>
      </c>
    </row>
    <row r="384" spans="1:20" x14ac:dyDescent="0.2">
      <c r="A384" s="3"/>
      <c r="B384" s="3"/>
      <c r="C384" s="3"/>
      <c r="D384" s="3"/>
      <c r="E384" s="16">
        <f t="shared" si="70"/>
        <v>0</v>
      </c>
      <c r="F384" s="16">
        <f t="shared" si="71"/>
        <v>0</v>
      </c>
      <c r="G384" s="9">
        <f t="shared" si="69"/>
        <v>0</v>
      </c>
      <c r="H384" s="9">
        <f t="shared" si="72"/>
        <v>0</v>
      </c>
      <c r="I384" s="9">
        <f t="shared" si="82"/>
        <v>0</v>
      </c>
      <c r="J384" s="9">
        <f t="shared" si="83"/>
        <v>0</v>
      </c>
      <c r="K384" s="9" t="str">
        <f t="shared" si="75"/>
        <v/>
      </c>
      <c r="L384" s="9" t="str">
        <f t="shared" si="76"/>
        <v/>
      </c>
      <c r="M384" s="9" t="str">
        <f t="shared" si="77"/>
        <v/>
      </c>
      <c r="N384" s="9" t="str">
        <f t="shared" si="78"/>
        <v/>
      </c>
      <c r="O384" s="9" t="str">
        <f t="shared" si="79"/>
        <v/>
      </c>
      <c r="P384" s="9" t="str">
        <f t="shared" si="80"/>
        <v/>
      </c>
      <c r="Q384" s="9" t="str">
        <f t="shared" si="81"/>
        <v/>
      </c>
      <c r="R384" s="9" t="str">
        <f>IF(A384&lt;&gt;"",IF(COUNTIF($G$2:$G$1000,"&gt;=50")&gt;=10,IF(AND(F384&gt;=55,G384&gt;=50),IF(_xlfn.RANK.EQ(K384,$K$2:$K$1000,0)&lt;=ROUND(COUNTIFS($G$2:$G$1000,"&gt;=50",$F$2:$F$1000,"&gt;=55")/100*$AF$9,0),$AF$8,IF(_xlfn.RANK.EQ(L384,$L$2:$L$1000,0)&lt;=ROUND(COUNTIFS($G$2:$G$1000,"&gt;=50",$F$2:$F$1000,"&gt;=55")/100*$AE$9,0),$AE$8,IF(_xlfn.RANK.EQ(M384,$M$2:$M$1000,0)&lt;=ROUND(COUNTIFS($G$2:$G$1000,"&gt;=50",$F$2:$F$1000,"&gt;=55")/100*$AD$9,0),$AD$8,IF(_xlfn.RANK.EQ(N384,$N$2:$N$1000,0)&lt;=ROUND(COUNTIFS($G$2:$G$1000,"&gt;=50",$F$2:$F$1000,"&gt;=55")/100*$AC$9,0),$AC$8,IF(_xlfn.RANK.EQ(O384,$O$2:$O$1000,0)&lt;=ROUND(COUNTIFS($G$2:$G$1000,"&gt;=50",$F$2:$F$1000,"&gt;=55")/100*$AB$9,0),$AB$8,IF(_xlfn.RANK.EQ(P384,$P$2:$P$1000,0)&lt;=ROUND(COUNTIFS($G$2:$G$1000,"&gt;=50",$F$2:$F$1000,"&gt;=55")/100*$AA$9,0),$AA$8,$Z$8)))))),IF(I384&gt;=$Y$9,$Y$8,$X$8)),IF(I384&gt;=$X$32,$X$30,IF(I384&gt;=$Y$32,$Y$30,IF(I384&gt;=$Z$32,$Z$30,IF(I384&gt;=$AA$32,$AA$30,IF(I384&gt;=$AB$32,$AB$30,IF(I384&gt;=$AC$32,$AC$30,IF(I384&gt;=$AD$32,$AD$30,IF(I384&gt;=$AE$32,$AE$30,$AF$30))))))))),"")</f>
        <v/>
      </c>
      <c r="S384" s="9" t="str" cm="1">
        <f t="array" ref="S384">IF(AND(D384&lt;&gt;"",D384&lt;&gt;"GR"),IF(COUNTIF($H$2:$H$1000,"&gt;=50")&gt;=10,IF(D384&lt;&gt;"GR",IF(AND(D384&gt;=55,H384&gt;=50),_xlfn.IFS(AND(H384&gt;=$AF$11,H384&gt;$AE$10,H384&gt;$AD$10,H384&gt;$AC$10,H384&gt;$AB$10,H384&gt;$AA$10,H384&gt;$Z$10),"AA",AND(H384&gt;=$AE$11,H384&gt;$AD$10,H384&gt;$AC$10,H384&gt;$AB$10,H384&gt;$AA$10,H384&gt;$Z$10),"BA",AND(H384&gt;=$AD$11,H384&gt;$AC$10,H384&gt;$AB$10,H384&gt;$AA$10,H384&gt;$Z$10),"BB",AND(H384&gt;=$AC$11,H384&gt;$AB$10,H384&gt;$AA$10,H384&gt;$Z$10),"CB",AND(H384&gt;=$AB$11,H384&gt;$AA$10,H384&gt;$Z$10),"CC",AND(H384&gt;=$AA$11,H384&gt;$Z$10),"DC",H384&gt;=50,"DD"),IF(H384&gt;=$Y$9,"FD","FF")),R384),IF(J384&gt;=$X$32,$X$30,IF(J384&gt;=$Y$32,$Y$30,IF(J384&gt;=$Z$32,$Z$30,IF(J384&gt;=$AA$32,$AA$30,IF(J384&gt;=$AB$32,$AB$30,IF(J384&gt;=$AC$32,$AC$30,IF(J384&gt;=$AD$32,$AD$30,IF(J384&gt;=$AE$32,$AE$30,$AF$30))))))))),R384)</f>
        <v/>
      </c>
      <c r="T384" s="9" t="str" cm="1">
        <f t="array" ref="T384">IF(A384&lt;&gt;"",IF(_xlfn.BITOR(D384&lt;&gt;"GR",D384&lt;&gt;""),IF(AND(J384&gt;=50,D384&gt;=55),_xlfn.RANK.EQ(J384,$J$2:$J$1000,0),_xlfn.IFS(S384="FD",999,S384="FF",1000)),IF(AND(J384&gt;=50,F384&gt;=55),_xlfn.RANK.EQ(J384,$J$2:$J$326,0),_xlfn.IFS(S384="FD",999,S384="FF",1000))),"")</f>
        <v/>
      </c>
    </row>
    <row r="385" spans="1:20" x14ac:dyDescent="0.2">
      <c r="A385" s="3"/>
      <c r="B385" s="3"/>
      <c r="C385" s="3"/>
      <c r="D385" s="3"/>
      <c r="E385" s="16">
        <f t="shared" si="70"/>
        <v>0</v>
      </c>
      <c r="F385" s="16">
        <f t="shared" si="71"/>
        <v>0</v>
      </c>
      <c r="G385" s="9">
        <f t="shared" si="69"/>
        <v>0</v>
      </c>
      <c r="H385" s="9">
        <f t="shared" si="72"/>
        <v>0</v>
      </c>
      <c r="I385" s="9">
        <f t="shared" si="82"/>
        <v>0</v>
      </c>
      <c r="J385" s="9">
        <f t="shared" si="83"/>
        <v>0</v>
      </c>
      <c r="K385" s="9" t="str">
        <f t="shared" si="75"/>
        <v/>
      </c>
      <c r="L385" s="9" t="str">
        <f t="shared" si="76"/>
        <v/>
      </c>
      <c r="M385" s="9" t="str">
        <f t="shared" si="77"/>
        <v/>
      </c>
      <c r="N385" s="9" t="str">
        <f t="shared" si="78"/>
        <v/>
      </c>
      <c r="O385" s="9" t="str">
        <f t="shared" si="79"/>
        <v/>
      </c>
      <c r="P385" s="9" t="str">
        <f t="shared" si="80"/>
        <v/>
      </c>
      <c r="Q385" s="9" t="str">
        <f t="shared" si="81"/>
        <v/>
      </c>
      <c r="R385" s="9" t="str">
        <f>IF(A385&lt;&gt;"",IF(COUNTIF($G$2:$G$1000,"&gt;=50")&gt;=10,IF(AND(F385&gt;=55,G385&gt;=50),IF(_xlfn.RANK.EQ(K385,$K$2:$K$1000,0)&lt;=ROUND(COUNTIFS($G$2:$G$1000,"&gt;=50",$F$2:$F$1000,"&gt;=55")/100*$AF$9,0),$AF$8,IF(_xlfn.RANK.EQ(L385,$L$2:$L$1000,0)&lt;=ROUND(COUNTIFS($G$2:$G$1000,"&gt;=50",$F$2:$F$1000,"&gt;=55")/100*$AE$9,0),$AE$8,IF(_xlfn.RANK.EQ(M385,$M$2:$M$1000,0)&lt;=ROUND(COUNTIFS($G$2:$G$1000,"&gt;=50",$F$2:$F$1000,"&gt;=55")/100*$AD$9,0),$AD$8,IF(_xlfn.RANK.EQ(N385,$N$2:$N$1000,0)&lt;=ROUND(COUNTIFS($G$2:$G$1000,"&gt;=50",$F$2:$F$1000,"&gt;=55")/100*$AC$9,0),$AC$8,IF(_xlfn.RANK.EQ(O385,$O$2:$O$1000,0)&lt;=ROUND(COUNTIFS($G$2:$G$1000,"&gt;=50",$F$2:$F$1000,"&gt;=55")/100*$AB$9,0),$AB$8,IF(_xlfn.RANK.EQ(P385,$P$2:$P$1000,0)&lt;=ROUND(COUNTIFS($G$2:$G$1000,"&gt;=50",$F$2:$F$1000,"&gt;=55")/100*$AA$9,0),$AA$8,$Z$8)))))),IF(I385&gt;=$Y$9,$Y$8,$X$8)),IF(I385&gt;=$X$32,$X$30,IF(I385&gt;=$Y$32,$Y$30,IF(I385&gt;=$Z$32,$Z$30,IF(I385&gt;=$AA$32,$AA$30,IF(I385&gt;=$AB$32,$AB$30,IF(I385&gt;=$AC$32,$AC$30,IF(I385&gt;=$AD$32,$AD$30,IF(I385&gt;=$AE$32,$AE$30,$AF$30))))))))),"")</f>
        <v/>
      </c>
      <c r="S385" s="9" t="str" cm="1">
        <f t="array" ref="S385">IF(AND(D385&lt;&gt;"",D385&lt;&gt;"GR"),IF(COUNTIF($H$2:$H$1000,"&gt;=50")&gt;=10,IF(D385&lt;&gt;"GR",IF(AND(D385&gt;=55,H385&gt;=50),_xlfn.IFS(AND(H385&gt;=$AF$11,H385&gt;$AE$10,H385&gt;$AD$10,H385&gt;$AC$10,H385&gt;$AB$10,H385&gt;$AA$10,H385&gt;$Z$10),"AA",AND(H385&gt;=$AE$11,H385&gt;$AD$10,H385&gt;$AC$10,H385&gt;$AB$10,H385&gt;$AA$10,H385&gt;$Z$10),"BA",AND(H385&gt;=$AD$11,H385&gt;$AC$10,H385&gt;$AB$10,H385&gt;$AA$10,H385&gt;$Z$10),"BB",AND(H385&gt;=$AC$11,H385&gt;$AB$10,H385&gt;$AA$10,H385&gt;$Z$10),"CB",AND(H385&gt;=$AB$11,H385&gt;$AA$10,H385&gt;$Z$10),"CC",AND(H385&gt;=$AA$11,H385&gt;$Z$10),"DC",H385&gt;=50,"DD"),IF(H385&gt;=$Y$9,"FD","FF")),R385),IF(J385&gt;=$X$32,$X$30,IF(J385&gt;=$Y$32,$Y$30,IF(J385&gt;=$Z$32,$Z$30,IF(J385&gt;=$AA$32,$AA$30,IF(J385&gt;=$AB$32,$AB$30,IF(J385&gt;=$AC$32,$AC$30,IF(J385&gt;=$AD$32,$AD$30,IF(J385&gt;=$AE$32,$AE$30,$AF$30))))))))),R385)</f>
        <v/>
      </c>
      <c r="T385" s="9" t="str" cm="1">
        <f t="array" ref="T385">IF(A385&lt;&gt;"",IF(_xlfn.BITOR(D385&lt;&gt;"GR",D385&lt;&gt;""),IF(AND(J385&gt;=50,D385&gt;=55),_xlfn.RANK.EQ(J385,$J$2:$J$1000,0),_xlfn.IFS(S385="FD",999,S385="FF",1000)),IF(AND(J385&gt;=50,F385&gt;=55),_xlfn.RANK.EQ(J385,$J$2:$J$326,0),_xlfn.IFS(S385="FD",999,S385="FF",1000))),"")</f>
        <v/>
      </c>
    </row>
    <row r="386" spans="1:20" x14ac:dyDescent="0.2">
      <c r="A386" s="3"/>
      <c r="B386" s="3"/>
      <c r="C386" s="3"/>
      <c r="D386" s="3"/>
      <c r="E386" s="16">
        <f t="shared" si="70"/>
        <v>0</v>
      </c>
      <c r="F386" s="16">
        <f t="shared" si="71"/>
        <v>0</v>
      </c>
      <c r="G386" s="9">
        <f t="shared" ref="G386:G449" si="84">(E386*0.4)+(F386*0.6)</f>
        <v>0</v>
      </c>
      <c r="H386" s="9">
        <f t="shared" si="72"/>
        <v>0</v>
      </c>
      <c r="I386" s="9">
        <f t="shared" si="82"/>
        <v>0</v>
      </c>
      <c r="J386" s="9">
        <f t="shared" si="83"/>
        <v>0</v>
      </c>
      <c r="K386" s="9" t="str">
        <f t="shared" si="75"/>
        <v/>
      </c>
      <c r="L386" s="9" t="str">
        <f t="shared" si="76"/>
        <v/>
      </c>
      <c r="M386" s="9" t="str">
        <f t="shared" si="77"/>
        <v/>
      </c>
      <c r="N386" s="9" t="str">
        <f t="shared" si="78"/>
        <v/>
      </c>
      <c r="O386" s="9" t="str">
        <f t="shared" si="79"/>
        <v/>
      </c>
      <c r="P386" s="9" t="str">
        <f t="shared" si="80"/>
        <v/>
      </c>
      <c r="Q386" s="9" t="str">
        <f t="shared" si="81"/>
        <v/>
      </c>
      <c r="R386" s="9" t="str">
        <f>IF(A386&lt;&gt;"",IF(COUNTIF($G$2:$G$1000,"&gt;=50")&gt;=10,IF(AND(F386&gt;=55,G386&gt;=50),IF(_xlfn.RANK.EQ(K386,$K$2:$K$1000,0)&lt;=ROUND(COUNTIFS($G$2:$G$1000,"&gt;=50",$F$2:$F$1000,"&gt;=55")/100*$AF$9,0),$AF$8,IF(_xlfn.RANK.EQ(L386,$L$2:$L$1000,0)&lt;=ROUND(COUNTIFS($G$2:$G$1000,"&gt;=50",$F$2:$F$1000,"&gt;=55")/100*$AE$9,0),$AE$8,IF(_xlfn.RANK.EQ(M386,$M$2:$M$1000,0)&lt;=ROUND(COUNTIFS($G$2:$G$1000,"&gt;=50",$F$2:$F$1000,"&gt;=55")/100*$AD$9,0),$AD$8,IF(_xlfn.RANK.EQ(N386,$N$2:$N$1000,0)&lt;=ROUND(COUNTIFS($G$2:$G$1000,"&gt;=50",$F$2:$F$1000,"&gt;=55")/100*$AC$9,0),$AC$8,IF(_xlfn.RANK.EQ(O386,$O$2:$O$1000,0)&lt;=ROUND(COUNTIFS($G$2:$G$1000,"&gt;=50",$F$2:$F$1000,"&gt;=55")/100*$AB$9,0),$AB$8,IF(_xlfn.RANK.EQ(P386,$P$2:$P$1000,0)&lt;=ROUND(COUNTIFS($G$2:$G$1000,"&gt;=50",$F$2:$F$1000,"&gt;=55")/100*$AA$9,0),$AA$8,$Z$8)))))),IF(I386&gt;=$Y$9,$Y$8,$X$8)),IF(I386&gt;=$X$32,$X$30,IF(I386&gt;=$Y$32,$Y$30,IF(I386&gt;=$Z$32,$Z$30,IF(I386&gt;=$AA$32,$AA$30,IF(I386&gt;=$AB$32,$AB$30,IF(I386&gt;=$AC$32,$AC$30,IF(I386&gt;=$AD$32,$AD$30,IF(I386&gt;=$AE$32,$AE$30,$AF$30))))))))),"")</f>
        <v/>
      </c>
      <c r="S386" s="9" t="str" cm="1">
        <f t="array" ref="S386">IF(AND(D386&lt;&gt;"",D386&lt;&gt;"GR"),IF(COUNTIF($H$2:$H$1000,"&gt;=50")&gt;=10,IF(D386&lt;&gt;"GR",IF(AND(D386&gt;=55,H386&gt;=50),_xlfn.IFS(AND(H386&gt;=$AF$11,H386&gt;$AE$10,H386&gt;$AD$10,H386&gt;$AC$10,H386&gt;$AB$10,H386&gt;$AA$10,H386&gt;$Z$10),"AA",AND(H386&gt;=$AE$11,H386&gt;$AD$10,H386&gt;$AC$10,H386&gt;$AB$10,H386&gt;$AA$10,H386&gt;$Z$10),"BA",AND(H386&gt;=$AD$11,H386&gt;$AC$10,H386&gt;$AB$10,H386&gt;$AA$10,H386&gt;$Z$10),"BB",AND(H386&gt;=$AC$11,H386&gt;$AB$10,H386&gt;$AA$10,H386&gt;$Z$10),"CB",AND(H386&gt;=$AB$11,H386&gt;$AA$10,H386&gt;$Z$10),"CC",AND(H386&gt;=$AA$11,H386&gt;$Z$10),"DC",H386&gt;=50,"DD"),IF(H386&gt;=$Y$9,"FD","FF")),R386),IF(J386&gt;=$X$32,$X$30,IF(J386&gt;=$Y$32,$Y$30,IF(J386&gt;=$Z$32,$Z$30,IF(J386&gt;=$AA$32,$AA$30,IF(J386&gt;=$AB$32,$AB$30,IF(J386&gt;=$AC$32,$AC$30,IF(J386&gt;=$AD$32,$AD$30,IF(J386&gt;=$AE$32,$AE$30,$AF$30))))))))),R386)</f>
        <v/>
      </c>
      <c r="T386" s="9" t="str" cm="1">
        <f t="array" ref="T386">IF(A386&lt;&gt;"",IF(_xlfn.BITOR(D386&lt;&gt;"GR",D386&lt;&gt;""),IF(AND(J386&gt;=50,D386&gt;=55),_xlfn.RANK.EQ(J386,$J$2:$J$1000,0),_xlfn.IFS(S386="FD",999,S386="FF",1000)),IF(AND(J386&gt;=50,F386&gt;=55),_xlfn.RANK.EQ(J386,$J$2:$J$326,0),_xlfn.IFS(S386="FD",999,S386="FF",1000))),"")</f>
        <v/>
      </c>
    </row>
    <row r="387" spans="1:20" x14ac:dyDescent="0.2">
      <c r="A387" s="3"/>
      <c r="B387" s="3"/>
      <c r="C387" s="3"/>
      <c r="D387" s="3"/>
      <c r="E387" s="16">
        <f t="shared" ref="E387:E450" si="85">IF(_xlfn.BITOR(B387="GR",B387=""),0,B387)</f>
        <v>0</v>
      </c>
      <c r="F387" s="16">
        <f t="shared" ref="F387:F450" si="86">IF(_xlfn.BITOR(C387="",C387="GR"),0,C387)</f>
        <v>0</v>
      </c>
      <c r="G387" s="9">
        <f t="shared" si="84"/>
        <v>0</v>
      </c>
      <c r="H387" s="9">
        <f t="shared" ref="H387:H450" si="87">IF(AND(D387&lt;&gt;"",D387&lt;&gt;"GR"),(E387*0.4)+(D387*0.6),G387)</f>
        <v>0</v>
      </c>
      <c r="I387" s="9">
        <f t="shared" si="82"/>
        <v>0</v>
      </c>
      <c r="J387" s="9">
        <f t="shared" si="83"/>
        <v>0</v>
      </c>
      <c r="K387" s="9" t="str">
        <f t="shared" ref="K387:K450" si="88">IF(AND(G387&gt;=50,F387&gt;=55),G387,"")</f>
        <v/>
      </c>
      <c r="L387" s="9" t="str">
        <f t="shared" ref="L387:L450" si="89">IF(K387&lt;&gt;"",IF(_xlfn.RANK.EQ(K387,$K$2:$K$326,0)&lt;=ROUND(COUNTIFS($G$2:$G$326,"&gt;=50",$F$2:$F$326,"&gt;=55")/100*$AF$9,0),"",G387),"")</f>
        <v/>
      </c>
      <c r="M387" s="9" t="str">
        <f t="shared" ref="M387:M450" si="90">IF(L387&lt;&gt;"",IF(_xlfn.RANK.EQ(L387,$L$2:$L$326,0)&lt;=ROUND(COUNTIFS($G$2:$G$326,"&gt;=50",$F$2:$F$326,"&gt;=55")/100*$AE$9,0),"",G387),"")</f>
        <v/>
      </c>
      <c r="N387" s="9" t="str">
        <f t="shared" ref="N387:N450" si="91">IF(M387&lt;&gt;"",IF(_xlfn.RANK.EQ(M387,$M$2:$M$326,0)&lt;=ROUND(COUNTIFS($G$2:$G$326,"&gt;=50",$F$2:$F$326,"&gt;=55")/100*$AD$9,0),"",G387),"")</f>
        <v/>
      </c>
      <c r="O387" s="9" t="str">
        <f t="shared" ref="O387:O450" si="92">IF(N387&lt;&gt;"",IF(_xlfn.RANK.EQ(N387,$N$2:$N$326,0)&lt;=ROUND(COUNTIFS($G$2:$G$326,"&gt;=50",$F$2:$F$326,"&gt;=55")/100*$AC$9,0),"",G387),"")</f>
        <v/>
      </c>
      <c r="P387" s="9" t="str">
        <f t="shared" ref="P387:P450" si="93">IF(O387&lt;&gt;"",IF(_xlfn.RANK.EQ(O387,$O$2:$O$326,0)&lt;=ROUND(COUNTIFS($G$2:$G$326,"&gt;=50",$F$2:$F$326,"&gt;=55")/100*$AB$9,0),"",G387),"")</f>
        <v/>
      </c>
      <c r="Q387" s="9" t="str">
        <f t="shared" ref="Q387:Q450" si="94">IF(P387&lt;&gt;"",IF(_xlfn.RANK.EQ(P387,$P$2:$P$326,0)&lt;=ROUND(COUNTIFS($G$2:$G$326,"&gt;=50",$F$2:$F$326,"&gt;=55")/100*$AA$9,0),"",G387),"")</f>
        <v/>
      </c>
      <c r="R387" s="9" t="str">
        <f>IF(A387&lt;&gt;"",IF(COUNTIF($G$2:$G$1000,"&gt;=50")&gt;=10,IF(AND(F387&gt;=55,G387&gt;=50),IF(_xlfn.RANK.EQ(K387,$K$2:$K$1000,0)&lt;=ROUND(COUNTIFS($G$2:$G$1000,"&gt;=50",$F$2:$F$1000,"&gt;=55")/100*$AF$9,0),$AF$8,IF(_xlfn.RANK.EQ(L387,$L$2:$L$1000,0)&lt;=ROUND(COUNTIFS($G$2:$G$1000,"&gt;=50",$F$2:$F$1000,"&gt;=55")/100*$AE$9,0),$AE$8,IF(_xlfn.RANK.EQ(M387,$M$2:$M$1000,0)&lt;=ROUND(COUNTIFS($G$2:$G$1000,"&gt;=50",$F$2:$F$1000,"&gt;=55")/100*$AD$9,0),$AD$8,IF(_xlfn.RANK.EQ(N387,$N$2:$N$1000,0)&lt;=ROUND(COUNTIFS($G$2:$G$1000,"&gt;=50",$F$2:$F$1000,"&gt;=55")/100*$AC$9,0),$AC$8,IF(_xlfn.RANK.EQ(O387,$O$2:$O$1000,0)&lt;=ROUND(COUNTIFS($G$2:$G$1000,"&gt;=50",$F$2:$F$1000,"&gt;=55")/100*$AB$9,0),$AB$8,IF(_xlfn.RANK.EQ(P387,$P$2:$P$1000,0)&lt;=ROUND(COUNTIFS($G$2:$G$1000,"&gt;=50",$F$2:$F$1000,"&gt;=55")/100*$AA$9,0),$AA$8,$Z$8)))))),IF(I387&gt;=$Y$9,$Y$8,$X$8)),IF(I387&gt;=$X$32,$X$30,IF(I387&gt;=$Y$32,$Y$30,IF(I387&gt;=$Z$32,$Z$30,IF(I387&gt;=$AA$32,$AA$30,IF(I387&gt;=$AB$32,$AB$30,IF(I387&gt;=$AC$32,$AC$30,IF(I387&gt;=$AD$32,$AD$30,IF(I387&gt;=$AE$32,$AE$30,$AF$30))))))))),"")</f>
        <v/>
      </c>
      <c r="S387" s="9" t="str" cm="1">
        <f t="array" ref="S387">IF(AND(D387&lt;&gt;"",D387&lt;&gt;"GR"),IF(COUNTIF($H$2:$H$1000,"&gt;=50")&gt;=10,IF(D387&lt;&gt;"GR",IF(AND(D387&gt;=55,H387&gt;=50),_xlfn.IFS(AND(H387&gt;=$AF$11,H387&gt;$AE$10,H387&gt;$AD$10,H387&gt;$AC$10,H387&gt;$AB$10,H387&gt;$AA$10,H387&gt;$Z$10),"AA",AND(H387&gt;=$AE$11,H387&gt;$AD$10,H387&gt;$AC$10,H387&gt;$AB$10,H387&gt;$AA$10,H387&gt;$Z$10),"BA",AND(H387&gt;=$AD$11,H387&gt;$AC$10,H387&gt;$AB$10,H387&gt;$AA$10,H387&gt;$Z$10),"BB",AND(H387&gt;=$AC$11,H387&gt;$AB$10,H387&gt;$AA$10,H387&gt;$Z$10),"CB",AND(H387&gt;=$AB$11,H387&gt;$AA$10,H387&gt;$Z$10),"CC",AND(H387&gt;=$AA$11,H387&gt;$Z$10),"DC",H387&gt;=50,"DD"),IF(H387&gt;=$Y$9,"FD","FF")),R387),IF(J387&gt;=$X$32,$X$30,IF(J387&gt;=$Y$32,$Y$30,IF(J387&gt;=$Z$32,$Z$30,IF(J387&gt;=$AA$32,$AA$30,IF(J387&gt;=$AB$32,$AB$30,IF(J387&gt;=$AC$32,$AC$30,IF(J387&gt;=$AD$32,$AD$30,IF(J387&gt;=$AE$32,$AE$30,$AF$30))))))))),R387)</f>
        <v/>
      </c>
      <c r="T387" s="9" t="str" cm="1">
        <f t="array" ref="T387">IF(A387&lt;&gt;"",IF(_xlfn.BITOR(D387&lt;&gt;"GR",D387&lt;&gt;""),IF(AND(J387&gt;=50,D387&gt;=55),_xlfn.RANK.EQ(J387,$J$2:$J$1000,0),_xlfn.IFS(S387="FD",999,S387="FF",1000)),IF(AND(J387&gt;=50,F387&gt;=55),_xlfn.RANK.EQ(J387,$J$2:$J$326,0),_xlfn.IFS(S387="FD",999,S387="FF",1000))),"")</f>
        <v/>
      </c>
    </row>
    <row r="388" spans="1:20" x14ac:dyDescent="0.2">
      <c r="A388" s="3"/>
      <c r="B388" s="3"/>
      <c r="C388" s="3"/>
      <c r="D388" s="3"/>
      <c r="E388" s="16">
        <f t="shared" si="85"/>
        <v>0</v>
      </c>
      <c r="F388" s="16">
        <f t="shared" si="86"/>
        <v>0</v>
      </c>
      <c r="G388" s="9">
        <f t="shared" si="84"/>
        <v>0</v>
      </c>
      <c r="H388" s="9">
        <f t="shared" si="87"/>
        <v>0</v>
      </c>
      <c r="I388" s="9">
        <f t="shared" si="82"/>
        <v>0</v>
      </c>
      <c r="J388" s="9">
        <f t="shared" si="83"/>
        <v>0</v>
      </c>
      <c r="K388" s="9" t="str">
        <f t="shared" si="88"/>
        <v/>
      </c>
      <c r="L388" s="9" t="str">
        <f t="shared" si="89"/>
        <v/>
      </c>
      <c r="M388" s="9" t="str">
        <f t="shared" si="90"/>
        <v/>
      </c>
      <c r="N388" s="9" t="str">
        <f t="shared" si="91"/>
        <v/>
      </c>
      <c r="O388" s="9" t="str">
        <f t="shared" si="92"/>
        <v/>
      </c>
      <c r="P388" s="9" t="str">
        <f t="shared" si="93"/>
        <v/>
      </c>
      <c r="Q388" s="9" t="str">
        <f t="shared" si="94"/>
        <v/>
      </c>
      <c r="R388" s="9" t="str">
        <f>IF(A388&lt;&gt;"",IF(COUNTIF($G$2:$G$1000,"&gt;=50")&gt;=10,IF(AND(F388&gt;=55,G388&gt;=50),IF(_xlfn.RANK.EQ(K388,$K$2:$K$1000,0)&lt;=ROUND(COUNTIFS($G$2:$G$1000,"&gt;=50",$F$2:$F$1000,"&gt;=55")/100*$AF$9,0),$AF$8,IF(_xlfn.RANK.EQ(L388,$L$2:$L$1000,0)&lt;=ROUND(COUNTIFS($G$2:$G$1000,"&gt;=50",$F$2:$F$1000,"&gt;=55")/100*$AE$9,0),$AE$8,IF(_xlfn.RANK.EQ(M388,$M$2:$M$1000,0)&lt;=ROUND(COUNTIFS($G$2:$G$1000,"&gt;=50",$F$2:$F$1000,"&gt;=55")/100*$AD$9,0),$AD$8,IF(_xlfn.RANK.EQ(N388,$N$2:$N$1000,0)&lt;=ROUND(COUNTIFS($G$2:$G$1000,"&gt;=50",$F$2:$F$1000,"&gt;=55")/100*$AC$9,0),$AC$8,IF(_xlfn.RANK.EQ(O388,$O$2:$O$1000,0)&lt;=ROUND(COUNTIFS($G$2:$G$1000,"&gt;=50",$F$2:$F$1000,"&gt;=55")/100*$AB$9,0),$AB$8,IF(_xlfn.RANK.EQ(P388,$P$2:$P$1000,0)&lt;=ROUND(COUNTIFS($G$2:$G$1000,"&gt;=50",$F$2:$F$1000,"&gt;=55")/100*$AA$9,0),$AA$8,$Z$8)))))),IF(I388&gt;=$Y$9,$Y$8,$X$8)),IF(I388&gt;=$X$32,$X$30,IF(I388&gt;=$Y$32,$Y$30,IF(I388&gt;=$Z$32,$Z$30,IF(I388&gt;=$AA$32,$AA$30,IF(I388&gt;=$AB$32,$AB$30,IF(I388&gt;=$AC$32,$AC$30,IF(I388&gt;=$AD$32,$AD$30,IF(I388&gt;=$AE$32,$AE$30,$AF$30))))))))),"")</f>
        <v/>
      </c>
      <c r="S388" s="9" t="str" cm="1">
        <f t="array" ref="S388">IF(AND(D388&lt;&gt;"",D388&lt;&gt;"GR"),IF(COUNTIF($H$2:$H$1000,"&gt;=50")&gt;=10,IF(D388&lt;&gt;"GR",IF(AND(D388&gt;=55,H388&gt;=50),_xlfn.IFS(AND(H388&gt;=$AF$11,H388&gt;$AE$10,H388&gt;$AD$10,H388&gt;$AC$10,H388&gt;$AB$10,H388&gt;$AA$10,H388&gt;$Z$10),"AA",AND(H388&gt;=$AE$11,H388&gt;$AD$10,H388&gt;$AC$10,H388&gt;$AB$10,H388&gt;$AA$10,H388&gt;$Z$10),"BA",AND(H388&gt;=$AD$11,H388&gt;$AC$10,H388&gt;$AB$10,H388&gt;$AA$10,H388&gt;$Z$10),"BB",AND(H388&gt;=$AC$11,H388&gt;$AB$10,H388&gt;$AA$10,H388&gt;$Z$10),"CB",AND(H388&gt;=$AB$11,H388&gt;$AA$10,H388&gt;$Z$10),"CC",AND(H388&gt;=$AA$11,H388&gt;$Z$10),"DC",H388&gt;=50,"DD"),IF(H388&gt;=$Y$9,"FD","FF")),R388),IF(J388&gt;=$X$32,$X$30,IF(J388&gt;=$Y$32,$Y$30,IF(J388&gt;=$Z$32,$Z$30,IF(J388&gt;=$AA$32,$AA$30,IF(J388&gt;=$AB$32,$AB$30,IF(J388&gt;=$AC$32,$AC$30,IF(J388&gt;=$AD$32,$AD$30,IF(J388&gt;=$AE$32,$AE$30,$AF$30))))))))),R388)</f>
        <v/>
      </c>
      <c r="T388" s="9" t="str" cm="1">
        <f t="array" ref="T388">IF(A388&lt;&gt;"",IF(_xlfn.BITOR(D388&lt;&gt;"GR",D388&lt;&gt;""),IF(AND(J388&gt;=50,D388&gt;=55),_xlfn.RANK.EQ(J388,$J$2:$J$1000,0),_xlfn.IFS(S388="FD",999,S388="FF",1000)),IF(AND(J388&gt;=50,F388&gt;=55),_xlfn.RANK.EQ(J388,$J$2:$J$326,0),_xlfn.IFS(S388="FD",999,S388="FF",1000))),"")</f>
        <v/>
      </c>
    </row>
    <row r="389" spans="1:20" x14ac:dyDescent="0.2">
      <c r="A389" s="3"/>
      <c r="B389" s="3"/>
      <c r="C389" s="3"/>
      <c r="D389" s="3"/>
      <c r="E389" s="16">
        <f t="shared" si="85"/>
        <v>0</v>
      </c>
      <c r="F389" s="16">
        <f t="shared" si="86"/>
        <v>0</v>
      </c>
      <c r="G389" s="9">
        <f t="shared" si="84"/>
        <v>0</v>
      </c>
      <c r="H389" s="9">
        <f t="shared" si="87"/>
        <v>0</v>
      </c>
      <c r="I389" s="9">
        <f t="shared" si="82"/>
        <v>0</v>
      </c>
      <c r="J389" s="9">
        <f t="shared" si="83"/>
        <v>0</v>
      </c>
      <c r="K389" s="9" t="str">
        <f t="shared" si="88"/>
        <v/>
      </c>
      <c r="L389" s="9" t="str">
        <f t="shared" si="89"/>
        <v/>
      </c>
      <c r="M389" s="9" t="str">
        <f t="shared" si="90"/>
        <v/>
      </c>
      <c r="N389" s="9" t="str">
        <f t="shared" si="91"/>
        <v/>
      </c>
      <c r="O389" s="9" t="str">
        <f t="shared" si="92"/>
        <v/>
      </c>
      <c r="P389" s="9" t="str">
        <f t="shared" si="93"/>
        <v/>
      </c>
      <c r="Q389" s="9" t="str">
        <f t="shared" si="94"/>
        <v/>
      </c>
      <c r="R389" s="9" t="str">
        <f>IF(A389&lt;&gt;"",IF(COUNTIF($G$2:$G$1000,"&gt;=50")&gt;=10,IF(AND(F389&gt;=55,G389&gt;=50),IF(_xlfn.RANK.EQ(K389,$K$2:$K$1000,0)&lt;=ROUND(COUNTIFS($G$2:$G$1000,"&gt;=50",$F$2:$F$1000,"&gt;=55")/100*$AF$9,0),$AF$8,IF(_xlfn.RANK.EQ(L389,$L$2:$L$1000,0)&lt;=ROUND(COUNTIFS($G$2:$G$1000,"&gt;=50",$F$2:$F$1000,"&gt;=55")/100*$AE$9,0),$AE$8,IF(_xlfn.RANK.EQ(M389,$M$2:$M$1000,0)&lt;=ROUND(COUNTIFS($G$2:$G$1000,"&gt;=50",$F$2:$F$1000,"&gt;=55")/100*$AD$9,0),$AD$8,IF(_xlfn.RANK.EQ(N389,$N$2:$N$1000,0)&lt;=ROUND(COUNTIFS($G$2:$G$1000,"&gt;=50",$F$2:$F$1000,"&gt;=55")/100*$AC$9,0),$AC$8,IF(_xlfn.RANK.EQ(O389,$O$2:$O$1000,0)&lt;=ROUND(COUNTIFS($G$2:$G$1000,"&gt;=50",$F$2:$F$1000,"&gt;=55")/100*$AB$9,0),$AB$8,IF(_xlfn.RANK.EQ(P389,$P$2:$P$1000,0)&lt;=ROUND(COUNTIFS($G$2:$G$1000,"&gt;=50",$F$2:$F$1000,"&gt;=55")/100*$AA$9,0),$AA$8,$Z$8)))))),IF(I389&gt;=$Y$9,$Y$8,$X$8)),IF(I389&gt;=$X$32,$X$30,IF(I389&gt;=$Y$32,$Y$30,IF(I389&gt;=$Z$32,$Z$30,IF(I389&gt;=$AA$32,$AA$30,IF(I389&gt;=$AB$32,$AB$30,IF(I389&gt;=$AC$32,$AC$30,IF(I389&gt;=$AD$32,$AD$30,IF(I389&gt;=$AE$32,$AE$30,$AF$30))))))))),"")</f>
        <v/>
      </c>
      <c r="S389" s="9" t="str" cm="1">
        <f t="array" ref="S389">IF(AND(D389&lt;&gt;"",D389&lt;&gt;"GR"),IF(COUNTIF($H$2:$H$1000,"&gt;=50")&gt;=10,IF(D389&lt;&gt;"GR",IF(AND(D389&gt;=55,H389&gt;=50),_xlfn.IFS(AND(H389&gt;=$AF$11,H389&gt;$AE$10,H389&gt;$AD$10,H389&gt;$AC$10,H389&gt;$AB$10,H389&gt;$AA$10,H389&gt;$Z$10),"AA",AND(H389&gt;=$AE$11,H389&gt;$AD$10,H389&gt;$AC$10,H389&gt;$AB$10,H389&gt;$AA$10,H389&gt;$Z$10),"BA",AND(H389&gt;=$AD$11,H389&gt;$AC$10,H389&gt;$AB$10,H389&gt;$AA$10,H389&gt;$Z$10),"BB",AND(H389&gt;=$AC$11,H389&gt;$AB$10,H389&gt;$AA$10,H389&gt;$Z$10),"CB",AND(H389&gt;=$AB$11,H389&gt;$AA$10,H389&gt;$Z$10),"CC",AND(H389&gt;=$AA$11,H389&gt;$Z$10),"DC",H389&gt;=50,"DD"),IF(H389&gt;=$Y$9,"FD","FF")),R389),IF(J389&gt;=$X$32,$X$30,IF(J389&gt;=$Y$32,$Y$30,IF(J389&gt;=$Z$32,$Z$30,IF(J389&gt;=$AA$32,$AA$30,IF(J389&gt;=$AB$32,$AB$30,IF(J389&gt;=$AC$32,$AC$30,IF(J389&gt;=$AD$32,$AD$30,IF(J389&gt;=$AE$32,$AE$30,$AF$30))))))))),R389)</f>
        <v/>
      </c>
      <c r="T389" s="9" t="str" cm="1">
        <f t="array" ref="T389">IF(A389&lt;&gt;"",IF(_xlfn.BITOR(D389&lt;&gt;"GR",D389&lt;&gt;""),IF(AND(J389&gt;=50,D389&gt;=55),_xlfn.RANK.EQ(J389,$J$2:$J$1000,0),_xlfn.IFS(S389="FD",999,S389="FF",1000)),IF(AND(J389&gt;=50,F389&gt;=55),_xlfn.RANK.EQ(J389,$J$2:$J$326,0),_xlfn.IFS(S389="FD",999,S389="FF",1000))),"")</f>
        <v/>
      </c>
    </row>
    <row r="390" spans="1:20" x14ac:dyDescent="0.2">
      <c r="A390" s="3"/>
      <c r="B390" s="3"/>
      <c r="C390" s="3"/>
      <c r="D390" s="3"/>
      <c r="E390" s="16">
        <f t="shared" si="85"/>
        <v>0</v>
      </c>
      <c r="F390" s="16">
        <f t="shared" si="86"/>
        <v>0</v>
      </c>
      <c r="G390" s="9">
        <f t="shared" si="84"/>
        <v>0</v>
      </c>
      <c r="H390" s="9">
        <f t="shared" si="87"/>
        <v>0</v>
      </c>
      <c r="I390" s="9">
        <f t="shared" si="82"/>
        <v>0</v>
      </c>
      <c r="J390" s="9">
        <f t="shared" si="83"/>
        <v>0</v>
      </c>
      <c r="K390" s="9" t="str">
        <f t="shared" si="88"/>
        <v/>
      </c>
      <c r="L390" s="9" t="str">
        <f t="shared" si="89"/>
        <v/>
      </c>
      <c r="M390" s="9" t="str">
        <f t="shared" si="90"/>
        <v/>
      </c>
      <c r="N390" s="9" t="str">
        <f t="shared" si="91"/>
        <v/>
      </c>
      <c r="O390" s="9" t="str">
        <f t="shared" si="92"/>
        <v/>
      </c>
      <c r="P390" s="9" t="str">
        <f t="shared" si="93"/>
        <v/>
      </c>
      <c r="Q390" s="9" t="str">
        <f t="shared" si="94"/>
        <v/>
      </c>
      <c r="R390" s="9" t="str">
        <f>IF(A390&lt;&gt;"",IF(COUNTIF($G$2:$G$1000,"&gt;=50")&gt;=10,IF(AND(F390&gt;=55,G390&gt;=50),IF(_xlfn.RANK.EQ(K390,$K$2:$K$1000,0)&lt;=ROUND(COUNTIFS($G$2:$G$1000,"&gt;=50",$F$2:$F$1000,"&gt;=55")/100*$AF$9,0),$AF$8,IF(_xlfn.RANK.EQ(L390,$L$2:$L$1000,0)&lt;=ROUND(COUNTIFS($G$2:$G$1000,"&gt;=50",$F$2:$F$1000,"&gt;=55")/100*$AE$9,0),$AE$8,IF(_xlfn.RANK.EQ(M390,$M$2:$M$1000,0)&lt;=ROUND(COUNTIFS($G$2:$G$1000,"&gt;=50",$F$2:$F$1000,"&gt;=55")/100*$AD$9,0),$AD$8,IF(_xlfn.RANK.EQ(N390,$N$2:$N$1000,0)&lt;=ROUND(COUNTIFS($G$2:$G$1000,"&gt;=50",$F$2:$F$1000,"&gt;=55")/100*$AC$9,0),$AC$8,IF(_xlfn.RANK.EQ(O390,$O$2:$O$1000,0)&lt;=ROUND(COUNTIFS($G$2:$G$1000,"&gt;=50",$F$2:$F$1000,"&gt;=55")/100*$AB$9,0),$AB$8,IF(_xlfn.RANK.EQ(P390,$P$2:$P$1000,0)&lt;=ROUND(COUNTIFS($G$2:$G$1000,"&gt;=50",$F$2:$F$1000,"&gt;=55")/100*$AA$9,0),$AA$8,$Z$8)))))),IF(I390&gt;=$Y$9,$Y$8,$X$8)),IF(I390&gt;=$X$32,$X$30,IF(I390&gt;=$Y$32,$Y$30,IF(I390&gt;=$Z$32,$Z$30,IF(I390&gt;=$AA$32,$AA$30,IF(I390&gt;=$AB$32,$AB$30,IF(I390&gt;=$AC$32,$AC$30,IF(I390&gt;=$AD$32,$AD$30,IF(I390&gt;=$AE$32,$AE$30,$AF$30))))))))),"")</f>
        <v/>
      </c>
      <c r="S390" s="9" t="str" cm="1">
        <f t="array" ref="S390">IF(AND(D390&lt;&gt;"",D390&lt;&gt;"GR"),IF(COUNTIF($H$2:$H$1000,"&gt;=50")&gt;=10,IF(D390&lt;&gt;"GR",IF(AND(D390&gt;=55,H390&gt;=50),_xlfn.IFS(AND(H390&gt;=$AF$11,H390&gt;$AE$10,H390&gt;$AD$10,H390&gt;$AC$10,H390&gt;$AB$10,H390&gt;$AA$10,H390&gt;$Z$10),"AA",AND(H390&gt;=$AE$11,H390&gt;$AD$10,H390&gt;$AC$10,H390&gt;$AB$10,H390&gt;$AA$10,H390&gt;$Z$10),"BA",AND(H390&gt;=$AD$11,H390&gt;$AC$10,H390&gt;$AB$10,H390&gt;$AA$10,H390&gt;$Z$10),"BB",AND(H390&gt;=$AC$11,H390&gt;$AB$10,H390&gt;$AA$10,H390&gt;$Z$10),"CB",AND(H390&gt;=$AB$11,H390&gt;$AA$10,H390&gt;$Z$10),"CC",AND(H390&gt;=$AA$11,H390&gt;$Z$10),"DC",H390&gt;=50,"DD"),IF(H390&gt;=$Y$9,"FD","FF")),R390),IF(J390&gt;=$X$32,$X$30,IF(J390&gt;=$Y$32,$Y$30,IF(J390&gt;=$Z$32,$Z$30,IF(J390&gt;=$AA$32,$AA$30,IF(J390&gt;=$AB$32,$AB$30,IF(J390&gt;=$AC$32,$AC$30,IF(J390&gt;=$AD$32,$AD$30,IF(J390&gt;=$AE$32,$AE$30,$AF$30))))))))),R390)</f>
        <v/>
      </c>
      <c r="T390" s="9" t="str" cm="1">
        <f t="array" ref="T390">IF(A390&lt;&gt;"",IF(_xlfn.BITOR(D390&lt;&gt;"GR",D390&lt;&gt;""),IF(AND(J390&gt;=50,D390&gt;=55),_xlfn.RANK.EQ(J390,$J$2:$J$1000,0),_xlfn.IFS(S390="FD",999,S390="FF",1000)),IF(AND(J390&gt;=50,F390&gt;=55),_xlfn.RANK.EQ(J390,$J$2:$J$326,0),_xlfn.IFS(S390="FD",999,S390="FF",1000))),"")</f>
        <v/>
      </c>
    </row>
    <row r="391" spans="1:20" x14ac:dyDescent="0.2">
      <c r="A391" s="3"/>
      <c r="B391" s="3"/>
      <c r="C391" s="3"/>
      <c r="D391" s="3"/>
      <c r="E391" s="16">
        <f t="shared" si="85"/>
        <v>0</v>
      </c>
      <c r="F391" s="16">
        <f t="shared" si="86"/>
        <v>0</v>
      </c>
      <c r="G391" s="9">
        <f t="shared" si="84"/>
        <v>0</v>
      </c>
      <c r="H391" s="9">
        <f t="shared" si="87"/>
        <v>0</v>
      </c>
      <c r="I391" s="9">
        <f t="shared" ref="I391:I454" si="95">ROUND(G391,0)</f>
        <v>0</v>
      </c>
      <c r="J391" s="9">
        <f t="shared" ref="J391:J454" si="96">ROUND(H391,0)</f>
        <v>0</v>
      </c>
      <c r="K391" s="9" t="str">
        <f t="shared" si="88"/>
        <v/>
      </c>
      <c r="L391" s="9" t="str">
        <f t="shared" si="89"/>
        <v/>
      </c>
      <c r="M391" s="9" t="str">
        <f t="shared" si="90"/>
        <v/>
      </c>
      <c r="N391" s="9" t="str">
        <f t="shared" si="91"/>
        <v/>
      </c>
      <c r="O391" s="9" t="str">
        <f t="shared" si="92"/>
        <v/>
      </c>
      <c r="P391" s="9" t="str">
        <f t="shared" si="93"/>
        <v/>
      </c>
      <c r="Q391" s="9" t="str">
        <f t="shared" si="94"/>
        <v/>
      </c>
      <c r="R391" s="9" t="str">
        <f>IF(A391&lt;&gt;"",IF(COUNTIF($G$2:$G$1000,"&gt;=50")&gt;=10,IF(AND(F391&gt;=55,G391&gt;=50),IF(_xlfn.RANK.EQ(K391,$K$2:$K$1000,0)&lt;=ROUND(COUNTIFS($G$2:$G$1000,"&gt;=50",$F$2:$F$1000,"&gt;=55")/100*$AF$9,0),$AF$8,IF(_xlfn.RANK.EQ(L391,$L$2:$L$1000,0)&lt;=ROUND(COUNTIFS($G$2:$G$1000,"&gt;=50",$F$2:$F$1000,"&gt;=55")/100*$AE$9,0),$AE$8,IF(_xlfn.RANK.EQ(M391,$M$2:$M$1000,0)&lt;=ROUND(COUNTIFS($G$2:$G$1000,"&gt;=50",$F$2:$F$1000,"&gt;=55")/100*$AD$9,0),$AD$8,IF(_xlfn.RANK.EQ(N391,$N$2:$N$1000,0)&lt;=ROUND(COUNTIFS($G$2:$G$1000,"&gt;=50",$F$2:$F$1000,"&gt;=55")/100*$AC$9,0),$AC$8,IF(_xlfn.RANK.EQ(O391,$O$2:$O$1000,0)&lt;=ROUND(COUNTIFS($G$2:$G$1000,"&gt;=50",$F$2:$F$1000,"&gt;=55")/100*$AB$9,0),$AB$8,IF(_xlfn.RANK.EQ(P391,$P$2:$P$1000,0)&lt;=ROUND(COUNTIFS($G$2:$G$1000,"&gt;=50",$F$2:$F$1000,"&gt;=55")/100*$AA$9,0),$AA$8,$Z$8)))))),IF(I391&gt;=$Y$9,$Y$8,$X$8)),IF(I391&gt;=$X$32,$X$30,IF(I391&gt;=$Y$32,$Y$30,IF(I391&gt;=$Z$32,$Z$30,IF(I391&gt;=$AA$32,$AA$30,IF(I391&gt;=$AB$32,$AB$30,IF(I391&gt;=$AC$32,$AC$30,IF(I391&gt;=$AD$32,$AD$30,IF(I391&gt;=$AE$32,$AE$30,$AF$30))))))))),"")</f>
        <v/>
      </c>
      <c r="S391" s="9" t="str" cm="1">
        <f t="array" ref="S391">IF(AND(D391&lt;&gt;"",D391&lt;&gt;"GR"),IF(COUNTIF($H$2:$H$1000,"&gt;=50")&gt;=10,IF(D391&lt;&gt;"GR",IF(AND(D391&gt;=55,H391&gt;=50),_xlfn.IFS(AND(H391&gt;=$AF$11,H391&gt;$AE$10,H391&gt;$AD$10,H391&gt;$AC$10,H391&gt;$AB$10,H391&gt;$AA$10,H391&gt;$Z$10),"AA",AND(H391&gt;=$AE$11,H391&gt;$AD$10,H391&gt;$AC$10,H391&gt;$AB$10,H391&gt;$AA$10,H391&gt;$Z$10),"BA",AND(H391&gt;=$AD$11,H391&gt;$AC$10,H391&gt;$AB$10,H391&gt;$AA$10,H391&gt;$Z$10),"BB",AND(H391&gt;=$AC$11,H391&gt;$AB$10,H391&gt;$AA$10,H391&gt;$Z$10),"CB",AND(H391&gt;=$AB$11,H391&gt;$AA$10,H391&gt;$Z$10),"CC",AND(H391&gt;=$AA$11,H391&gt;$Z$10),"DC",H391&gt;=50,"DD"),IF(H391&gt;=$Y$9,"FD","FF")),R391),IF(J391&gt;=$X$32,$X$30,IF(J391&gt;=$Y$32,$Y$30,IF(J391&gt;=$Z$32,$Z$30,IF(J391&gt;=$AA$32,$AA$30,IF(J391&gt;=$AB$32,$AB$30,IF(J391&gt;=$AC$32,$AC$30,IF(J391&gt;=$AD$32,$AD$30,IF(J391&gt;=$AE$32,$AE$30,$AF$30))))))))),R391)</f>
        <v/>
      </c>
      <c r="T391" s="9" t="str" cm="1">
        <f t="array" ref="T391">IF(A391&lt;&gt;"",IF(_xlfn.BITOR(D391&lt;&gt;"GR",D391&lt;&gt;""),IF(AND(J391&gt;=50,D391&gt;=55),_xlfn.RANK.EQ(J391,$J$2:$J$1000,0),_xlfn.IFS(S391="FD",999,S391="FF",1000)),IF(AND(J391&gt;=50,F391&gt;=55),_xlfn.RANK.EQ(J391,$J$2:$J$326,0),_xlfn.IFS(S391="FD",999,S391="FF",1000))),"")</f>
        <v/>
      </c>
    </row>
    <row r="392" spans="1:20" x14ac:dyDescent="0.2">
      <c r="A392" s="3"/>
      <c r="B392" s="3"/>
      <c r="C392" s="3"/>
      <c r="D392" s="3"/>
      <c r="E392" s="16">
        <f t="shared" si="85"/>
        <v>0</v>
      </c>
      <c r="F392" s="16">
        <f t="shared" si="86"/>
        <v>0</v>
      </c>
      <c r="G392" s="9">
        <f t="shared" si="84"/>
        <v>0</v>
      </c>
      <c r="H392" s="9">
        <f t="shared" si="87"/>
        <v>0</v>
      </c>
      <c r="I392" s="9">
        <f t="shared" si="95"/>
        <v>0</v>
      </c>
      <c r="J392" s="9">
        <f t="shared" si="96"/>
        <v>0</v>
      </c>
      <c r="K392" s="9" t="str">
        <f t="shared" si="88"/>
        <v/>
      </c>
      <c r="L392" s="9" t="str">
        <f t="shared" si="89"/>
        <v/>
      </c>
      <c r="M392" s="9" t="str">
        <f t="shared" si="90"/>
        <v/>
      </c>
      <c r="N392" s="9" t="str">
        <f t="shared" si="91"/>
        <v/>
      </c>
      <c r="O392" s="9" t="str">
        <f t="shared" si="92"/>
        <v/>
      </c>
      <c r="P392" s="9" t="str">
        <f t="shared" si="93"/>
        <v/>
      </c>
      <c r="Q392" s="9" t="str">
        <f t="shared" si="94"/>
        <v/>
      </c>
      <c r="R392" s="9" t="str">
        <f>IF(A392&lt;&gt;"",IF(COUNTIF($G$2:$G$1000,"&gt;=50")&gt;=10,IF(AND(F392&gt;=55,G392&gt;=50),IF(_xlfn.RANK.EQ(K392,$K$2:$K$1000,0)&lt;=ROUND(COUNTIFS($G$2:$G$1000,"&gt;=50",$F$2:$F$1000,"&gt;=55")/100*$AF$9,0),$AF$8,IF(_xlfn.RANK.EQ(L392,$L$2:$L$1000,0)&lt;=ROUND(COUNTIFS($G$2:$G$1000,"&gt;=50",$F$2:$F$1000,"&gt;=55")/100*$AE$9,0),$AE$8,IF(_xlfn.RANK.EQ(M392,$M$2:$M$1000,0)&lt;=ROUND(COUNTIFS($G$2:$G$1000,"&gt;=50",$F$2:$F$1000,"&gt;=55")/100*$AD$9,0),$AD$8,IF(_xlfn.RANK.EQ(N392,$N$2:$N$1000,0)&lt;=ROUND(COUNTIFS($G$2:$G$1000,"&gt;=50",$F$2:$F$1000,"&gt;=55")/100*$AC$9,0),$AC$8,IF(_xlfn.RANK.EQ(O392,$O$2:$O$1000,0)&lt;=ROUND(COUNTIFS($G$2:$G$1000,"&gt;=50",$F$2:$F$1000,"&gt;=55")/100*$AB$9,0),$AB$8,IF(_xlfn.RANK.EQ(P392,$P$2:$P$1000,0)&lt;=ROUND(COUNTIFS($G$2:$G$1000,"&gt;=50",$F$2:$F$1000,"&gt;=55")/100*$AA$9,0),$AA$8,$Z$8)))))),IF(I392&gt;=$Y$9,$Y$8,$X$8)),IF(I392&gt;=$X$32,$X$30,IF(I392&gt;=$Y$32,$Y$30,IF(I392&gt;=$Z$32,$Z$30,IF(I392&gt;=$AA$32,$AA$30,IF(I392&gt;=$AB$32,$AB$30,IF(I392&gt;=$AC$32,$AC$30,IF(I392&gt;=$AD$32,$AD$30,IF(I392&gt;=$AE$32,$AE$30,$AF$30))))))))),"")</f>
        <v/>
      </c>
      <c r="S392" s="9" t="str" cm="1">
        <f t="array" ref="S392">IF(AND(D392&lt;&gt;"",D392&lt;&gt;"GR"),IF(COUNTIF($H$2:$H$1000,"&gt;=50")&gt;=10,IF(D392&lt;&gt;"GR",IF(AND(D392&gt;=55,H392&gt;=50),_xlfn.IFS(AND(H392&gt;=$AF$11,H392&gt;$AE$10,H392&gt;$AD$10,H392&gt;$AC$10,H392&gt;$AB$10,H392&gt;$AA$10,H392&gt;$Z$10),"AA",AND(H392&gt;=$AE$11,H392&gt;$AD$10,H392&gt;$AC$10,H392&gt;$AB$10,H392&gt;$AA$10,H392&gt;$Z$10),"BA",AND(H392&gt;=$AD$11,H392&gt;$AC$10,H392&gt;$AB$10,H392&gt;$AA$10,H392&gt;$Z$10),"BB",AND(H392&gt;=$AC$11,H392&gt;$AB$10,H392&gt;$AA$10,H392&gt;$Z$10),"CB",AND(H392&gt;=$AB$11,H392&gt;$AA$10,H392&gt;$Z$10),"CC",AND(H392&gt;=$AA$11,H392&gt;$Z$10),"DC",H392&gt;=50,"DD"),IF(H392&gt;=$Y$9,"FD","FF")),R392),IF(J392&gt;=$X$32,$X$30,IF(J392&gt;=$Y$32,$Y$30,IF(J392&gt;=$Z$32,$Z$30,IF(J392&gt;=$AA$32,$AA$30,IF(J392&gt;=$AB$32,$AB$30,IF(J392&gt;=$AC$32,$AC$30,IF(J392&gt;=$AD$32,$AD$30,IF(J392&gt;=$AE$32,$AE$30,$AF$30))))))))),R392)</f>
        <v/>
      </c>
      <c r="T392" s="9" t="str" cm="1">
        <f t="array" ref="T392">IF(A392&lt;&gt;"",IF(_xlfn.BITOR(D392&lt;&gt;"GR",D392&lt;&gt;""),IF(AND(J392&gt;=50,D392&gt;=55),_xlfn.RANK.EQ(J392,$J$2:$J$1000,0),_xlfn.IFS(S392="FD",999,S392="FF",1000)),IF(AND(J392&gt;=50,F392&gt;=55),_xlfn.RANK.EQ(J392,$J$2:$J$326,0),_xlfn.IFS(S392="FD",999,S392="FF",1000))),"")</f>
        <v/>
      </c>
    </row>
    <row r="393" spans="1:20" x14ac:dyDescent="0.2">
      <c r="A393" s="3"/>
      <c r="B393" s="3"/>
      <c r="C393" s="3"/>
      <c r="D393" s="3"/>
      <c r="E393" s="16">
        <f t="shared" si="85"/>
        <v>0</v>
      </c>
      <c r="F393" s="16">
        <f t="shared" si="86"/>
        <v>0</v>
      </c>
      <c r="G393" s="9">
        <f t="shared" si="84"/>
        <v>0</v>
      </c>
      <c r="H393" s="9">
        <f t="shared" si="87"/>
        <v>0</v>
      </c>
      <c r="I393" s="9">
        <f t="shared" si="95"/>
        <v>0</v>
      </c>
      <c r="J393" s="9">
        <f t="shared" si="96"/>
        <v>0</v>
      </c>
      <c r="K393" s="9" t="str">
        <f t="shared" si="88"/>
        <v/>
      </c>
      <c r="L393" s="9" t="str">
        <f t="shared" si="89"/>
        <v/>
      </c>
      <c r="M393" s="9" t="str">
        <f t="shared" si="90"/>
        <v/>
      </c>
      <c r="N393" s="9" t="str">
        <f t="shared" si="91"/>
        <v/>
      </c>
      <c r="O393" s="9" t="str">
        <f t="shared" si="92"/>
        <v/>
      </c>
      <c r="P393" s="9" t="str">
        <f t="shared" si="93"/>
        <v/>
      </c>
      <c r="Q393" s="9" t="str">
        <f t="shared" si="94"/>
        <v/>
      </c>
      <c r="R393" s="9" t="str">
        <f>IF(A393&lt;&gt;"",IF(COUNTIF($G$2:$G$1000,"&gt;=50")&gt;=10,IF(AND(F393&gt;=55,G393&gt;=50),IF(_xlfn.RANK.EQ(K393,$K$2:$K$1000,0)&lt;=ROUND(COUNTIFS($G$2:$G$1000,"&gt;=50",$F$2:$F$1000,"&gt;=55")/100*$AF$9,0),$AF$8,IF(_xlfn.RANK.EQ(L393,$L$2:$L$1000,0)&lt;=ROUND(COUNTIFS($G$2:$G$1000,"&gt;=50",$F$2:$F$1000,"&gt;=55")/100*$AE$9,0),$AE$8,IF(_xlfn.RANK.EQ(M393,$M$2:$M$1000,0)&lt;=ROUND(COUNTIFS($G$2:$G$1000,"&gt;=50",$F$2:$F$1000,"&gt;=55")/100*$AD$9,0),$AD$8,IF(_xlfn.RANK.EQ(N393,$N$2:$N$1000,0)&lt;=ROUND(COUNTIFS($G$2:$G$1000,"&gt;=50",$F$2:$F$1000,"&gt;=55")/100*$AC$9,0),$AC$8,IF(_xlfn.RANK.EQ(O393,$O$2:$O$1000,0)&lt;=ROUND(COUNTIFS($G$2:$G$1000,"&gt;=50",$F$2:$F$1000,"&gt;=55")/100*$AB$9,0),$AB$8,IF(_xlfn.RANK.EQ(P393,$P$2:$P$1000,0)&lt;=ROUND(COUNTIFS($G$2:$G$1000,"&gt;=50",$F$2:$F$1000,"&gt;=55")/100*$AA$9,0),$AA$8,$Z$8)))))),IF(I393&gt;=$Y$9,$Y$8,$X$8)),IF(I393&gt;=$X$32,$X$30,IF(I393&gt;=$Y$32,$Y$30,IF(I393&gt;=$Z$32,$Z$30,IF(I393&gt;=$AA$32,$AA$30,IF(I393&gt;=$AB$32,$AB$30,IF(I393&gt;=$AC$32,$AC$30,IF(I393&gt;=$AD$32,$AD$30,IF(I393&gt;=$AE$32,$AE$30,$AF$30))))))))),"")</f>
        <v/>
      </c>
      <c r="S393" s="9" t="str" cm="1">
        <f t="array" ref="S393">IF(AND(D393&lt;&gt;"",D393&lt;&gt;"GR"),IF(COUNTIF($H$2:$H$1000,"&gt;=50")&gt;=10,IF(D393&lt;&gt;"GR",IF(AND(D393&gt;=55,H393&gt;=50),_xlfn.IFS(AND(H393&gt;=$AF$11,H393&gt;$AE$10,H393&gt;$AD$10,H393&gt;$AC$10,H393&gt;$AB$10,H393&gt;$AA$10,H393&gt;$Z$10),"AA",AND(H393&gt;=$AE$11,H393&gt;$AD$10,H393&gt;$AC$10,H393&gt;$AB$10,H393&gt;$AA$10,H393&gt;$Z$10),"BA",AND(H393&gt;=$AD$11,H393&gt;$AC$10,H393&gt;$AB$10,H393&gt;$AA$10,H393&gt;$Z$10),"BB",AND(H393&gt;=$AC$11,H393&gt;$AB$10,H393&gt;$AA$10,H393&gt;$Z$10),"CB",AND(H393&gt;=$AB$11,H393&gt;$AA$10,H393&gt;$Z$10),"CC",AND(H393&gt;=$AA$11,H393&gt;$Z$10),"DC",H393&gt;=50,"DD"),IF(H393&gt;=$Y$9,"FD","FF")),R393),IF(J393&gt;=$X$32,$X$30,IF(J393&gt;=$Y$32,$Y$30,IF(J393&gt;=$Z$32,$Z$30,IF(J393&gt;=$AA$32,$AA$30,IF(J393&gt;=$AB$32,$AB$30,IF(J393&gt;=$AC$32,$AC$30,IF(J393&gt;=$AD$32,$AD$30,IF(J393&gt;=$AE$32,$AE$30,$AF$30))))))))),R393)</f>
        <v/>
      </c>
      <c r="T393" s="9" t="str" cm="1">
        <f t="array" ref="T393">IF(A393&lt;&gt;"",IF(_xlfn.BITOR(D393&lt;&gt;"GR",D393&lt;&gt;""),IF(AND(J393&gt;=50,D393&gt;=55),_xlfn.RANK.EQ(J393,$J$2:$J$1000,0),_xlfn.IFS(S393="FD",999,S393="FF",1000)),IF(AND(J393&gt;=50,F393&gt;=55),_xlfn.RANK.EQ(J393,$J$2:$J$326,0),_xlfn.IFS(S393="FD",999,S393="FF",1000))),"")</f>
        <v/>
      </c>
    </row>
    <row r="394" spans="1:20" x14ac:dyDescent="0.2">
      <c r="A394" s="3"/>
      <c r="B394" s="3"/>
      <c r="C394" s="3"/>
      <c r="D394" s="3"/>
      <c r="E394" s="16">
        <f t="shared" si="85"/>
        <v>0</v>
      </c>
      <c r="F394" s="16">
        <f t="shared" si="86"/>
        <v>0</v>
      </c>
      <c r="G394" s="9">
        <f t="shared" si="84"/>
        <v>0</v>
      </c>
      <c r="H394" s="9">
        <f t="shared" si="87"/>
        <v>0</v>
      </c>
      <c r="I394" s="9">
        <f t="shared" si="95"/>
        <v>0</v>
      </c>
      <c r="J394" s="9">
        <f t="shared" si="96"/>
        <v>0</v>
      </c>
      <c r="K394" s="9" t="str">
        <f t="shared" si="88"/>
        <v/>
      </c>
      <c r="L394" s="9" t="str">
        <f t="shared" si="89"/>
        <v/>
      </c>
      <c r="M394" s="9" t="str">
        <f t="shared" si="90"/>
        <v/>
      </c>
      <c r="N394" s="9" t="str">
        <f t="shared" si="91"/>
        <v/>
      </c>
      <c r="O394" s="9" t="str">
        <f t="shared" si="92"/>
        <v/>
      </c>
      <c r="P394" s="9" t="str">
        <f t="shared" si="93"/>
        <v/>
      </c>
      <c r="Q394" s="9" t="str">
        <f t="shared" si="94"/>
        <v/>
      </c>
      <c r="R394" s="9" t="str">
        <f>IF(A394&lt;&gt;"",IF(COUNTIF($G$2:$G$1000,"&gt;=50")&gt;=10,IF(AND(F394&gt;=55,G394&gt;=50),IF(_xlfn.RANK.EQ(K394,$K$2:$K$1000,0)&lt;=ROUND(COUNTIFS($G$2:$G$1000,"&gt;=50",$F$2:$F$1000,"&gt;=55")/100*$AF$9,0),$AF$8,IF(_xlfn.RANK.EQ(L394,$L$2:$L$1000,0)&lt;=ROUND(COUNTIFS($G$2:$G$1000,"&gt;=50",$F$2:$F$1000,"&gt;=55")/100*$AE$9,0),$AE$8,IF(_xlfn.RANK.EQ(M394,$M$2:$M$1000,0)&lt;=ROUND(COUNTIFS($G$2:$G$1000,"&gt;=50",$F$2:$F$1000,"&gt;=55")/100*$AD$9,0),$AD$8,IF(_xlfn.RANK.EQ(N394,$N$2:$N$1000,0)&lt;=ROUND(COUNTIFS($G$2:$G$1000,"&gt;=50",$F$2:$F$1000,"&gt;=55")/100*$AC$9,0),$AC$8,IF(_xlfn.RANK.EQ(O394,$O$2:$O$1000,0)&lt;=ROUND(COUNTIFS($G$2:$G$1000,"&gt;=50",$F$2:$F$1000,"&gt;=55")/100*$AB$9,0),$AB$8,IF(_xlfn.RANK.EQ(P394,$P$2:$P$1000,0)&lt;=ROUND(COUNTIFS($G$2:$G$1000,"&gt;=50",$F$2:$F$1000,"&gt;=55")/100*$AA$9,0),$AA$8,$Z$8)))))),IF(I394&gt;=$Y$9,$Y$8,$X$8)),IF(I394&gt;=$X$32,$X$30,IF(I394&gt;=$Y$32,$Y$30,IF(I394&gt;=$Z$32,$Z$30,IF(I394&gt;=$AA$32,$AA$30,IF(I394&gt;=$AB$32,$AB$30,IF(I394&gt;=$AC$32,$AC$30,IF(I394&gt;=$AD$32,$AD$30,IF(I394&gt;=$AE$32,$AE$30,$AF$30))))))))),"")</f>
        <v/>
      </c>
      <c r="S394" s="9" t="str" cm="1">
        <f t="array" ref="S394">IF(AND(D394&lt;&gt;"",D394&lt;&gt;"GR"),IF(COUNTIF($H$2:$H$1000,"&gt;=50")&gt;=10,IF(D394&lt;&gt;"GR",IF(AND(D394&gt;=55,H394&gt;=50),_xlfn.IFS(AND(H394&gt;=$AF$11,H394&gt;$AE$10,H394&gt;$AD$10,H394&gt;$AC$10,H394&gt;$AB$10,H394&gt;$AA$10,H394&gt;$Z$10),"AA",AND(H394&gt;=$AE$11,H394&gt;$AD$10,H394&gt;$AC$10,H394&gt;$AB$10,H394&gt;$AA$10,H394&gt;$Z$10),"BA",AND(H394&gt;=$AD$11,H394&gt;$AC$10,H394&gt;$AB$10,H394&gt;$AA$10,H394&gt;$Z$10),"BB",AND(H394&gt;=$AC$11,H394&gt;$AB$10,H394&gt;$AA$10,H394&gt;$Z$10),"CB",AND(H394&gt;=$AB$11,H394&gt;$AA$10,H394&gt;$Z$10),"CC",AND(H394&gt;=$AA$11,H394&gt;$Z$10),"DC",H394&gt;=50,"DD"),IF(H394&gt;=$Y$9,"FD","FF")),R394),IF(J394&gt;=$X$32,$X$30,IF(J394&gt;=$Y$32,$Y$30,IF(J394&gt;=$Z$32,$Z$30,IF(J394&gt;=$AA$32,$AA$30,IF(J394&gt;=$AB$32,$AB$30,IF(J394&gt;=$AC$32,$AC$30,IF(J394&gt;=$AD$32,$AD$30,IF(J394&gt;=$AE$32,$AE$30,$AF$30))))))))),R394)</f>
        <v/>
      </c>
      <c r="T394" s="9" t="str" cm="1">
        <f t="array" ref="T394">IF(A394&lt;&gt;"",IF(_xlfn.BITOR(D394&lt;&gt;"GR",D394&lt;&gt;""),IF(AND(J394&gt;=50,D394&gt;=55),_xlfn.RANK.EQ(J394,$J$2:$J$1000,0),_xlfn.IFS(S394="FD",999,S394="FF",1000)),IF(AND(J394&gt;=50,F394&gt;=55),_xlfn.RANK.EQ(J394,$J$2:$J$326,0),_xlfn.IFS(S394="FD",999,S394="FF",1000))),"")</f>
        <v/>
      </c>
    </row>
    <row r="395" spans="1:20" x14ac:dyDescent="0.2">
      <c r="A395" s="3"/>
      <c r="B395" s="3"/>
      <c r="C395" s="3"/>
      <c r="D395" s="3"/>
      <c r="E395" s="16">
        <f t="shared" si="85"/>
        <v>0</v>
      </c>
      <c r="F395" s="16">
        <f t="shared" si="86"/>
        <v>0</v>
      </c>
      <c r="G395" s="9">
        <f t="shared" si="84"/>
        <v>0</v>
      </c>
      <c r="H395" s="9">
        <f t="shared" si="87"/>
        <v>0</v>
      </c>
      <c r="I395" s="9">
        <f t="shared" si="95"/>
        <v>0</v>
      </c>
      <c r="J395" s="9">
        <f t="shared" si="96"/>
        <v>0</v>
      </c>
      <c r="K395" s="9" t="str">
        <f t="shared" si="88"/>
        <v/>
      </c>
      <c r="L395" s="9" t="str">
        <f t="shared" si="89"/>
        <v/>
      </c>
      <c r="M395" s="9" t="str">
        <f t="shared" si="90"/>
        <v/>
      </c>
      <c r="N395" s="9" t="str">
        <f t="shared" si="91"/>
        <v/>
      </c>
      <c r="O395" s="9" t="str">
        <f t="shared" si="92"/>
        <v/>
      </c>
      <c r="P395" s="9" t="str">
        <f t="shared" si="93"/>
        <v/>
      </c>
      <c r="Q395" s="9" t="str">
        <f t="shared" si="94"/>
        <v/>
      </c>
      <c r="R395" s="9" t="str">
        <f>IF(A395&lt;&gt;"",IF(COUNTIF($G$2:$G$1000,"&gt;=50")&gt;=10,IF(AND(F395&gt;=55,G395&gt;=50),IF(_xlfn.RANK.EQ(K395,$K$2:$K$1000,0)&lt;=ROUND(COUNTIFS($G$2:$G$1000,"&gt;=50",$F$2:$F$1000,"&gt;=55")/100*$AF$9,0),$AF$8,IF(_xlfn.RANK.EQ(L395,$L$2:$L$1000,0)&lt;=ROUND(COUNTIFS($G$2:$G$1000,"&gt;=50",$F$2:$F$1000,"&gt;=55")/100*$AE$9,0),$AE$8,IF(_xlfn.RANK.EQ(M395,$M$2:$M$1000,0)&lt;=ROUND(COUNTIFS($G$2:$G$1000,"&gt;=50",$F$2:$F$1000,"&gt;=55")/100*$AD$9,0),$AD$8,IF(_xlfn.RANK.EQ(N395,$N$2:$N$1000,0)&lt;=ROUND(COUNTIFS($G$2:$G$1000,"&gt;=50",$F$2:$F$1000,"&gt;=55")/100*$AC$9,0),$AC$8,IF(_xlfn.RANK.EQ(O395,$O$2:$O$1000,0)&lt;=ROUND(COUNTIFS($G$2:$G$1000,"&gt;=50",$F$2:$F$1000,"&gt;=55")/100*$AB$9,0),$AB$8,IF(_xlfn.RANK.EQ(P395,$P$2:$P$1000,0)&lt;=ROUND(COUNTIFS($G$2:$G$1000,"&gt;=50",$F$2:$F$1000,"&gt;=55")/100*$AA$9,0),$AA$8,$Z$8)))))),IF(I395&gt;=$Y$9,$Y$8,$X$8)),IF(I395&gt;=$X$32,$X$30,IF(I395&gt;=$Y$32,$Y$30,IF(I395&gt;=$Z$32,$Z$30,IF(I395&gt;=$AA$32,$AA$30,IF(I395&gt;=$AB$32,$AB$30,IF(I395&gt;=$AC$32,$AC$30,IF(I395&gt;=$AD$32,$AD$30,IF(I395&gt;=$AE$32,$AE$30,$AF$30))))))))),"")</f>
        <v/>
      </c>
      <c r="S395" s="9" t="str" cm="1">
        <f t="array" ref="S395">IF(AND(D395&lt;&gt;"",D395&lt;&gt;"GR"),IF(COUNTIF($H$2:$H$1000,"&gt;=50")&gt;=10,IF(D395&lt;&gt;"GR",IF(AND(D395&gt;=55,H395&gt;=50),_xlfn.IFS(AND(H395&gt;=$AF$11,H395&gt;$AE$10,H395&gt;$AD$10,H395&gt;$AC$10,H395&gt;$AB$10,H395&gt;$AA$10,H395&gt;$Z$10),"AA",AND(H395&gt;=$AE$11,H395&gt;$AD$10,H395&gt;$AC$10,H395&gt;$AB$10,H395&gt;$AA$10,H395&gt;$Z$10),"BA",AND(H395&gt;=$AD$11,H395&gt;$AC$10,H395&gt;$AB$10,H395&gt;$AA$10,H395&gt;$Z$10),"BB",AND(H395&gt;=$AC$11,H395&gt;$AB$10,H395&gt;$AA$10,H395&gt;$Z$10),"CB",AND(H395&gt;=$AB$11,H395&gt;$AA$10,H395&gt;$Z$10),"CC",AND(H395&gt;=$AA$11,H395&gt;$Z$10),"DC",H395&gt;=50,"DD"),IF(H395&gt;=$Y$9,"FD","FF")),R395),IF(J395&gt;=$X$32,$X$30,IF(J395&gt;=$Y$32,$Y$30,IF(J395&gt;=$Z$32,$Z$30,IF(J395&gt;=$AA$32,$AA$30,IF(J395&gt;=$AB$32,$AB$30,IF(J395&gt;=$AC$32,$AC$30,IF(J395&gt;=$AD$32,$AD$30,IF(J395&gt;=$AE$32,$AE$30,$AF$30))))))))),R395)</f>
        <v/>
      </c>
      <c r="T395" s="9" t="str" cm="1">
        <f t="array" ref="T395">IF(A395&lt;&gt;"",IF(_xlfn.BITOR(D395&lt;&gt;"GR",D395&lt;&gt;""),IF(AND(J395&gt;=50,D395&gt;=55),_xlfn.RANK.EQ(J395,$J$2:$J$1000,0),_xlfn.IFS(S395="FD",999,S395="FF",1000)),IF(AND(J395&gt;=50,F395&gt;=55),_xlfn.RANK.EQ(J395,$J$2:$J$326,0),_xlfn.IFS(S395="FD",999,S395="FF",1000))),"")</f>
        <v/>
      </c>
    </row>
    <row r="396" spans="1:20" x14ac:dyDescent="0.2">
      <c r="A396" s="3"/>
      <c r="B396" s="3"/>
      <c r="C396" s="3"/>
      <c r="D396" s="3"/>
      <c r="E396" s="16">
        <f t="shared" si="85"/>
        <v>0</v>
      </c>
      <c r="F396" s="16">
        <f t="shared" si="86"/>
        <v>0</v>
      </c>
      <c r="G396" s="9">
        <f t="shared" si="84"/>
        <v>0</v>
      </c>
      <c r="H396" s="9">
        <f t="shared" si="87"/>
        <v>0</v>
      </c>
      <c r="I396" s="9">
        <f t="shared" si="95"/>
        <v>0</v>
      </c>
      <c r="J396" s="9">
        <f t="shared" si="96"/>
        <v>0</v>
      </c>
      <c r="K396" s="9" t="str">
        <f t="shared" si="88"/>
        <v/>
      </c>
      <c r="L396" s="9" t="str">
        <f t="shared" si="89"/>
        <v/>
      </c>
      <c r="M396" s="9" t="str">
        <f t="shared" si="90"/>
        <v/>
      </c>
      <c r="N396" s="9" t="str">
        <f t="shared" si="91"/>
        <v/>
      </c>
      <c r="O396" s="9" t="str">
        <f t="shared" si="92"/>
        <v/>
      </c>
      <c r="P396" s="9" t="str">
        <f t="shared" si="93"/>
        <v/>
      </c>
      <c r="Q396" s="9" t="str">
        <f t="shared" si="94"/>
        <v/>
      </c>
      <c r="R396" s="9" t="str">
        <f>IF(A396&lt;&gt;"",IF(COUNTIF($G$2:$G$1000,"&gt;=50")&gt;=10,IF(AND(F396&gt;=55,G396&gt;=50),IF(_xlfn.RANK.EQ(K396,$K$2:$K$1000,0)&lt;=ROUND(COUNTIFS($G$2:$G$1000,"&gt;=50",$F$2:$F$1000,"&gt;=55")/100*$AF$9,0),$AF$8,IF(_xlfn.RANK.EQ(L396,$L$2:$L$1000,0)&lt;=ROUND(COUNTIFS($G$2:$G$1000,"&gt;=50",$F$2:$F$1000,"&gt;=55")/100*$AE$9,0),$AE$8,IF(_xlfn.RANK.EQ(M396,$M$2:$M$1000,0)&lt;=ROUND(COUNTIFS($G$2:$G$1000,"&gt;=50",$F$2:$F$1000,"&gt;=55")/100*$AD$9,0),$AD$8,IF(_xlfn.RANK.EQ(N396,$N$2:$N$1000,0)&lt;=ROUND(COUNTIFS($G$2:$G$1000,"&gt;=50",$F$2:$F$1000,"&gt;=55")/100*$AC$9,0),$AC$8,IF(_xlfn.RANK.EQ(O396,$O$2:$O$1000,0)&lt;=ROUND(COUNTIFS($G$2:$G$1000,"&gt;=50",$F$2:$F$1000,"&gt;=55")/100*$AB$9,0),$AB$8,IF(_xlfn.RANK.EQ(P396,$P$2:$P$1000,0)&lt;=ROUND(COUNTIFS($G$2:$G$1000,"&gt;=50",$F$2:$F$1000,"&gt;=55")/100*$AA$9,0),$AA$8,$Z$8)))))),IF(I396&gt;=$Y$9,$Y$8,$X$8)),IF(I396&gt;=$X$32,$X$30,IF(I396&gt;=$Y$32,$Y$30,IF(I396&gt;=$Z$32,$Z$30,IF(I396&gt;=$AA$32,$AA$30,IF(I396&gt;=$AB$32,$AB$30,IF(I396&gt;=$AC$32,$AC$30,IF(I396&gt;=$AD$32,$AD$30,IF(I396&gt;=$AE$32,$AE$30,$AF$30))))))))),"")</f>
        <v/>
      </c>
      <c r="S396" s="9" t="str" cm="1">
        <f t="array" ref="S396">IF(AND(D396&lt;&gt;"",D396&lt;&gt;"GR"),IF(COUNTIF($H$2:$H$1000,"&gt;=50")&gt;=10,IF(D396&lt;&gt;"GR",IF(AND(D396&gt;=55,H396&gt;=50),_xlfn.IFS(AND(H396&gt;=$AF$11,H396&gt;$AE$10,H396&gt;$AD$10,H396&gt;$AC$10,H396&gt;$AB$10,H396&gt;$AA$10,H396&gt;$Z$10),"AA",AND(H396&gt;=$AE$11,H396&gt;$AD$10,H396&gt;$AC$10,H396&gt;$AB$10,H396&gt;$AA$10,H396&gt;$Z$10),"BA",AND(H396&gt;=$AD$11,H396&gt;$AC$10,H396&gt;$AB$10,H396&gt;$AA$10,H396&gt;$Z$10),"BB",AND(H396&gt;=$AC$11,H396&gt;$AB$10,H396&gt;$AA$10,H396&gt;$Z$10),"CB",AND(H396&gt;=$AB$11,H396&gt;$AA$10,H396&gt;$Z$10),"CC",AND(H396&gt;=$AA$11,H396&gt;$Z$10),"DC",H396&gt;=50,"DD"),IF(H396&gt;=$Y$9,"FD","FF")),R396),IF(J396&gt;=$X$32,$X$30,IF(J396&gt;=$Y$32,$Y$30,IF(J396&gt;=$Z$32,$Z$30,IF(J396&gt;=$AA$32,$AA$30,IF(J396&gt;=$AB$32,$AB$30,IF(J396&gt;=$AC$32,$AC$30,IF(J396&gt;=$AD$32,$AD$30,IF(J396&gt;=$AE$32,$AE$30,$AF$30))))))))),R396)</f>
        <v/>
      </c>
      <c r="T396" s="9" t="str" cm="1">
        <f t="array" ref="T396">IF(A396&lt;&gt;"",IF(_xlfn.BITOR(D396&lt;&gt;"GR",D396&lt;&gt;""),IF(AND(J396&gt;=50,D396&gt;=55),_xlfn.RANK.EQ(J396,$J$2:$J$1000,0),_xlfn.IFS(S396="FD",999,S396="FF",1000)),IF(AND(J396&gt;=50,F396&gt;=55),_xlfn.RANK.EQ(J396,$J$2:$J$326,0),_xlfn.IFS(S396="FD",999,S396="FF",1000))),"")</f>
        <v/>
      </c>
    </row>
    <row r="397" spans="1:20" x14ac:dyDescent="0.2">
      <c r="A397" s="3"/>
      <c r="B397" s="3"/>
      <c r="C397" s="3"/>
      <c r="D397" s="3"/>
      <c r="E397" s="16">
        <f t="shared" si="85"/>
        <v>0</v>
      </c>
      <c r="F397" s="16">
        <f t="shared" si="86"/>
        <v>0</v>
      </c>
      <c r="G397" s="9">
        <f t="shared" si="84"/>
        <v>0</v>
      </c>
      <c r="H397" s="9">
        <f t="shared" si="87"/>
        <v>0</v>
      </c>
      <c r="I397" s="9">
        <f t="shared" si="95"/>
        <v>0</v>
      </c>
      <c r="J397" s="9">
        <f t="shared" si="96"/>
        <v>0</v>
      </c>
      <c r="K397" s="9" t="str">
        <f t="shared" si="88"/>
        <v/>
      </c>
      <c r="L397" s="9" t="str">
        <f t="shared" si="89"/>
        <v/>
      </c>
      <c r="M397" s="9" t="str">
        <f t="shared" si="90"/>
        <v/>
      </c>
      <c r="N397" s="9" t="str">
        <f t="shared" si="91"/>
        <v/>
      </c>
      <c r="O397" s="9" t="str">
        <f t="shared" si="92"/>
        <v/>
      </c>
      <c r="P397" s="9" t="str">
        <f t="shared" si="93"/>
        <v/>
      </c>
      <c r="Q397" s="9" t="str">
        <f t="shared" si="94"/>
        <v/>
      </c>
      <c r="R397" s="9" t="str">
        <f>IF(A397&lt;&gt;"",IF(COUNTIF($G$2:$G$1000,"&gt;=50")&gt;=10,IF(AND(F397&gt;=55,G397&gt;=50),IF(_xlfn.RANK.EQ(K397,$K$2:$K$1000,0)&lt;=ROUND(COUNTIFS($G$2:$G$1000,"&gt;=50",$F$2:$F$1000,"&gt;=55")/100*$AF$9,0),$AF$8,IF(_xlfn.RANK.EQ(L397,$L$2:$L$1000,0)&lt;=ROUND(COUNTIFS($G$2:$G$1000,"&gt;=50",$F$2:$F$1000,"&gt;=55")/100*$AE$9,0),$AE$8,IF(_xlfn.RANK.EQ(M397,$M$2:$M$1000,0)&lt;=ROUND(COUNTIFS($G$2:$G$1000,"&gt;=50",$F$2:$F$1000,"&gt;=55")/100*$AD$9,0),$AD$8,IF(_xlfn.RANK.EQ(N397,$N$2:$N$1000,0)&lt;=ROUND(COUNTIFS($G$2:$G$1000,"&gt;=50",$F$2:$F$1000,"&gt;=55")/100*$AC$9,0),$AC$8,IF(_xlfn.RANK.EQ(O397,$O$2:$O$1000,0)&lt;=ROUND(COUNTIFS($G$2:$G$1000,"&gt;=50",$F$2:$F$1000,"&gt;=55")/100*$AB$9,0),$AB$8,IF(_xlfn.RANK.EQ(P397,$P$2:$P$1000,0)&lt;=ROUND(COUNTIFS($G$2:$G$1000,"&gt;=50",$F$2:$F$1000,"&gt;=55")/100*$AA$9,0),$AA$8,$Z$8)))))),IF(I397&gt;=$Y$9,$Y$8,$X$8)),IF(I397&gt;=$X$32,$X$30,IF(I397&gt;=$Y$32,$Y$30,IF(I397&gt;=$Z$32,$Z$30,IF(I397&gt;=$AA$32,$AA$30,IF(I397&gt;=$AB$32,$AB$30,IF(I397&gt;=$AC$32,$AC$30,IF(I397&gt;=$AD$32,$AD$30,IF(I397&gt;=$AE$32,$AE$30,$AF$30))))))))),"")</f>
        <v/>
      </c>
      <c r="S397" s="9" t="str" cm="1">
        <f t="array" ref="S397">IF(AND(D397&lt;&gt;"",D397&lt;&gt;"GR"),IF(COUNTIF($H$2:$H$1000,"&gt;=50")&gt;=10,IF(D397&lt;&gt;"GR",IF(AND(D397&gt;=55,H397&gt;=50),_xlfn.IFS(AND(H397&gt;=$AF$11,H397&gt;$AE$10,H397&gt;$AD$10,H397&gt;$AC$10,H397&gt;$AB$10,H397&gt;$AA$10,H397&gt;$Z$10),"AA",AND(H397&gt;=$AE$11,H397&gt;$AD$10,H397&gt;$AC$10,H397&gt;$AB$10,H397&gt;$AA$10,H397&gt;$Z$10),"BA",AND(H397&gt;=$AD$11,H397&gt;$AC$10,H397&gt;$AB$10,H397&gt;$AA$10,H397&gt;$Z$10),"BB",AND(H397&gt;=$AC$11,H397&gt;$AB$10,H397&gt;$AA$10,H397&gt;$Z$10),"CB",AND(H397&gt;=$AB$11,H397&gt;$AA$10,H397&gt;$Z$10),"CC",AND(H397&gt;=$AA$11,H397&gt;$Z$10),"DC",H397&gt;=50,"DD"),IF(H397&gt;=$Y$9,"FD","FF")),R397),IF(J397&gt;=$X$32,$X$30,IF(J397&gt;=$Y$32,$Y$30,IF(J397&gt;=$Z$32,$Z$30,IF(J397&gt;=$AA$32,$AA$30,IF(J397&gt;=$AB$32,$AB$30,IF(J397&gt;=$AC$32,$AC$30,IF(J397&gt;=$AD$32,$AD$30,IF(J397&gt;=$AE$32,$AE$30,$AF$30))))))))),R397)</f>
        <v/>
      </c>
      <c r="T397" s="9" t="str" cm="1">
        <f t="array" ref="T397">IF(A397&lt;&gt;"",IF(_xlfn.BITOR(D397&lt;&gt;"GR",D397&lt;&gt;""),IF(AND(J397&gt;=50,D397&gt;=55),_xlfn.RANK.EQ(J397,$J$2:$J$1000,0),_xlfn.IFS(S397="FD",999,S397="FF",1000)),IF(AND(J397&gt;=50,F397&gt;=55),_xlfn.RANK.EQ(J397,$J$2:$J$326,0),_xlfn.IFS(S397="FD",999,S397="FF",1000))),"")</f>
        <v/>
      </c>
    </row>
    <row r="398" spans="1:20" x14ac:dyDescent="0.2">
      <c r="A398" s="3"/>
      <c r="B398" s="3"/>
      <c r="C398" s="3"/>
      <c r="D398" s="3"/>
      <c r="E398" s="16">
        <f t="shared" si="85"/>
        <v>0</v>
      </c>
      <c r="F398" s="16">
        <f t="shared" si="86"/>
        <v>0</v>
      </c>
      <c r="G398" s="9">
        <f t="shared" si="84"/>
        <v>0</v>
      </c>
      <c r="H398" s="9">
        <f t="shared" si="87"/>
        <v>0</v>
      </c>
      <c r="I398" s="9">
        <f t="shared" si="95"/>
        <v>0</v>
      </c>
      <c r="J398" s="9">
        <f t="shared" si="96"/>
        <v>0</v>
      </c>
      <c r="K398" s="9" t="str">
        <f t="shared" si="88"/>
        <v/>
      </c>
      <c r="L398" s="9" t="str">
        <f t="shared" si="89"/>
        <v/>
      </c>
      <c r="M398" s="9" t="str">
        <f t="shared" si="90"/>
        <v/>
      </c>
      <c r="N398" s="9" t="str">
        <f t="shared" si="91"/>
        <v/>
      </c>
      <c r="O398" s="9" t="str">
        <f t="shared" si="92"/>
        <v/>
      </c>
      <c r="P398" s="9" t="str">
        <f t="shared" si="93"/>
        <v/>
      </c>
      <c r="Q398" s="9" t="str">
        <f t="shared" si="94"/>
        <v/>
      </c>
      <c r="R398" s="9" t="str">
        <f>IF(A398&lt;&gt;"",IF(COUNTIF($G$2:$G$1000,"&gt;=50")&gt;=10,IF(AND(F398&gt;=55,G398&gt;=50),IF(_xlfn.RANK.EQ(K398,$K$2:$K$1000,0)&lt;=ROUND(COUNTIFS($G$2:$G$1000,"&gt;=50",$F$2:$F$1000,"&gt;=55")/100*$AF$9,0),$AF$8,IF(_xlfn.RANK.EQ(L398,$L$2:$L$1000,0)&lt;=ROUND(COUNTIFS($G$2:$G$1000,"&gt;=50",$F$2:$F$1000,"&gt;=55")/100*$AE$9,0),$AE$8,IF(_xlfn.RANK.EQ(M398,$M$2:$M$1000,0)&lt;=ROUND(COUNTIFS($G$2:$G$1000,"&gt;=50",$F$2:$F$1000,"&gt;=55")/100*$AD$9,0),$AD$8,IF(_xlfn.RANK.EQ(N398,$N$2:$N$1000,0)&lt;=ROUND(COUNTIFS($G$2:$G$1000,"&gt;=50",$F$2:$F$1000,"&gt;=55")/100*$AC$9,0),$AC$8,IF(_xlfn.RANK.EQ(O398,$O$2:$O$1000,0)&lt;=ROUND(COUNTIFS($G$2:$G$1000,"&gt;=50",$F$2:$F$1000,"&gt;=55")/100*$AB$9,0),$AB$8,IF(_xlfn.RANK.EQ(P398,$P$2:$P$1000,0)&lt;=ROUND(COUNTIFS($G$2:$G$1000,"&gt;=50",$F$2:$F$1000,"&gt;=55")/100*$AA$9,0),$AA$8,$Z$8)))))),IF(I398&gt;=$Y$9,$Y$8,$X$8)),IF(I398&gt;=$X$32,$X$30,IF(I398&gt;=$Y$32,$Y$30,IF(I398&gt;=$Z$32,$Z$30,IF(I398&gt;=$AA$32,$AA$30,IF(I398&gt;=$AB$32,$AB$30,IF(I398&gt;=$AC$32,$AC$30,IF(I398&gt;=$AD$32,$AD$30,IF(I398&gt;=$AE$32,$AE$30,$AF$30))))))))),"")</f>
        <v/>
      </c>
      <c r="S398" s="9" t="str" cm="1">
        <f t="array" ref="S398">IF(AND(D398&lt;&gt;"",D398&lt;&gt;"GR"),IF(COUNTIF($H$2:$H$1000,"&gt;=50")&gt;=10,IF(D398&lt;&gt;"GR",IF(AND(D398&gt;=55,H398&gt;=50),_xlfn.IFS(AND(H398&gt;=$AF$11,H398&gt;$AE$10,H398&gt;$AD$10,H398&gt;$AC$10,H398&gt;$AB$10,H398&gt;$AA$10,H398&gt;$Z$10),"AA",AND(H398&gt;=$AE$11,H398&gt;$AD$10,H398&gt;$AC$10,H398&gt;$AB$10,H398&gt;$AA$10,H398&gt;$Z$10),"BA",AND(H398&gt;=$AD$11,H398&gt;$AC$10,H398&gt;$AB$10,H398&gt;$AA$10,H398&gt;$Z$10),"BB",AND(H398&gt;=$AC$11,H398&gt;$AB$10,H398&gt;$AA$10,H398&gt;$Z$10),"CB",AND(H398&gt;=$AB$11,H398&gt;$AA$10,H398&gt;$Z$10),"CC",AND(H398&gt;=$AA$11,H398&gt;$Z$10),"DC",H398&gt;=50,"DD"),IF(H398&gt;=$Y$9,"FD","FF")),R398),IF(J398&gt;=$X$32,$X$30,IF(J398&gt;=$Y$32,$Y$30,IF(J398&gt;=$Z$32,$Z$30,IF(J398&gt;=$AA$32,$AA$30,IF(J398&gt;=$AB$32,$AB$30,IF(J398&gt;=$AC$32,$AC$30,IF(J398&gt;=$AD$32,$AD$30,IF(J398&gt;=$AE$32,$AE$30,$AF$30))))))))),R398)</f>
        <v/>
      </c>
      <c r="T398" s="9" t="str" cm="1">
        <f t="array" ref="T398">IF(A398&lt;&gt;"",IF(_xlfn.BITOR(D398&lt;&gt;"GR",D398&lt;&gt;""),IF(AND(J398&gt;=50,D398&gt;=55),_xlfn.RANK.EQ(J398,$J$2:$J$1000,0),_xlfn.IFS(S398="FD",999,S398="FF",1000)),IF(AND(J398&gt;=50,F398&gt;=55),_xlfn.RANK.EQ(J398,$J$2:$J$326,0),_xlfn.IFS(S398="FD",999,S398="FF",1000))),"")</f>
        <v/>
      </c>
    </row>
    <row r="399" spans="1:20" x14ac:dyDescent="0.2">
      <c r="A399" s="3"/>
      <c r="B399" s="3"/>
      <c r="C399" s="3"/>
      <c r="D399" s="3"/>
      <c r="E399" s="16">
        <f t="shared" si="85"/>
        <v>0</v>
      </c>
      <c r="F399" s="16">
        <f t="shared" si="86"/>
        <v>0</v>
      </c>
      <c r="G399" s="9">
        <f t="shared" si="84"/>
        <v>0</v>
      </c>
      <c r="H399" s="9">
        <f t="shared" si="87"/>
        <v>0</v>
      </c>
      <c r="I399" s="9">
        <f t="shared" si="95"/>
        <v>0</v>
      </c>
      <c r="J399" s="9">
        <f t="shared" si="96"/>
        <v>0</v>
      </c>
      <c r="K399" s="9" t="str">
        <f t="shared" si="88"/>
        <v/>
      </c>
      <c r="L399" s="9" t="str">
        <f t="shared" si="89"/>
        <v/>
      </c>
      <c r="M399" s="9" t="str">
        <f t="shared" si="90"/>
        <v/>
      </c>
      <c r="N399" s="9" t="str">
        <f t="shared" si="91"/>
        <v/>
      </c>
      <c r="O399" s="9" t="str">
        <f t="shared" si="92"/>
        <v/>
      </c>
      <c r="P399" s="9" t="str">
        <f t="shared" si="93"/>
        <v/>
      </c>
      <c r="Q399" s="9" t="str">
        <f t="shared" si="94"/>
        <v/>
      </c>
      <c r="R399" s="9" t="str">
        <f>IF(A399&lt;&gt;"",IF(COUNTIF($G$2:$G$1000,"&gt;=50")&gt;=10,IF(AND(F399&gt;=55,G399&gt;=50),IF(_xlfn.RANK.EQ(K399,$K$2:$K$1000,0)&lt;=ROUND(COUNTIFS($G$2:$G$1000,"&gt;=50",$F$2:$F$1000,"&gt;=55")/100*$AF$9,0),$AF$8,IF(_xlfn.RANK.EQ(L399,$L$2:$L$1000,0)&lt;=ROUND(COUNTIFS($G$2:$G$1000,"&gt;=50",$F$2:$F$1000,"&gt;=55")/100*$AE$9,0),$AE$8,IF(_xlfn.RANK.EQ(M399,$M$2:$M$1000,0)&lt;=ROUND(COUNTIFS($G$2:$G$1000,"&gt;=50",$F$2:$F$1000,"&gt;=55")/100*$AD$9,0),$AD$8,IF(_xlfn.RANK.EQ(N399,$N$2:$N$1000,0)&lt;=ROUND(COUNTIFS($G$2:$G$1000,"&gt;=50",$F$2:$F$1000,"&gt;=55")/100*$AC$9,0),$AC$8,IF(_xlfn.RANK.EQ(O399,$O$2:$O$1000,0)&lt;=ROUND(COUNTIFS($G$2:$G$1000,"&gt;=50",$F$2:$F$1000,"&gt;=55")/100*$AB$9,0),$AB$8,IF(_xlfn.RANK.EQ(P399,$P$2:$P$1000,0)&lt;=ROUND(COUNTIFS($G$2:$G$1000,"&gt;=50",$F$2:$F$1000,"&gt;=55")/100*$AA$9,0),$AA$8,$Z$8)))))),IF(I399&gt;=$Y$9,$Y$8,$X$8)),IF(I399&gt;=$X$32,$X$30,IF(I399&gt;=$Y$32,$Y$30,IF(I399&gt;=$Z$32,$Z$30,IF(I399&gt;=$AA$32,$AA$30,IF(I399&gt;=$AB$32,$AB$30,IF(I399&gt;=$AC$32,$AC$30,IF(I399&gt;=$AD$32,$AD$30,IF(I399&gt;=$AE$32,$AE$30,$AF$30))))))))),"")</f>
        <v/>
      </c>
      <c r="S399" s="9" t="str" cm="1">
        <f t="array" ref="S399">IF(AND(D399&lt;&gt;"",D399&lt;&gt;"GR"),IF(COUNTIF($H$2:$H$1000,"&gt;=50")&gt;=10,IF(D399&lt;&gt;"GR",IF(AND(D399&gt;=55,H399&gt;=50),_xlfn.IFS(AND(H399&gt;=$AF$11,H399&gt;$AE$10,H399&gt;$AD$10,H399&gt;$AC$10,H399&gt;$AB$10,H399&gt;$AA$10,H399&gt;$Z$10),"AA",AND(H399&gt;=$AE$11,H399&gt;$AD$10,H399&gt;$AC$10,H399&gt;$AB$10,H399&gt;$AA$10,H399&gt;$Z$10),"BA",AND(H399&gt;=$AD$11,H399&gt;$AC$10,H399&gt;$AB$10,H399&gt;$AA$10,H399&gt;$Z$10),"BB",AND(H399&gt;=$AC$11,H399&gt;$AB$10,H399&gt;$AA$10,H399&gt;$Z$10),"CB",AND(H399&gt;=$AB$11,H399&gt;$AA$10,H399&gt;$Z$10),"CC",AND(H399&gt;=$AA$11,H399&gt;$Z$10),"DC",H399&gt;=50,"DD"),IF(H399&gt;=$Y$9,"FD","FF")),R399),IF(J399&gt;=$X$32,$X$30,IF(J399&gt;=$Y$32,$Y$30,IF(J399&gt;=$Z$32,$Z$30,IF(J399&gt;=$AA$32,$AA$30,IF(J399&gt;=$AB$32,$AB$30,IF(J399&gt;=$AC$32,$AC$30,IF(J399&gt;=$AD$32,$AD$30,IF(J399&gt;=$AE$32,$AE$30,$AF$30))))))))),R399)</f>
        <v/>
      </c>
      <c r="T399" s="9" t="str" cm="1">
        <f t="array" ref="T399">IF(A399&lt;&gt;"",IF(_xlfn.BITOR(D399&lt;&gt;"GR",D399&lt;&gt;""),IF(AND(J399&gt;=50,D399&gt;=55),_xlfn.RANK.EQ(J399,$J$2:$J$1000,0),_xlfn.IFS(S399="FD",999,S399="FF",1000)),IF(AND(J399&gt;=50,F399&gt;=55),_xlfn.RANK.EQ(J399,$J$2:$J$326,0),_xlfn.IFS(S399="FD",999,S399="FF",1000))),"")</f>
        <v/>
      </c>
    </row>
    <row r="400" spans="1:20" x14ac:dyDescent="0.2">
      <c r="A400" s="3"/>
      <c r="B400" s="3"/>
      <c r="C400" s="3"/>
      <c r="D400" s="3"/>
      <c r="E400" s="16">
        <f t="shared" si="85"/>
        <v>0</v>
      </c>
      <c r="F400" s="16">
        <f t="shared" si="86"/>
        <v>0</v>
      </c>
      <c r="G400" s="9">
        <f t="shared" si="84"/>
        <v>0</v>
      </c>
      <c r="H400" s="9">
        <f t="shared" si="87"/>
        <v>0</v>
      </c>
      <c r="I400" s="9">
        <f t="shared" si="95"/>
        <v>0</v>
      </c>
      <c r="J400" s="9">
        <f t="shared" si="96"/>
        <v>0</v>
      </c>
      <c r="K400" s="9" t="str">
        <f t="shared" si="88"/>
        <v/>
      </c>
      <c r="L400" s="9" t="str">
        <f t="shared" si="89"/>
        <v/>
      </c>
      <c r="M400" s="9" t="str">
        <f t="shared" si="90"/>
        <v/>
      </c>
      <c r="N400" s="9" t="str">
        <f t="shared" si="91"/>
        <v/>
      </c>
      <c r="O400" s="9" t="str">
        <f t="shared" si="92"/>
        <v/>
      </c>
      <c r="P400" s="9" t="str">
        <f t="shared" si="93"/>
        <v/>
      </c>
      <c r="Q400" s="9" t="str">
        <f t="shared" si="94"/>
        <v/>
      </c>
      <c r="R400" s="9" t="str">
        <f>IF(A400&lt;&gt;"",IF(COUNTIF($G$2:$G$1000,"&gt;=50")&gt;=10,IF(AND(F400&gt;=55,G400&gt;=50),IF(_xlfn.RANK.EQ(K400,$K$2:$K$1000,0)&lt;=ROUND(COUNTIFS($G$2:$G$1000,"&gt;=50",$F$2:$F$1000,"&gt;=55")/100*$AF$9,0),$AF$8,IF(_xlfn.RANK.EQ(L400,$L$2:$L$1000,0)&lt;=ROUND(COUNTIFS($G$2:$G$1000,"&gt;=50",$F$2:$F$1000,"&gt;=55")/100*$AE$9,0),$AE$8,IF(_xlfn.RANK.EQ(M400,$M$2:$M$1000,0)&lt;=ROUND(COUNTIFS($G$2:$G$1000,"&gt;=50",$F$2:$F$1000,"&gt;=55")/100*$AD$9,0),$AD$8,IF(_xlfn.RANK.EQ(N400,$N$2:$N$1000,0)&lt;=ROUND(COUNTIFS($G$2:$G$1000,"&gt;=50",$F$2:$F$1000,"&gt;=55")/100*$AC$9,0),$AC$8,IF(_xlfn.RANK.EQ(O400,$O$2:$O$1000,0)&lt;=ROUND(COUNTIFS($G$2:$G$1000,"&gt;=50",$F$2:$F$1000,"&gt;=55")/100*$AB$9,0),$AB$8,IF(_xlfn.RANK.EQ(P400,$P$2:$P$1000,0)&lt;=ROUND(COUNTIFS($G$2:$G$1000,"&gt;=50",$F$2:$F$1000,"&gt;=55")/100*$AA$9,0),$AA$8,$Z$8)))))),IF(I400&gt;=$Y$9,$Y$8,$X$8)),IF(I400&gt;=$X$32,$X$30,IF(I400&gt;=$Y$32,$Y$30,IF(I400&gt;=$Z$32,$Z$30,IF(I400&gt;=$AA$32,$AA$30,IF(I400&gt;=$AB$32,$AB$30,IF(I400&gt;=$AC$32,$AC$30,IF(I400&gt;=$AD$32,$AD$30,IF(I400&gt;=$AE$32,$AE$30,$AF$30))))))))),"")</f>
        <v/>
      </c>
      <c r="S400" s="9" t="str" cm="1">
        <f t="array" ref="S400">IF(AND(D400&lt;&gt;"",D400&lt;&gt;"GR"),IF(COUNTIF($H$2:$H$1000,"&gt;=50")&gt;=10,IF(D400&lt;&gt;"GR",IF(AND(D400&gt;=55,H400&gt;=50),_xlfn.IFS(AND(H400&gt;=$AF$11,H400&gt;$AE$10,H400&gt;$AD$10,H400&gt;$AC$10,H400&gt;$AB$10,H400&gt;$AA$10,H400&gt;$Z$10),"AA",AND(H400&gt;=$AE$11,H400&gt;$AD$10,H400&gt;$AC$10,H400&gt;$AB$10,H400&gt;$AA$10,H400&gt;$Z$10),"BA",AND(H400&gt;=$AD$11,H400&gt;$AC$10,H400&gt;$AB$10,H400&gt;$AA$10,H400&gt;$Z$10),"BB",AND(H400&gt;=$AC$11,H400&gt;$AB$10,H400&gt;$AA$10,H400&gt;$Z$10),"CB",AND(H400&gt;=$AB$11,H400&gt;$AA$10,H400&gt;$Z$10),"CC",AND(H400&gt;=$AA$11,H400&gt;$Z$10),"DC",H400&gt;=50,"DD"),IF(H400&gt;=$Y$9,"FD","FF")),R400),IF(J400&gt;=$X$32,$X$30,IF(J400&gt;=$Y$32,$Y$30,IF(J400&gt;=$Z$32,$Z$30,IF(J400&gt;=$AA$32,$AA$30,IF(J400&gt;=$AB$32,$AB$30,IF(J400&gt;=$AC$32,$AC$30,IF(J400&gt;=$AD$32,$AD$30,IF(J400&gt;=$AE$32,$AE$30,$AF$30))))))))),R400)</f>
        <v/>
      </c>
      <c r="T400" s="9" t="str" cm="1">
        <f t="array" ref="T400">IF(A400&lt;&gt;"",IF(_xlfn.BITOR(D400&lt;&gt;"GR",D400&lt;&gt;""),IF(AND(J400&gt;=50,D400&gt;=55),_xlfn.RANK.EQ(J400,$J$2:$J$1000,0),_xlfn.IFS(S400="FD",999,S400="FF",1000)),IF(AND(J400&gt;=50,F400&gt;=55),_xlfn.RANK.EQ(J400,$J$2:$J$326,0),_xlfn.IFS(S400="FD",999,S400="FF",1000))),"")</f>
        <v/>
      </c>
    </row>
    <row r="401" spans="1:20" x14ac:dyDescent="0.2">
      <c r="A401" s="3"/>
      <c r="B401" s="3"/>
      <c r="C401" s="3"/>
      <c r="D401" s="3"/>
      <c r="E401" s="16">
        <f t="shared" si="85"/>
        <v>0</v>
      </c>
      <c r="F401" s="16">
        <f t="shared" si="86"/>
        <v>0</v>
      </c>
      <c r="G401" s="9">
        <f t="shared" si="84"/>
        <v>0</v>
      </c>
      <c r="H401" s="9">
        <f t="shared" si="87"/>
        <v>0</v>
      </c>
      <c r="I401" s="9">
        <f t="shared" si="95"/>
        <v>0</v>
      </c>
      <c r="J401" s="9">
        <f t="shared" si="96"/>
        <v>0</v>
      </c>
      <c r="K401" s="9" t="str">
        <f t="shared" si="88"/>
        <v/>
      </c>
      <c r="L401" s="9" t="str">
        <f t="shared" si="89"/>
        <v/>
      </c>
      <c r="M401" s="9" t="str">
        <f t="shared" si="90"/>
        <v/>
      </c>
      <c r="N401" s="9" t="str">
        <f t="shared" si="91"/>
        <v/>
      </c>
      <c r="O401" s="9" t="str">
        <f t="shared" si="92"/>
        <v/>
      </c>
      <c r="P401" s="9" t="str">
        <f t="shared" si="93"/>
        <v/>
      </c>
      <c r="Q401" s="9" t="str">
        <f t="shared" si="94"/>
        <v/>
      </c>
      <c r="R401" s="9" t="str">
        <f>IF(A401&lt;&gt;"",IF(COUNTIF($G$2:$G$1000,"&gt;=50")&gt;=10,IF(AND(F401&gt;=55,G401&gt;=50),IF(_xlfn.RANK.EQ(K401,$K$2:$K$1000,0)&lt;=ROUND(COUNTIFS($G$2:$G$1000,"&gt;=50",$F$2:$F$1000,"&gt;=55")/100*$AF$9,0),$AF$8,IF(_xlfn.RANK.EQ(L401,$L$2:$L$1000,0)&lt;=ROUND(COUNTIFS($G$2:$G$1000,"&gt;=50",$F$2:$F$1000,"&gt;=55")/100*$AE$9,0),$AE$8,IF(_xlfn.RANK.EQ(M401,$M$2:$M$1000,0)&lt;=ROUND(COUNTIFS($G$2:$G$1000,"&gt;=50",$F$2:$F$1000,"&gt;=55")/100*$AD$9,0),$AD$8,IF(_xlfn.RANK.EQ(N401,$N$2:$N$1000,0)&lt;=ROUND(COUNTIFS($G$2:$G$1000,"&gt;=50",$F$2:$F$1000,"&gt;=55")/100*$AC$9,0),$AC$8,IF(_xlfn.RANK.EQ(O401,$O$2:$O$1000,0)&lt;=ROUND(COUNTIFS($G$2:$G$1000,"&gt;=50",$F$2:$F$1000,"&gt;=55")/100*$AB$9,0),$AB$8,IF(_xlfn.RANK.EQ(P401,$P$2:$P$1000,0)&lt;=ROUND(COUNTIFS($G$2:$G$1000,"&gt;=50",$F$2:$F$1000,"&gt;=55")/100*$AA$9,0),$AA$8,$Z$8)))))),IF(I401&gt;=$Y$9,$Y$8,$X$8)),IF(I401&gt;=$X$32,$X$30,IF(I401&gt;=$Y$32,$Y$30,IF(I401&gt;=$Z$32,$Z$30,IF(I401&gt;=$AA$32,$AA$30,IF(I401&gt;=$AB$32,$AB$30,IF(I401&gt;=$AC$32,$AC$30,IF(I401&gt;=$AD$32,$AD$30,IF(I401&gt;=$AE$32,$AE$30,$AF$30))))))))),"")</f>
        <v/>
      </c>
      <c r="S401" s="9" t="str" cm="1">
        <f t="array" ref="S401">IF(AND(D401&lt;&gt;"",D401&lt;&gt;"GR"),IF(COUNTIF($H$2:$H$1000,"&gt;=50")&gt;=10,IF(D401&lt;&gt;"GR",IF(AND(D401&gt;=55,H401&gt;=50),_xlfn.IFS(AND(H401&gt;=$AF$11,H401&gt;$AE$10,H401&gt;$AD$10,H401&gt;$AC$10,H401&gt;$AB$10,H401&gt;$AA$10,H401&gt;$Z$10),"AA",AND(H401&gt;=$AE$11,H401&gt;$AD$10,H401&gt;$AC$10,H401&gt;$AB$10,H401&gt;$AA$10,H401&gt;$Z$10),"BA",AND(H401&gt;=$AD$11,H401&gt;$AC$10,H401&gt;$AB$10,H401&gt;$AA$10,H401&gt;$Z$10),"BB",AND(H401&gt;=$AC$11,H401&gt;$AB$10,H401&gt;$AA$10,H401&gt;$Z$10),"CB",AND(H401&gt;=$AB$11,H401&gt;$AA$10,H401&gt;$Z$10),"CC",AND(H401&gt;=$AA$11,H401&gt;$Z$10),"DC",H401&gt;=50,"DD"),IF(H401&gt;=$Y$9,"FD","FF")),R401),IF(J401&gt;=$X$32,$X$30,IF(J401&gt;=$Y$32,$Y$30,IF(J401&gt;=$Z$32,$Z$30,IF(J401&gt;=$AA$32,$AA$30,IF(J401&gt;=$AB$32,$AB$30,IF(J401&gt;=$AC$32,$AC$30,IF(J401&gt;=$AD$32,$AD$30,IF(J401&gt;=$AE$32,$AE$30,$AF$30))))))))),R401)</f>
        <v/>
      </c>
      <c r="T401" s="9" t="str" cm="1">
        <f t="array" ref="T401">IF(A401&lt;&gt;"",IF(_xlfn.BITOR(D401&lt;&gt;"GR",D401&lt;&gt;""),IF(AND(J401&gt;=50,D401&gt;=55),_xlfn.RANK.EQ(J401,$J$2:$J$1000,0),_xlfn.IFS(S401="FD",999,S401="FF",1000)),IF(AND(J401&gt;=50,F401&gt;=55),_xlfn.RANK.EQ(J401,$J$2:$J$326,0),_xlfn.IFS(S401="FD",999,S401="FF",1000))),"")</f>
        <v/>
      </c>
    </row>
    <row r="402" spans="1:20" x14ac:dyDescent="0.2">
      <c r="A402" s="3"/>
      <c r="B402" s="3"/>
      <c r="C402" s="3"/>
      <c r="D402" s="3"/>
      <c r="E402" s="16">
        <f t="shared" si="85"/>
        <v>0</v>
      </c>
      <c r="F402" s="16">
        <f t="shared" si="86"/>
        <v>0</v>
      </c>
      <c r="G402" s="9">
        <f t="shared" si="84"/>
        <v>0</v>
      </c>
      <c r="H402" s="9">
        <f t="shared" si="87"/>
        <v>0</v>
      </c>
      <c r="I402" s="9">
        <f t="shared" si="95"/>
        <v>0</v>
      </c>
      <c r="J402" s="9">
        <f t="shared" si="96"/>
        <v>0</v>
      </c>
      <c r="K402" s="9" t="str">
        <f t="shared" si="88"/>
        <v/>
      </c>
      <c r="L402" s="9" t="str">
        <f t="shared" si="89"/>
        <v/>
      </c>
      <c r="M402" s="9" t="str">
        <f t="shared" si="90"/>
        <v/>
      </c>
      <c r="N402" s="9" t="str">
        <f t="shared" si="91"/>
        <v/>
      </c>
      <c r="O402" s="9" t="str">
        <f t="shared" si="92"/>
        <v/>
      </c>
      <c r="P402" s="9" t="str">
        <f t="shared" si="93"/>
        <v/>
      </c>
      <c r="Q402" s="9" t="str">
        <f t="shared" si="94"/>
        <v/>
      </c>
      <c r="R402" s="9" t="str">
        <f>IF(A402&lt;&gt;"",IF(COUNTIF($G$2:$G$1000,"&gt;=50")&gt;=10,IF(AND(F402&gt;=55,G402&gt;=50),IF(_xlfn.RANK.EQ(K402,$K$2:$K$1000,0)&lt;=ROUND(COUNTIFS($G$2:$G$1000,"&gt;=50",$F$2:$F$1000,"&gt;=55")/100*$AF$9,0),$AF$8,IF(_xlfn.RANK.EQ(L402,$L$2:$L$1000,0)&lt;=ROUND(COUNTIFS($G$2:$G$1000,"&gt;=50",$F$2:$F$1000,"&gt;=55")/100*$AE$9,0),$AE$8,IF(_xlfn.RANK.EQ(M402,$M$2:$M$1000,0)&lt;=ROUND(COUNTIFS($G$2:$G$1000,"&gt;=50",$F$2:$F$1000,"&gt;=55")/100*$AD$9,0),$AD$8,IF(_xlfn.RANK.EQ(N402,$N$2:$N$1000,0)&lt;=ROUND(COUNTIFS($G$2:$G$1000,"&gt;=50",$F$2:$F$1000,"&gt;=55")/100*$AC$9,0),$AC$8,IF(_xlfn.RANK.EQ(O402,$O$2:$O$1000,0)&lt;=ROUND(COUNTIFS($G$2:$G$1000,"&gt;=50",$F$2:$F$1000,"&gt;=55")/100*$AB$9,0),$AB$8,IF(_xlfn.RANK.EQ(P402,$P$2:$P$1000,0)&lt;=ROUND(COUNTIFS($G$2:$G$1000,"&gt;=50",$F$2:$F$1000,"&gt;=55")/100*$AA$9,0),$AA$8,$Z$8)))))),IF(I402&gt;=$Y$9,$Y$8,$X$8)),IF(I402&gt;=$X$32,$X$30,IF(I402&gt;=$Y$32,$Y$30,IF(I402&gt;=$Z$32,$Z$30,IF(I402&gt;=$AA$32,$AA$30,IF(I402&gt;=$AB$32,$AB$30,IF(I402&gt;=$AC$32,$AC$30,IF(I402&gt;=$AD$32,$AD$30,IF(I402&gt;=$AE$32,$AE$30,$AF$30))))))))),"")</f>
        <v/>
      </c>
      <c r="S402" s="9" t="str" cm="1">
        <f t="array" ref="S402">IF(AND(D402&lt;&gt;"",D402&lt;&gt;"GR"),IF(COUNTIF($H$2:$H$1000,"&gt;=50")&gt;=10,IF(D402&lt;&gt;"GR",IF(AND(D402&gt;=55,H402&gt;=50),_xlfn.IFS(AND(H402&gt;=$AF$11,H402&gt;$AE$10,H402&gt;$AD$10,H402&gt;$AC$10,H402&gt;$AB$10,H402&gt;$AA$10,H402&gt;$Z$10),"AA",AND(H402&gt;=$AE$11,H402&gt;$AD$10,H402&gt;$AC$10,H402&gt;$AB$10,H402&gt;$AA$10,H402&gt;$Z$10),"BA",AND(H402&gt;=$AD$11,H402&gt;$AC$10,H402&gt;$AB$10,H402&gt;$AA$10,H402&gt;$Z$10),"BB",AND(H402&gt;=$AC$11,H402&gt;$AB$10,H402&gt;$AA$10,H402&gt;$Z$10),"CB",AND(H402&gt;=$AB$11,H402&gt;$AA$10,H402&gt;$Z$10),"CC",AND(H402&gt;=$AA$11,H402&gt;$Z$10),"DC",H402&gt;=50,"DD"),IF(H402&gt;=$Y$9,"FD","FF")),R402),IF(J402&gt;=$X$32,$X$30,IF(J402&gt;=$Y$32,$Y$30,IF(J402&gt;=$Z$32,$Z$30,IF(J402&gt;=$AA$32,$AA$30,IF(J402&gt;=$AB$32,$AB$30,IF(J402&gt;=$AC$32,$AC$30,IF(J402&gt;=$AD$32,$AD$30,IF(J402&gt;=$AE$32,$AE$30,$AF$30))))))))),R402)</f>
        <v/>
      </c>
      <c r="T402" s="9" t="str" cm="1">
        <f t="array" ref="T402">IF(A402&lt;&gt;"",IF(_xlfn.BITOR(D402&lt;&gt;"GR",D402&lt;&gt;""),IF(AND(J402&gt;=50,D402&gt;=55),_xlfn.RANK.EQ(J402,$J$2:$J$1000,0),_xlfn.IFS(S402="FD",999,S402="FF",1000)),IF(AND(J402&gt;=50,F402&gt;=55),_xlfn.RANK.EQ(J402,$J$2:$J$326,0),_xlfn.IFS(S402="FD",999,S402="FF",1000))),"")</f>
        <v/>
      </c>
    </row>
    <row r="403" spans="1:20" x14ac:dyDescent="0.2">
      <c r="A403" s="3"/>
      <c r="B403" s="3"/>
      <c r="C403" s="3"/>
      <c r="D403" s="3"/>
      <c r="E403" s="16">
        <f t="shared" si="85"/>
        <v>0</v>
      </c>
      <c r="F403" s="16">
        <f t="shared" si="86"/>
        <v>0</v>
      </c>
      <c r="G403" s="9">
        <f t="shared" si="84"/>
        <v>0</v>
      </c>
      <c r="H403" s="9">
        <f t="shared" si="87"/>
        <v>0</v>
      </c>
      <c r="I403" s="9">
        <f t="shared" si="95"/>
        <v>0</v>
      </c>
      <c r="J403" s="9">
        <f t="shared" si="96"/>
        <v>0</v>
      </c>
      <c r="K403" s="9" t="str">
        <f t="shared" si="88"/>
        <v/>
      </c>
      <c r="L403" s="9" t="str">
        <f t="shared" si="89"/>
        <v/>
      </c>
      <c r="M403" s="9" t="str">
        <f t="shared" si="90"/>
        <v/>
      </c>
      <c r="N403" s="9" t="str">
        <f t="shared" si="91"/>
        <v/>
      </c>
      <c r="O403" s="9" t="str">
        <f t="shared" si="92"/>
        <v/>
      </c>
      <c r="P403" s="9" t="str">
        <f t="shared" si="93"/>
        <v/>
      </c>
      <c r="Q403" s="9" t="str">
        <f t="shared" si="94"/>
        <v/>
      </c>
      <c r="R403" s="9" t="str">
        <f>IF(A403&lt;&gt;"",IF(COUNTIF($G$2:$G$1000,"&gt;=50")&gt;=10,IF(AND(F403&gt;=55,G403&gt;=50),IF(_xlfn.RANK.EQ(K403,$K$2:$K$1000,0)&lt;=ROUND(COUNTIFS($G$2:$G$1000,"&gt;=50",$F$2:$F$1000,"&gt;=55")/100*$AF$9,0),$AF$8,IF(_xlfn.RANK.EQ(L403,$L$2:$L$1000,0)&lt;=ROUND(COUNTIFS($G$2:$G$1000,"&gt;=50",$F$2:$F$1000,"&gt;=55")/100*$AE$9,0),$AE$8,IF(_xlfn.RANK.EQ(M403,$M$2:$M$1000,0)&lt;=ROUND(COUNTIFS($G$2:$G$1000,"&gt;=50",$F$2:$F$1000,"&gt;=55")/100*$AD$9,0),$AD$8,IF(_xlfn.RANK.EQ(N403,$N$2:$N$1000,0)&lt;=ROUND(COUNTIFS($G$2:$G$1000,"&gt;=50",$F$2:$F$1000,"&gt;=55")/100*$AC$9,0),$AC$8,IF(_xlfn.RANK.EQ(O403,$O$2:$O$1000,0)&lt;=ROUND(COUNTIFS($G$2:$G$1000,"&gt;=50",$F$2:$F$1000,"&gt;=55")/100*$AB$9,0),$AB$8,IF(_xlfn.RANK.EQ(P403,$P$2:$P$1000,0)&lt;=ROUND(COUNTIFS($G$2:$G$1000,"&gt;=50",$F$2:$F$1000,"&gt;=55")/100*$AA$9,0),$AA$8,$Z$8)))))),IF(I403&gt;=$Y$9,$Y$8,$X$8)),IF(I403&gt;=$X$32,$X$30,IF(I403&gt;=$Y$32,$Y$30,IF(I403&gt;=$Z$32,$Z$30,IF(I403&gt;=$AA$32,$AA$30,IF(I403&gt;=$AB$32,$AB$30,IF(I403&gt;=$AC$32,$AC$30,IF(I403&gt;=$AD$32,$AD$30,IF(I403&gt;=$AE$32,$AE$30,$AF$30))))))))),"")</f>
        <v/>
      </c>
      <c r="S403" s="9" t="str" cm="1">
        <f t="array" ref="S403">IF(AND(D403&lt;&gt;"",D403&lt;&gt;"GR"),IF(COUNTIF($H$2:$H$1000,"&gt;=50")&gt;=10,IF(D403&lt;&gt;"GR",IF(AND(D403&gt;=55,H403&gt;=50),_xlfn.IFS(AND(H403&gt;=$AF$11,H403&gt;$AE$10,H403&gt;$AD$10,H403&gt;$AC$10,H403&gt;$AB$10,H403&gt;$AA$10,H403&gt;$Z$10),"AA",AND(H403&gt;=$AE$11,H403&gt;$AD$10,H403&gt;$AC$10,H403&gt;$AB$10,H403&gt;$AA$10,H403&gt;$Z$10),"BA",AND(H403&gt;=$AD$11,H403&gt;$AC$10,H403&gt;$AB$10,H403&gt;$AA$10,H403&gt;$Z$10),"BB",AND(H403&gt;=$AC$11,H403&gt;$AB$10,H403&gt;$AA$10,H403&gt;$Z$10),"CB",AND(H403&gt;=$AB$11,H403&gt;$AA$10,H403&gt;$Z$10),"CC",AND(H403&gt;=$AA$11,H403&gt;$Z$10),"DC",H403&gt;=50,"DD"),IF(H403&gt;=$Y$9,"FD","FF")),R403),IF(J403&gt;=$X$32,$X$30,IF(J403&gt;=$Y$32,$Y$30,IF(J403&gt;=$Z$32,$Z$30,IF(J403&gt;=$AA$32,$AA$30,IF(J403&gt;=$AB$32,$AB$30,IF(J403&gt;=$AC$32,$AC$30,IF(J403&gt;=$AD$32,$AD$30,IF(J403&gt;=$AE$32,$AE$30,$AF$30))))))))),R403)</f>
        <v/>
      </c>
      <c r="T403" s="9" t="str" cm="1">
        <f t="array" ref="T403">IF(A403&lt;&gt;"",IF(_xlfn.BITOR(D403&lt;&gt;"GR",D403&lt;&gt;""),IF(AND(J403&gt;=50,D403&gt;=55),_xlfn.RANK.EQ(J403,$J$2:$J$1000,0),_xlfn.IFS(S403="FD",999,S403="FF",1000)),IF(AND(J403&gt;=50,F403&gt;=55),_xlfn.RANK.EQ(J403,$J$2:$J$326,0),_xlfn.IFS(S403="FD",999,S403="FF",1000))),"")</f>
        <v/>
      </c>
    </row>
    <row r="404" spans="1:20" x14ac:dyDescent="0.2">
      <c r="A404" s="3"/>
      <c r="B404" s="3"/>
      <c r="C404" s="3"/>
      <c r="D404" s="3"/>
      <c r="E404" s="16">
        <f t="shared" si="85"/>
        <v>0</v>
      </c>
      <c r="F404" s="16">
        <f t="shared" si="86"/>
        <v>0</v>
      </c>
      <c r="G404" s="9">
        <f t="shared" si="84"/>
        <v>0</v>
      </c>
      <c r="H404" s="9">
        <f t="shared" si="87"/>
        <v>0</v>
      </c>
      <c r="I404" s="9">
        <f t="shared" si="95"/>
        <v>0</v>
      </c>
      <c r="J404" s="9">
        <f t="shared" si="96"/>
        <v>0</v>
      </c>
      <c r="K404" s="9" t="str">
        <f t="shared" si="88"/>
        <v/>
      </c>
      <c r="L404" s="9" t="str">
        <f t="shared" si="89"/>
        <v/>
      </c>
      <c r="M404" s="9" t="str">
        <f t="shared" si="90"/>
        <v/>
      </c>
      <c r="N404" s="9" t="str">
        <f t="shared" si="91"/>
        <v/>
      </c>
      <c r="O404" s="9" t="str">
        <f t="shared" si="92"/>
        <v/>
      </c>
      <c r="P404" s="9" t="str">
        <f t="shared" si="93"/>
        <v/>
      </c>
      <c r="Q404" s="9" t="str">
        <f t="shared" si="94"/>
        <v/>
      </c>
      <c r="R404" s="9" t="str">
        <f>IF(A404&lt;&gt;"",IF(COUNTIF($G$2:$G$1000,"&gt;=50")&gt;=10,IF(AND(F404&gt;=55,G404&gt;=50),IF(_xlfn.RANK.EQ(K404,$K$2:$K$1000,0)&lt;=ROUND(COUNTIFS($G$2:$G$1000,"&gt;=50",$F$2:$F$1000,"&gt;=55")/100*$AF$9,0),$AF$8,IF(_xlfn.RANK.EQ(L404,$L$2:$L$1000,0)&lt;=ROUND(COUNTIFS($G$2:$G$1000,"&gt;=50",$F$2:$F$1000,"&gt;=55")/100*$AE$9,0),$AE$8,IF(_xlfn.RANK.EQ(M404,$M$2:$M$1000,0)&lt;=ROUND(COUNTIFS($G$2:$G$1000,"&gt;=50",$F$2:$F$1000,"&gt;=55")/100*$AD$9,0),$AD$8,IF(_xlfn.RANK.EQ(N404,$N$2:$N$1000,0)&lt;=ROUND(COUNTIFS($G$2:$G$1000,"&gt;=50",$F$2:$F$1000,"&gt;=55")/100*$AC$9,0),$AC$8,IF(_xlfn.RANK.EQ(O404,$O$2:$O$1000,0)&lt;=ROUND(COUNTIFS($G$2:$G$1000,"&gt;=50",$F$2:$F$1000,"&gt;=55")/100*$AB$9,0),$AB$8,IF(_xlfn.RANK.EQ(P404,$P$2:$P$1000,0)&lt;=ROUND(COUNTIFS($G$2:$G$1000,"&gt;=50",$F$2:$F$1000,"&gt;=55")/100*$AA$9,0),$AA$8,$Z$8)))))),IF(I404&gt;=$Y$9,$Y$8,$X$8)),IF(I404&gt;=$X$32,$X$30,IF(I404&gt;=$Y$32,$Y$30,IF(I404&gt;=$Z$32,$Z$30,IF(I404&gt;=$AA$32,$AA$30,IF(I404&gt;=$AB$32,$AB$30,IF(I404&gt;=$AC$32,$AC$30,IF(I404&gt;=$AD$32,$AD$30,IF(I404&gt;=$AE$32,$AE$30,$AF$30))))))))),"")</f>
        <v/>
      </c>
      <c r="S404" s="9" t="str" cm="1">
        <f t="array" ref="S404">IF(AND(D404&lt;&gt;"",D404&lt;&gt;"GR"),IF(COUNTIF($H$2:$H$1000,"&gt;=50")&gt;=10,IF(D404&lt;&gt;"GR",IF(AND(D404&gt;=55,H404&gt;=50),_xlfn.IFS(AND(H404&gt;=$AF$11,H404&gt;$AE$10,H404&gt;$AD$10,H404&gt;$AC$10,H404&gt;$AB$10,H404&gt;$AA$10,H404&gt;$Z$10),"AA",AND(H404&gt;=$AE$11,H404&gt;$AD$10,H404&gt;$AC$10,H404&gt;$AB$10,H404&gt;$AA$10,H404&gt;$Z$10),"BA",AND(H404&gt;=$AD$11,H404&gt;$AC$10,H404&gt;$AB$10,H404&gt;$AA$10,H404&gt;$Z$10),"BB",AND(H404&gt;=$AC$11,H404&gt;$AB$10,H404&gt;$AA$10,H404&gt;$Z$10),"CB",AND(H404&gt;=$AB$11,H404&gt;$AA$10,H404&gt;$Z$10),"CC",AND(H404&gt;=$AA$11,H404&gt;$Z$10),"DC",H404&gt;=50,"DD"),IF(H404&gt;=$Y$9,"FD","FF")),R404),IF(J404&gt;=$X$32,$X$30,IF(J404&gt;=$Y$32,$Y$30,IF(J404&gt;=$Z$32,$Z$30,IF(J404&gt;=$AA$32,$AA$30,IF(J404&gt;=$AB$32,$AB$30,IF(J404&gt;=$AC$32,$AC$30,IF(J404&gt;=$AD$32,$AD$30,IF(J404&gt;=$AE$32,$AE$30,$AF$30))))))))),R404)</f>
        <v/>
      </c>
      <c r="T404" s="9" t="str" cm="1">
        <f t="array" ref="T404">IF(A404&lt;&gt;"",IF(_xlfn.BITOR(D404&lt;&gt;"GR",D404&lt;&gt;""),IF(AND(J404&gt;=50,D404&gt;=55),_xlfn.RANK.EQ(J404,$J$2:$J$1000,0),_xlfn.IFS(S404="FD",999,S404="FF",1000)),IF(AND(J404&gt;=50,F404&gt;=55),_xlfn.RANK.EQ(J404,$J$2:$J$326,0),_xlfn.IFS(S404="FD",999,S404="FF",1000))),"")</f>
        <v/>
      </c>
    </row>
    <row r="405" spans="1:20" x14ac:dyDescent="0.2">
      <c r="A405" s="3"/>
      <c r="B405" s="3"/>
      <c r="C405" s="3"/>
      <c r="D405" s="3"/>
      <c r="E405" s="16">
        <f t="shared" si="85"/>
        <v>0</v>
      </c>
      <c r="F405" s="16">
        <f t="shared" si="86"/>
        <v>0</v>
      </c>
      <c r="G405" s="9">
        <f t="shared" si="84"/>
        <v>0</v>
      </c>
      <c r="H405" s="9">
        <f t="shared" si="87"/>
        <v>0</v>
      </c>
      <c r="I405" s="9">
        <f t="shared" si="95"/>
        <v>0</v>
      </c>
      <c r="J405" s="9">
        <f t="shared" si="96"/>
        <v>0</v>
      </c>
      <c r="K405" s="9" t="str">
        <f t="shared" si="88"/>
        <v/>
      </c>
      <c r="L405" s="9" t="str">
        <f t="shared" si="89"/>
        <v/>
      </c>
      <c r="M405" s="9" t="str">
        <f t="shared" si="90"/>
        <v/>
      </c>
      <c r="N405" s="9" t="str">
        <f t="shared" si="91"/>
        <v/>
      </c>
      <c r="O405" s="9" t="str">
        <f t="shared" si="92"/>
        <v/>
      </c>
      <c r="P405" s="9" t="str">
        <f t="shared" si="93"/>
        <v/>
      </c>
      <c r="Q405" s="9" t="str">
        <f t="shared" si="94"/>
        <v/>
      </c>
      <c r="R405" s="9" t="str">
        <f>IF(A405&lt;&gt;"",IF(COUNTIF($G$2:$G$1000,"&gt;=50")&gt;=10,IF(AND(F405&gt;=55,G405&gt;=50),IF(_xlfn.RANK.EQ(K405,$K$2:$K$1000,0)&lt;=ROUND(COUNTIFS($G$2:$G$1000,"&gt;=50",$F$2:$F$1000,"&gt;=55")/100*$AF$9,0),$AF$8,IF(_xlfn.RANK.EQ(L405,$L$2:$L$1000,0)&lt;=ROUND(COUNTIFS($G$2:$G$1000,"&gt;=50",$F$2:$F$1000,"&gt;=55")/100*$AE$9,0),$AE$8,IF(_xlfn.RANK.EQ(M405,$M$2:$M$1000,0)&lt;=ROUND(COUNTIFS($G$2:$G$1000,"&gt;=50",$F$2:$F$1000,"&gt;=55")/100*$AD$9,0),$AD$8,IF(_xlfn.RANK.EQ(N405,$N$2:$N$1000,0)&lt;=ROUND(COUNTIFS($G$2:$G$1000,"&gt;=50",$F$2:$F$1000,"&gt;=55")/100*$AC$9,0),$AC$8,IF(_xlfn.RANK.EQ(O405,$O$2:$O$1000,0)&lt;=ROUND(COUNTIFS($G$2:$G$1000,"&gt;=50",$F$2:$F$1000,"&gt;=55")/100*$AB$9,0),$AB$8,IF(_xlfn.RANK.EQ(P405,$P$2:$P$1000,0)&lt;=ROUND(COUNTIFS($G$2:$G$1000,"&gt;=50",$F$2:$F$1000,"&gt;=55")/100*$AA$9,0),$AA$8,$Z$8)))))),IF(I405&gt;=$Y$9,$Y$8,$X$8)),IF(I405&gt;=$X$32,$X$30,IF(I405&gt;=$Y$32,$Y$30,IF(I405&gt;=$Z$32,$Z$30,IF(I405&gt;=$AA$32,$AA$30,IF(I405&gt;=$AB$32,$AB$30,IF(I405&gt;=$AC$32,$AC$30,IF(I405&gt;=$AD$32,$AD$30,IF(I405&gt;=$AE$32,$AE$30,$AF$30))))))))),"")</f>
        <v/>
      </c>
      <c r="S405" s="9" t="str" cm="1">
        <f t="array" ref="S405">IF(AND(D405&lt;&gt;"",D405&lt;&gt;"GR"),IF(COUNTIF($H$2:$H$1000,"&gt;=50")&gt;=10,IF(D405&lt;&gt;"GR",IF(AND(D405&gt;=55,H405&gt;=50),_xlfn.IFS(AND(H405&gt;=$AF$11,H405&gt;$AE$10,H405&gt;$AD$10,H405&gt;$AC$10,H405&gt;$AB$10,H405&gt;$AA$10,H405&gt;$Z$10),"AA",AND(H405&gt;=$AE$11,H405&gt;$AD$10,H405&gt;$AC$10,H405&gt;$AB$10,H405&gt;$AA$10,H405&gt;$Z$10),"BA",AND(H405&gt;=$AD$11,H405&gt;$AC$10,H405&gt;$AB$10,H405&gt;$AA$10,H405&gt;$Z$10),"BB",AND(H405&gt;=$AC$11,H405&gt;$AB$10,H405&gt;$AA$10,H405&gt;$Z$10),"CB",AND(H405&gt;=$AB$11,H405&gt;$AA$10,H405&gt;$Z$10),"CC",AND(H405&gt;=$AA$11,H405&gt;$Z$10),"DC",H405&gt;=50,"DD"),IF(H405&gt;=$Y$9,"FD","FF")),R405),IF(J405&gt;=$X$32,$X$30,IF(J405&gt;=$Y$32,$Y$30,IF(J405&gt;=$Z$32,$Z$30,IF(J405&gt;=$AA$32,$AA$30,IF(J405&gt;=$AB$32,$AB$30,IF(J405&gt;=$AC$32,$AC$30,IF(J405&gt;=$AD$32,$AD$30,IF(J405&gt;=$AE$32,$AE$30,$AF$30))))))))),R405)</f>
        <v/>
      </c>
      <c r="T405" s="9" t="str" cm="1">
        <f t="array" ref="T405">IF(A405&lt;&gt;"",IF(_xlfn.BITOR(D405&lt;&gt;"GR",D405&lt;&gt;""),IF(AND(J405&gt;=50,D405&gt;=55),_xlfn.RANK.EQ(J405,$J$2:$J$1000,0),_xlfn.IFS(S405="FD",999,S405="FF",1000)),IF(AND(J405&gt;=50,F405&gt;=55),_xlfn.RANK.EQ(J405,$J$2:$J$326,0),_xlfn.IFS(S405="FD",999,S405="FF",1000))),"")</f>
        <v/>
      </c>
    </row>
    <row r="406" spans="1:20" x14ac:dyDescent="0.2">
      <c r="A406" s="3"/>
      <c r="B406" s="3"/>
      <c r="C406" s="3"/>
      <c r="D406" s="3"/>
      <c r="E406" s="16">
        <f t="shared" si="85"/>
        <v>0</v>
      </c>
      <c r="F406" s="16">
        <f t="shared" si="86"/>
        <v>0</v>
      </c>
      <c r="G406" s="9">
        <f t="shared" si="84"/>
        <v>0</v>
      </c>
      <c r="H406" s="9">
        <f t="shared" si="87"/>
        <v>0</v>
      </c>
      <c r="I406" s="9">
        <f t="shared" si="95"/>
        <v>0</v>
      </c>
      <c r="J406" s="9">
        <f t="shared" si="96"/>
        <v>0</v>
      </c>
      <c r="K406" s="9" t="str">
        <f t="shared" si="88"/>
        <v/>
      </c>
      <c r="L406" s="9" t="str">
        <f t="shared" si="89"/>
        <v/>
      </c>
      <c r="M406" s="9" t="str">
        <f t="shared" si="90"/>
        <v/>
      </c>
      <c r="N406" s="9" t="str">
        <f t="shared" si="91"/>
        <v/>
      </c>
      <c r="O406" s="9" t="str">
        <f t="shared" si="92"/>
        <v/>
      </c>
      <c r="P406" s="9" t="str">
        <f t="shared" si="93"/>
        <v/>
      </c>
      <c r="Q406" s="9" t="str">
        <f t="shared" si="94"/>
        <v/>
      </c>
      <c r="R406" s="9" t="str">
        <f>IF(A406&lt;&gt;"",IF(COUNTIF($G$2:$G$1000,"&gt;=50")&gt;=10,IF(AND(F406&gt;=55,G406&gt;=50),IF(_xlfn.RANK.EQ(K406,$K$2:$K$1000,0)&lt;=ROUND(COUNTIFS($G$2:$G$1000,"&gt;=50",$F$2:$F$1000,"&gt;=55")/100*$AF$9,0),$AF$8,IF(_xlfn.RANK.EQ(L406,$L$2:$L$1000,0)&lt;=ROUND(COUNTIFS($G$2:$G$1000,"&gt;=50",$F$2:$F$1000,"&gt;=55")/100*$AE$9,0),$AE$8,IF(_xlfn.RANK.EQ(M406,$M$2:$M$1000,0)&lt;=ROUND(COUNTIFS($G$2:$G$1000,"&gt;=50",$F$2:$F$1000,"&gt;=55")/100*$AD$9,0),$AD$8,IF(_xlfn.RANK.EQ(N406,$N$2:$N$1000,0)&lt;=ROUND(COUNTIFS($G$2:$G$1000,"&gt;=50",$F$2:$F$1000,"&gt;=55")/100*$AC$9,0),$AC$8,IF(_xlfn.RANK.EQ(O406,$O$2:$O$1000,0)&lt;=ROUND(COUNTIFS($G$2:$G$1000,"&gt;=50",$F$2:$F$1000,"&gt;=55")/100*$AB$9,0),$AB$8,IF(_xlfn.RANK.EQ(P406,$P$2:$P$1000,0)&lt;=ROUND(COUNTIFS($G$2:$G$1000,"&gt;=50",$F$2:$F$1000,"&gt;=55")/100*$AA$9,0),$AA$8,$Z$8)))))),IF(I406&gt;=$Y$9,$Y$8,$X$8)),IF(I406&gt;=$X$32,$X$30,IF(I406&gt;=$Y$32,$Y$30,IF(I406&gt;=$Z$32,$Z$30,IF(I406&gt;=$AA$32,$AA$30,IF(I406&gt;=$AB$32,$AB$30,IF(I406&gt;=$AC$32,$AC$30,IF(I406&gt;=$AD$32,$AD$30,IF(I406&gt;=$AE$32,$AE$30,$AF$30))))))))),"")</f>
        <v/>
      </c>
      <c r="S406" s="9" t="str" cm="1">
        <f t="array" ref="S406">IF(AND(D406&lt;&gt;"",D406&lt;&gt;"GR"),IF(COUNTIF($H$2:$H$1000,"&gt;=50")&gt;=10,IF(D406&lt;&gt;"GR",IF(AND(D406&gt;=55,H406&gt;=50),_xlfn.IFS(AND(H406&gt;=$AF$11,H406&gt;$AE$10,H406&gt;$AD$10,H406&gt;$AC$10,H406&gt;$AB$10,H406&gt;$AA$10,H406&gt;$Z$10),"AA",AND(H406&gt;=$AE$11,H406&gt;$AD$10,H406&gt;$AC$10,H406&gt;$AB$10,H406&gt;$AA$10,H406&gt;$Z$10),"BA",AND(H406&gt;=$AD$11,H406&gt;$AC$10,H406&gt;$AB$10,H406&gt;$AA$10,H406&gt;$Z$10),"BB",AND(H406&gt;=$AC$11,H406&gt;$AB$10,H406&gt;$AA$10,H406&gt;$Z$10),"CB",AND(H406&gt;=$AB$11,H406&gt;$AA$10,H406&gt;$Z$10),"CC",AND(H406&gt;=$AA$11,H406&gt;$Z$10),"DC",H406&gt;=50,"DD"),IF(H406&gt;=$Y$9,"FD","FF")),R406),IF(J406&gt;=$X$32,$X$30,IF(J406&gt;=$Y$32,$Y$30,IF(J406&gt;=$Z$32,$Z$30,IF(J406&gt;=$AA$32,$AA$30,IF(J406&gt;=$AB$32,$AB$30,IF(J406&gt;=$AC$32,$AC$30,IF(J406&gt;=$AD$32,$AD$30,IF(J406&gt;=$AE$32,$AE$30,$AF$30))))))))),R406)</f>
        <v/>
      </c>
      <c r="T406" s="9" t="str" cm="1">
        <f t="array" ref="T406">IF(A406&lt;&gt;"",IF(_xlfn.BITOR(D406&lt;&gt;"GR",D406&lt;&gt;""),IF(AND(J406&gt;=50,D406&gt;=55),_xlfn.RANK.EQ(J406,$J$2:$J$1000,0),_xlfn.IFS(S406="FD",999,S406="FF",1000)),IF(AND(J406&gt;=50,F406&gt;=55),_xlfn.RANK.EQ(J406,$J$2:$J$326,0),_xlfn.IFS(S406="FD",999,S406="FF",1000))),"")</f>
        <v/>
      </c>
    </row>
    <row r="407" spans="1:20" x14ac:dyDescent="0.2">
      <c r="A407" s="3"/>
      <c r="B407" s="3"/>
      <c r="C407" s="3"/>
      <c r="D407" s="3"/>
      <c r="E407" s="16">
        <f t="shared" si="85"/>
        <v>0</v>
      </c>
      <c r="F407" s="16">
        <f t="shared" si="86"/>
        <v>0</v>
      </c>
      <c r="G407" s="9">
        <f t="shared" si="84"/>
        <v>0</v>
      </c>
      <c r="H407" s="9">
        <f t="shared" si="87"/>
        <v>0</v>
      </c>
      <c r="I407" s="9">
        <f t="shared" si="95"/>
        <v>0</v>
      </c>
      <c r="J407" s="9">
        <f t="shared" si="96"/>
        <v>0</v>
      </c>
      <c r="K407" s="9" t="str">
        <f t="shared" si="88"/>
        <v/>
      </c>
      <c r="L407" s="9" t="str">
        <f t="shared" si="89"/>
        <v/>
      </c>
      <c r="M407" s="9" t="str">
        <f t="shared" si="90"/>
        <v/>
      </c>
      <c r="N407" s="9" t="str">
        <f t="shared" si="91"/>
        <v/>
      </c>
      <c r="O407" s="9" t="str">
        <f t="shared" si="92"/>
        <v/>
      </c>
      <c r="P407" s="9" t="str">
        <f t="shared" si="93"/>
        <v/>
      </c>
      <c r="Q407" s="9" t="str">
        <f t="shared" si="94"/>
        <v/>
      </c>
      <c r="R407" s="9" t="str">
        <f>IF(A407&lt;&gt;"",IF(COUNTIF($G$2:$G$1000,"&gt;=50")&gt;=10,IF(AND(F407&gt;=55,G407&gt;=50),IF(_xlfn.RANK.EQ(K407,$K$2:$K$1000,0)&lt;=ROUND(COUNTIFS($G$2:$G$1000,"&gt;=50",$F$2:$F$1000,"&gt;=55")/100*$AF$9,0),$AF$8,IF(_xlfn.RANK.EQ(L407,$L$2:$L$1000,0)&lt;=ROUND(COUNTIFS($G$2:$G$1000,"&gt;=50",$F$2:$F$1000,"&gt;=55")/100*$AE$9,0),$AE$8,IF(_xlfn.RANK.EQ(M407,$M$2:$M$1000,0)&lt;=ROUND(COUNTIFS($G$2:$G$1000,"&gt;=50",$F$2:$F$1000,"&gt;=55")/100*$AD$9,0),$AD$8,IF(_xlfn.RANK.EQ(N407,$N$2:$N$1000,0)&lt;=ROUND(COUNTIFS($G$2:$G$1000,"&gt;=50",$F$2:$F$1000,"&gt;=55")/100*$AC$9,0),$AC$8,IF(_xlfn.RANK.EQ(O407,$O$2:$O$1000,0)&lt;=ROUND(COUNTIFS($G$2:$G$1000,"&gt;=50",$F$2:$F$1000,"&gt;=55")/100*$AB$9,0),$AB$8,IF(_xlfn.RANK.EQ(P407,$P$2:$P$1000,0)&lt;=ROUND(COUNTIFS($G$2:$G$1000,"&gt;=50",$F$2:$F$1000,"&gt;=55")/100*$AA$9,0),$AA$8,$Z$8)))))),IF(I407&gt;=$Y$9,$Y$8,$X$8)),IF(I407&gt;=$X$32,$X$30,IF(I407&gt;=$Y$32,$Y$30,IF(I407&gt;=$Z$32,$Z$30,IF(I407&gt;=$AA$32,$AA$30,IF(I407&gt;=$AB$32,$AB$30,IF(I407&gt;=$AC$32,$AC$30,IF(I407&gt;=$AD$32,$AD$30,IF(I407&gt;=$AE$32,$AE$30,$AF$30))))))))),"")</f>
        <v/>
      </c>
      <c r="S407" s="9" t="str" cm="1">
        <f t="array" ref="S407">IF(AND(D407&lt;&gt;"",D407&lt;&gt;"GR"),IF(COUNTIF($H$2:$H$1000,"&gt;=50")&gt;=10,IF(D407&lt;&gt;"GR",IF(AND(D407&gt;=55,H407&gt;=50),_xlfn.IFS(AND(H407&gt;=$AF$11,H407&gt;$AE$10,H407&gt;$AD$10,H407&gt;$AC$10,H407&gt;$AB$10,H407&gt;$AA$10,H407&gt;$Z$10),"AA",AND(H407&gt;=$AE$11,H407&gt;$AD$10,H407&gt;$AC$10,H407&gt;$AB$10,H407&gt;$AA$10,H407&gt;$Z$10),"BA",AND(H407&gt;=$AD$11,H407&gt;$AC$10,H407&gt;$AB$10,H407&gt;$AA$10,H407&gt;$Z$10),"BB",AND(H407&gt;=$AC$11,H407&gt;$AB$10,H407&gt;$AA$10,H407&gt;$Z$10),"CB",AND(H407&gt;=$AB$11,H407&gt;$AA$10,H407&gt;$Z$10),"CC",AND(H407&gt;=$AA$11,H407&gt;$Z$10),"DC",H407&gt;=50,"DD"),IF(H407&gt;=$Y$9,"FD","FF")),R407),IF(J407&gt;=$X$32,$X$30,IF(J407&gt;=$Y$32,$Y$30,IF(J407&gt;=$Z$32,$Z$30,IF(J407&gt;=$AA$32,$AA$30,IF(J407&gt;=$AB$32,$AB$30,IF(J407&gt;=$AC$32,$AC$30,IF(J407&gt;=$AD$32,$AD$30,IF(J407&gt;=$AE$32,$AE$30,$AF$30))))))))),R407)</f>
        <v/>
      </c>
      <c r="T407" s="9" t="str" cm="1">
        <f t="array" ref="T407">IF(A407&lt;&gt;"",IF(_xlfn.BITOR(D407&lt;&gt;"GR",D407&lt;&gt;""),IF(AND(J407&gt;=50,D407&gt;=55),_xlfn.RANK.EQ(J407,$J$2:$J$1000,0),_xlfn.IFS(S407="FD",999,S407="FF",1000)),IF(AND(J407&gt;=50,F407&gt;=55),_xlfn.RANK.EQ(J407,$J$2:$J$326,0),_xlfn.IFS(S407="FD",999,S407="FF",1000))),"")</f>
        <v/>
      </c>
    </row>
    <row r="408" spans="1:20" x14ac:dyDescent="0.2">
      <c r="A408" s="3"/>
      <c r="B408" s="3"/>
      <c r="C408" s="3"/>
      <c r="D408" s="3"/>
      <c r="E408" s="16">
        <f t="shared" si="85"/>
        <v>0</v>
      </c>
      <c r="F408" s="16">
        <f t="shared" si="86"/>
        <v>0</v>
      </c>
      <c r="G408" s="9">
        <f t="shared" si="84"/>
        <v>0</v>
      </c>
      <c r="H408" s="9">
        <f t="shared" si="87"/>
        <v>0</v>
      </c>
      <c r="I408" s="9">
        <f t="shared" si="95"/>
        <v>0</v>
      </c>
      <c r="J408" s="9">
        <f t="shared" si="96"/>
        <v>0</v>
      </c>
      <c r="K408" s="9" t="str">
        <f t="shared" si="88"/>
        <v/>
      </c>
      <c r="L408" s="9" t="str">
        <f t="shared" si="89"/>
        <v/>
      </c>
      <c r="M408" s="9" t="str">
        <f t="shared" si="90"/>
        <v/>
      </c>
      <c r="N408" s="9" t="str">
        <f t="shared" si="91"/>
        <v/>
      </c>
      <c r="O408" s="9" t="str">
        <f t="shared" si="92"/>
        <v/>
      </c>
      <c r="P408" s="9" t="str">
        <f t="shared" si="93"/>
        <v/>
      </c>
      <c r="Q408" s="9" t="str">
        <f t="shared" si="94"/>
        <v/>
      </c>
      <c r="R408" s="9" t="str">
        <f>IF(A408&lt;&gt;"",IF(COUNTIF($G$2:$G$1000,"&gt;=50")&gt;=10,IF(AND(F408&gt;=55,G408&gt;=50),IF(_xlfn.RANK.EQ(K408,$K$2:$K$1000,0)&lt;=ROUND(COUNTIFS($G$2:$G$1000,"&gt;=50",$F$2:$F$1000,"&gt;=55")/100*$AF$9,0),$AF$8,IF(_xlfn.RANK.EQ(L408,$L$2:$L$1000,0)&lt;=ROUND(COUNTIFS($G$2:$G$1000,"&gt;=50",$F$2:$F$1000,"&gt;=55")/100*$AE$9,0),$AE$8,IF(_xlfn.RANK.EQ(M408,$M$2:$M$1000,0)&lt;=ROUND(COUNTIFS($G$2:$G$1000,"&gt;=50",$F$2:$F$1000,"&gt;=55")/100*$AD$9,0),$AD$8,IF(_xlfn.RANK.EQ(N408,$N$2:$N$1000,0)&lt;=ROUND(COUNTIFS($G$2:$G$1000,"&gt;=50",$F$2:$F$1000,"&gt;=55")/100*$AC$9,0),$AC$8,IF(_xlfn.RANK.EQ(O408,$O$2:$O$1000,0)&lt;=ROUND(COUNTIFS($G$2:$G$1000,"&gt;=50",$F$2:$F$1000,"&gt;=55")/100*$AB$9,0),$AB$8,IF(_xlfn.RANK.EQ(P408,$P$2:$P$1000,0)&lt;=ROUND(COUNTIFS($G$2:$G$1000,"&gt;=50",$F$2:$F$1000,"&gt;=55")/100*$AA$9,0),$AA$8,$Z$8)))))),IF(I408&gt;=$Y$9,$Y$8,$X$8)),IF(I408&gt;=$X$32,$X$30,IF(I408&gt;=$Y$32,$Y$30,IF(I408&gt;=$Z$32,$Z$30,IF(I408&gt;=$AA$32,$AA$30,IF(I408&gt;=$AB$32,$AB$30,IF(I408&gt;=$AC$32,$AC$30,IF(I408&gt;=$AD$32,$AD$30,IF(I408&gt;=$AE$32,$AE$30,$AF$30))))))))),"")</f>
        <v/>
      </c>
      <c r="S408" s="9" t="str" cm="1">
        <f t="array" ref="S408">IF(AND(D408&lt;&gt;"",D408&lt;&gt;"GR"),IF(COUNTIF($H$2:$H$1000,"&gt;=50")&gt;=10,IF(D408&lt;&gt;"GR",IF(AND(D408&gt;=55,H408&gt;=50),_xlfn.IFS(AND(H408&gt;=$AF$11,H408&gt;$AE$10,H408&gt;$AD$10,H408&gt;$AC$10,H408&gt;$AB$10,H408&gt;$AA$10,H408&gt;$Z$10),"AA",AND(H408&gt;=$AE$11,H408&gt;$AD$10,H408&gt;$AC$10,H408&gt;$AB$10,H408&gt;$AA$10,H408&gt;$Z$10),"BA",AND(H408&gt;=$AD$11,H408&gt;$AC$10,H408&gt;$AB$10,H408&gt;$AA$10,H408&gt;$Z$10),"BB",AND(H408&gt;=$AC$11,H408&gt;$AB$10,H408&gt;$AA$10,H408&gt;$Z$10),"CB",AND(H408&gt;=$AB$11,H408&gt;$AA$10,H408&gt;$Z$10),"CC",AND(H408&gt;=$AA$11,H408&gt;$Z$10),"DC",H408&gt;=50,"DD"),IF(H408&gt;=$Y$9,"FD","FF")),R408),IF(J408&gt;=$X$32,$X$30,IF(J408&gt;=$Y$32,$Y$30,IF(J408&gt;=$Z$32,$Z$30,IF(J408&gt;=$AA$32,$AA$30,IF(J408&gt;=$AB$32,$AB$30,IF(J408&gt;=$AC$32,$AC$30,IF(J408&gt;=$AD$32,$AD$30,IF(J408&gt;=$AE$32,$AE$30,$AF$30))))))))),R408)</f>
        <v/>
      </c>
      <c r="T408" s="9" t="str" cm="1">
        <f t="array" ref="T408">IF(A408&lt;&gt;"",IF(_xlfn.BITOR(D408&lt;&gt;"GR",D408&lt;&gt;""),IF(AND(J408&gt;=50,D408&gt;=55),_xlfn.RANK.EQ(J408,$J$2:$J$1000,0),_xlfn.IFS(S408="FD",999,S408="FF",1000)),IF(AND(J408&gt;=50,F408&gt;=55),_xlfn.RANK.EQ(J408,$J$2:$J$326,0),_xlfn.IFS(S408="FD",999,S408="FF",1000))),"")</f>
        <v/>
      </c>
    </row>
    <row r="409" spans="1:20" x14ac:dyDescent="0.2">
      <c r="A409" s="3"/>
      <c r="B409" s="3"/>
      <c r="C409" s="3"/>
      <c r="D409" s="3"/>
      <c r="E409" s="16">
        <f t="shared" si="85"/>
        <v>0</v>
      </c>
      <c r="F409" s="16">
        <f t="shared" si="86"/>
        <v>0</v>
      </c>
      <c r="G409" s="9">
        <f t="shared" si="84"/>
        <v>0</v>
      </c>
      <c r="H409" s="9">
        <f t="shared" si="87"/>
        <v>0</v>
      </c>
      <c r="I409" s="9">
        <f t="shared" si="95"/>
        <v>0</v>
      </c>
      <c r="J409" s="9">
        <f t="shared" si="96"/>
        <v>0</v>
      </c>
      <c r="K409" s="9" t="str">
        <f t="shared" si="88"/>
        <v/>
      </c>
      <c r="L409" s="9" t="str">
        <f t="shared" si="89"/>
        <v/>
      </c>
      <c r="M409" s="9" t="str">
        <f t="shared" si="90"/>
        <v/>
      </c>
      <c r="N409" s="9" t="str">
        <f t="shared" si="91"/>
        <v/>
      </c>
      <c r="O409" s="9" t="str">
        <f t="shared" si="92"/>
        <v/>
      </c>
      <c r="P409" s="9" t="str">
        <f t="shared" si="93"/>
        <v/>
      </c>
      <c r="Q409" s="9" t="str">
        <f t="shared" si="94"/>
        <v/>
      </c>
      <c r="R409" s="9" t="str">
        <f>IF(A409&lt;&gt;"",IF(COUNTIF($G$2:$G$1000,"&gt;=50")&gt;=10,IF(AND(F409&gt;=55,G409&gt;=50),IF(_xlfn.RANK.EQ(K409,$K$2:$K$1000,0)&lt;=ROUND(COUNTIFS($G$2:$G$1000,"&gt;=50",$F$2:$F$1000,"&gt;=55")/100*$AF$9,0),$AF$8,IF(_xlfn.RANK.EQ(L409,$L$2:$L$1000,0)&lt;=ROUND(COUNTIFS($G$2:$G$1000,"&gt;=50",$F$2:$F$1000,"&gt;=55")/100*$AE$9,0),$AE$8,IF(_xlfn.RANK.EQ(M409,$M$2:$M$1000,0)&lt;=ROUND(COUNTIFS($G$2:$G$1000,"&gt;=50",$F$2:$F$1000,"&gt;=55")/100*$AD$9,0),$AD$8,IF(_xlfn.RANK.EQ(N409,$N$2:$N$1000,0)&lt;=ROUND(COUNTIFS($G$2:$G$1000,"&gt;=50",$F$2:$F$1000,"&gt;=55")/100*$AC$9,0),$AC$8,IF(_xlfn.RANK.EQ(O409,$O$2:$O$1000,0)&lt;=ROUND(COUNTIFS($G$2:$G$1000,"&gt;=50",$F$2:$F$1000,"&gt;=55")/100*$AB$9,0),$AB$8,IF(_xlfn.RANK.EQ(P409,$P$2:$P$1000,0)&lt;=ROUND(COUNTIFS($G$2:$G$1000,"&gt;=50",$F$2:$F$1000,"&gt;=55")/100*$AA$9,0),$AA$8,$Z$8)))))),IF(I409&gt;=$Y$9,$Y$8,$X$8)),IF(I409&gt;=$X$32,$X$30,IF(I409&gt;=$Y$32,$Y$30,IF(I409&gt;=$Z$32,$Z$30,IF(I409&gt;=$AA$32,$AA$30,IF(I409&gt;=$AB$32,$AB$30,IF(I409&gt;=$AC$32,$AC$30,IF(I409&gt;=$AD$32,$AD$30,IF(I409&gt;=$AE$32,$AE$30,$AF$30))))))))),"")</f>
        <v/>
      </c>
      <c r="S409" s="9" t="str" cm="1">
        <f t="array" ref="S409">IF(AND(D409&lt;&gt;"",D409&lt;&gt;"GR"),IF(COUNTIF($H$2:$H$1000,"&gt;=50")&gt;=10,IF(D409&lt;&gt;"GR",IF(AND(D409&gt;=55,H409&gt;=50),_xlfn.IFS(AND(H409&gt;=$AF$11,H409&gt;$AE$10,H409&gt;$AD$10,H409&gt;$AC$10,H409&gt;$AB$10,H409&gt;$AA$10,H409&gt;$Z$10),"AA",AND(H409&gt;=$AE$11,H409&gt;$AD$10,H409&gt;$AC$10,H409&gt;$AB$10,H409&gt;$AA$10,H409&gt;$Z$10),"BA",AND(H409&gt;=$AD$11,H409&gt;$AC$10,H409&gt;$AB$10,H409&gt;$AA$10,H409&gt;$Z$10),"BB",AND(H409&gt;=$AC$11,H409&gt;$AB$10,H409&gt;$AA$10,H409&gt;$Z$10),"CB",AND(H409&gt;=$AB$11,H409&gt;$AA$10,H409&gt;$Z$10),"CC",AND(H409&gt;=$AA$11,H409&gt;$Z$10),"DC",H409&gt;=50,"DD"),IF(H409&gt;=$Y$9,"FD","FF")),R409),IF(J409&gt;=$X$32,$X$30,IF(J409&gt;=$Y$32,$Y$30,IF(J409&gt;=$Z$32,$Z$30,IF(J409&gt;=$AA$32,$AA$30,IF(J409&gt;=$AB$32,$AB$30,IF(J409&gt;=$AC$32,$AC$30,IF(J409&gt;=$AD$32,$AD$30,IF(J409&gt;=$AE$32,$AE$30,$AF$30))))))))),R409)</f>
        <v/>
      </c>
      <c r="T409" s="9" t="str" cm="1">
        <f t="array" ref="T409">IF(A409&lt;&gt;"",IF(_xlfn.BITOR(D409&lt;&gt;"GR",D409&lt;&gt;""),IF(AND(J409&gt;=50,D409&gt;=55),_xlfn.RANK.EQ(J409,$J$2:$J$1000,0),_xlfn.IFS(S409="FD",999,S409="FF",1000)),IF(AND(J409&gt;=50,F409&gt;=55),_xlfn.RANK.EQ(J409,$J$2:$J$326,0),_xlfn.IFS(S409="FD",999,S409="FF",1000))),"")</f>
        <v/>
      </c>
    </row>
    <row r="410" spans="1:20" x14ac:dyDescent="0.2">
      <c r="A410" s="3"/>
      <c r="B410" s="3"/>
      <c r="C410" s="3"/>
      <c r="D410" s="3"/>
      <c r="E410" s="16">
        <f t="shared" si="85"/>
        <v>0</v>
      </c>
      <c r="F410" s="16">
        <f t="shared" si="86"/>
        <v>0</v>
      </c>
      <c r="G410" s="9">
        <f t="shared" si="84"/>
        <v>0</v>
      </c>
      <c r="H410" s="9">
        <f t="shared" si="87"/>
        <v>0</v>
      </c>
      <c r="I410" s="9">
        <f t="shared" si="95"/>
        <v>0</v>
      </c>
      <c r="J410" s="9">
        <f t="shared" si="96"/>
        <v>0</v>
      </c>
      <c r="K410" s="9" t="str">
        <f t="shared" si="88"/>
        <v/>
      </c>
      <c r="L410" s="9" t="str">
        <f t="shared" si="89"/>
        <v/>
      </c>
      <c r="M410" s="9" t="str">
        <f t="shared" si="90"/>
        <v/>
      </c>
      <c r="N410" s="9" t="str">
        <f t="shared" si="91"/>
        <v/>
      </c>
      <c r="O410" s="9" t="str">
        <f t="shared" si="92"/>
        <v/>
      </c>
      <c r="P410" s="9" t="str">
        <f t="shared" si="93"/>
        <v/>
      </c>
      <c r="Q410" s="9" t="str">
        <f t="shared" si="94"/>
        <v/>
      </c>
      <c r="R410" s="9" t="str">
        <f>IF(A410&lt;&gt;"",IF(COUNTIF($G$2:$G$1000,"&gt;=50")&gt;=10,IF(AND(F410&gt;=55,G410&gt;=50),IF(_xlfn.RANK.EQ(K410,$K$2:$K$1000,0)&lt;=ROUND(COUNTIFS($G$2:$G$1000,"&gt;=50",$F$2:$F$1000,"&gt;=55")/100*$AF$9,0),$AF$8,IF(_xlfn.RANK.EQ(L410,$L$2:$L$1000,0)&lt;=ROUND(COUNTIFS($G$2:$G$1000,"&gt;=50",$F$2:$F$1000,"&gt;=55")/100*$AE$9,0),$AE$8,IF(_xlfn.RANK.EQ(M410,$M$2:$M$1000,0)&lt;=ROUND(COUNTIFS($G$2:$G$1000,"&gt;=50",$F$2:$F$1000,"&gt;=55")/100*$AD$9,0),$AD$8,IF(_xlfn.RANK.EQ(N410,$N$2:$N$1000,0)&lt;=ROUND(COUNTIFS($G$2:$G$1000,"&gt;=50",$F$2:$F$1000,"&gt;=55")/100*$AC$9,0),$AC$8,IF(_xlfn.RANK.EQ(O410,$O$2:$O$1000,0)&lt;=ROUND(COUNTIFS($G$2:$G$1000,"&gt;=50",$F$2:$F$1000,"&gt;=55")/100*$AB$9,0),$AB$8,IF(_xlfn.RANK.EQ(P410,$P$2:$P$1000,0)&lt;=ROUND(COUNTIFS($G$2:$G$1000,"&gt;=50",$F$2:$F$1000,"&gt;=55")/100*$AA$9,0),$AA$8,$Z$8)))))),IF(I410&gt;=$Y$9,$Y$8,$X$8)),IF(I410&gt;=$X$32,$X$30,IF(I410&gt;=$Y$32,$Y$30,IF(I410&gt;=$Z$32,$Z$30,IF(I410&gt;=$AA$32,$AA$30,IF(I410&gt;=$AB$32,$AB$30,IF(I410&gt;=$AC$32,$AC$30,IF(I410&gt;=$AD$32,$AD$30,IF(I410&gt;=$AE$32,$AE$30,$AF$30))))))))),"")</f>
        <v/>
      </c>
      <c r="S410" s="9" t="str" cm="1">
        <f t="array" ref="S410">IF(AND(D410&lt;&gt;"",D410&lt;&gt;"GR"),IF(COUNTIF($H$2:$H$1000,"&gt;=50")&gt;=10,IF(D410&lt;&gt;"GR",IF(AND(D410&gt;=55,H410&gt;=50),_xlfn.IFS(AND(H410&gt;=$AF$11,H410&gt;$AE$10,H410&gt;$AD$10,H410&gt;$AC$10,H410&gt;$AB$10,H410&gt;$AA$10,H410&gt;$Z$10),"AA",AND(H410&gt;=$AE$11,H410&gt;$AD$10,H410&gt;$AC$10,H410&gt;$AB$10,H410&gt;$AA$10,H410&gt;$Z$10),"BA",AND(H410&gt;=$AD$11,H410&gt;$AC$10,H410&gt;$AB$10,H410&gt;$AA$10,H410&gt;$Z$10),"BB",AND(H410&gt;=$AC$11,H410&gt;$AB$10,H410&gt;$AA$10,H410&gt;$Z$10),"CB",AND(H410&gt;=$AB$11,H410&gt;$AA$10,H410&gt;$Z$10),"CC",AND(H410&gt;=$AA$11,H410&gt;$Z$10),"DC",H410&gt;=50,"DD"),IF(H410&gt;=$Y$9,"FD","FF")),R410),IF(J410&gt;=$X$32,$X$30,IF(J410&gt;=$Y$32,$Y$30,IF(J410&gt;=$Z$32,$Z$30,IF(J410&gt;=$AA$32,$AA$30,IF(J410&gt;=$AB$32,$AB$30,IF(J410&gt;=$AC$32,$AC$30,IF(J410&gt;=$AD$32,$AD$30,IF(J410&gt;=$AE$32,$AE$30,$AF$30))))))))),R410)</f>
        <v/>
      </c>
      <c r="T410" s="9" t="str" cm="1">
        <f t="array" ref="T410">IF(A410&lt;&gt;"",IF(_xlfn.BITOR(D410&lt;&gt;"GR",D410&lt;&gt;""),IF(AND(J410&gt;=50,D410&gt;=55),_xlfn.RANK.EQ(J410,$J$2:$J$1000,0),_xlfn.IFS(S410="FD",999,S410="FF",1000)),IF(AND(J410&gt;=50,F410&gt;=55),_xlfn.RANK.EQ(J410,$J$2:$J$326,0),_xlfn.IFS(S410="FD",999,S410="FF",1000))),"")</f>
        <v/>
      </c>
    </row>
    <row r="411" spans="1:20" x14ac:dyDescent="0.2">
      <c r="A411" s="3"/>
      <c r="B411" s="3"/>
      <c r="C411" s="3"/>
      <c r="D411" s="3"/>
      <c r="E411" s="16">
        <f t="shared" si="85"/>
        <v>0</v>
      </c>
      <c r="F411" s="16">
        <f t="shared" si="86"/>
        <v>0</v>
      </c>
      <c r="G411" s="9">
        <f t="shared" si="84"/>
        <v>0</v>
      </c>
      <c r="H411" s="9">
        <f t="shared" si="87"/>
        <v>0</v>
      </c>
      <c r="I411" s="9">
        <f t="shared" si="95"/>
        <v>0</v>
      </c>
      <c r="J411" s="9">
        <f t="shared" si="96"/>
        <v>0</v>
      </c>
      <c r="K411" s="9" t="str">
        <f t="shared" si="88"/>
        <v/>
      </c>
      <c r="L411" s="9" t="str">
        <f t="shared" si="89"/>
        <v/>
      </c>
      <c r="M411" s="9" t="str">
        <f t="shared" si="90"/>
        <v/>
      </c>
      <c r="N411" s="9" t="str">
        <f t="shared" si="91"/>
        <v/>
      </c>
      <c r="O411" s="9" t="str">
        <f t="shared" si="92"/>
        <v/>
      </c>
      <c r="P411" s="9" t="str">
        <f t="shared" si="93"/>
        <v/>
      </c>
      <c r="Q411" s="9" t="str">
        <f t="shared" si="94"/>
        <v/>
      </c>
      <c r="R411" s="9" t="str">
        <f>IF(A411&lt;&gt;"",IF(COUNTIF($G$2:$G$1000,"&gt;=50")&gt;=10,IF(AND(F411&gt;=55,G411&gt;=50),IF(_xlfn.RANK.EQ(K411,$K$2:$K$1000,0)&lt;=ROUND(COUNTIFS($G$2:$G$1000,"&gt;=50",$F$2:$F$1000,"&gt;=55")/100*$AF$9,0),$AF$8,IF(_xlfn.RANK.EQ(L411,$L$2:$L$1000,0)&lt;=ROUND(COUNTIFS($G$2:$G$1000,"&gt;=50",$F$2:$F$1000,"&gt;=55")/100*$AE$9,0),$AE$8,IF(_xlfn.RANK.EQ(M411,$M$2:$M$1000,0)&lt;=ROUND(COUNTIFS($G$2:$G$1000,"&gt;=50",$F$2:$F$1000,"&gt;=55")/100*$AD$9,0),$AD$8,IF(_xlfn.RANK.EQ(N411,$N$2:$N$1000,0)&lt;=ROUND(COUNTIFS($G$2:$G$1000,"&gt;=50",$F$2:$F$1000,"&gt;=55")/100*$AC$9,0),$AC$8,IF(_xlfn.RANK.EQ(O411,$O$2:$O$1000,0)&lt;=ROUND(COUNTIFS($G$2:$G$1000,"&gt;=50",$F$2:$F$1000,"&gt;=55")/100*$AB$9,0),$AB$8,IF(_xlfn.RANK.EQ(P411,$P$2:$P$1000,0)&lt;=ROUND(COUNTIFS($G$2:$G$1000,"&gt;=50",$F$2:$F$1000,"&gt;=55")/100*$AA$9,0),$AA$8,$Z$8)))))),IF(I411&gt;=$Y$9,$Y$8,$X$8)),IF(I411&gt;=$X$32,$X$30,IF(I411&gt;=$Y$32,$Y$30,IF(I411&gt;=$Z$32,$Z$30,IF(I411&gt;=$AA$32,$AA$30,IF(I411&gt;=$AB$32,$AB$30,IF(I411&gt;=$AC$32,$AC$30,IF(I411&gt;=$AD$32,$AD$30,IF(I411&gt;=$AE$32,$AE$30,$AF$30))))))))),"")</f>
        <v/>
      </c>
      <c r="S411" s="9" t="str" cm="1">
        <f t="array" ref="S411">IF(AND(D411&lt;&gt;"",D411&lt;&gt;"GR"),IF(COUNTIF($H$2:$H$1000,"&gt;=50")&gt;=10,IF(D411&lt;&gt;"GR",IF(AND(D411&gt;=55,H411&gt;=50),_xlfn.IFS(AND(H411&gt;=$AF$11,H411&gt;$AE$10,H411&gt;$AD$10,H411&gt;$AC$10,H411&gt;$AB$10,H411&gt;$AA$10,H411&gt;$Z$10),"AA",AND(H411&gt;=$AE$11,H411&gt;$AD$10,H411&gt;$AC$10,H411&gt;$AB$10,H411&gt;$AA$10,H411&gt;$Z$10),"BA",AND(H411&gt;=$AD$11,H411&gt;$AC$10,H411&gt;$AB$10,H411&gt;$AA$10,H411&gt;$Z$10),"BB",AND(H411&gt;=$AC$11,H411&gt;$AB$10,H411&gt;$AA$10,H411&gt;$Z$10),"CB",AND(H411&gt;=$AB$11,H411&gt;$AA$10,H411&gt;$Z$10),"CC",AND(H411&gt;=$AA$11,H411&gt;$Z$10),"DC",H411&gt;=50,"DD"),IF(H411&gt;=$Y$9,"FD","FF")),R411),IF(J411&gt;=$X$32,$X$30,IF(J411&gt;=$Y$32,$Y$30,IF(J411&gt;=$Z$32,$Z$30,IF(J411&gt;=$AA$32,$AA$30,IF(J411&gt;=$AB$32,$AB$30,IF(J411&gt;=$AC$32,$AC$30,IF(J411&gt;=$AD$32,$AD$30,IF(J411&gt;=$AE$32,$AE$30,$AF$30))))))))),R411)</f>
        <v/>
      </c>
      <c r="T411" s="9" t="str" cm="1">
        <f t="array" ref="T411">IF(A411&lt;&gt;"",IF(_xlfn.BITOR(D411&lt;&gt;"GR",D411&lt;&gt;""),IF(AND(J411&gt;=50,D411&gt;=55),_xlfn.RANK.EQ(J411,$J$2:$J$1000,0),_xlfn.IFS(S411="FD",999,S411="FF",1000)),IF(AND(J411&gt;=50,F411&gt;=55),_xlfn.RANK.EQ(J411,$J$2:$J$326,0),_xlfn.IFS(S411="FD",999,S411="FF",1000))),"")</f>
        <v/>
      </c>
    </row>
    <row r="412" spans="1:20" x14ac:dyDescent="0.2">
      <c r="A412" s="3"/>
      <c r="B412" s="3"/>
      <c r="C412" s="3"/>
      <c r="D412" s="3"/>
      <c r="E412" s="16">
        <f t="shared" si="85"/>
        <v>0</v>
      </c>
      <c r="F412" s="16">
        <f t="shared" si="86"/>
        <v>0</v>
      </c>
      <c r="G412" s="9">
        <f t="shared" si="84"/>
        <v>0</v>
      </c>
      <c r="H412" s="9">
        <f t="shared" si="87"/>
        <v>0</v>
      </c>
      <c r="I412" s="9">
        <f t="shared" si="95"/>
        <v>0</v>
      </c>
      <c r="J412" s="9">
        <f t="shared" si="96"/>
        <v>0</v>
      </c>
      <c r="K412" s="9" t="str">
        <f t="shared" si="88"/>
        <v/>
      </c>
      <c r="L412" s="9" t="str">
        <f t="shared" si="89"/>
        <v/>
      </c>
      <c r="M412" s="9" t="str">
        <f t="shared" si="90"/>
        <v/>
      </c>
      <c r="N412" s="9" t="str">
        <f t="shared" si="91"/>
        <v/>
      </c>
      <c r="O412" s="9" t="str">
        <f t="shared" si="92"/>
        <v/>
      </c>
      <c r="P412" s="9" t="str">
        <f t="shared" si="93"/>
        <v/>
      </c>
      <c r="Q412" s="9" t="str">
        <f t="shared" si="94"/>
        <v/>
      </c>
      <c r="R412" s="9" t="str">
        <f>IF(A412&lt;&gt;"",IF(COUNTIF($G$2:$G$1000,"&gt;=50")&gt;=10,IF(AND(F412&gt;=55,G412&gt;=50),IF(_xlfn.RANK.EQ(K412,$K$2:$K$1000,0)&lt;=ROUND(COUNTIFS($G$2:$G$1000,"&gt;=50",$F$2:$F$1000,"&gt;=55")/100*$AF$9,0),$AF$8,IF(_xlfn.RANK.EQ(L412,$L$2:$L$1000,0)&lt;=ROUND(COUNTIFS($G$2:$G$1000,"&gt;=50",$F$2:$F$1000,"&gt;=55")/100*$AE$9,0),$AE$8,IF(_xlfn.RANK.EQ(M412,$M$2:$M$1000,0)&lt;=ROUND(COUNTIFS($G$2:$G$1000,"&gt;=50",$F$2:$F$1000,"&gt;=55")/100*$AD$9,0),$AD$8,IF(_xlfn.RANK.EQ(N412,$N$2:$N$1000,0)&lt;=ROUND(COUNTIFS($G$2:$G$1000,"&gt;=50",$F$2:$F$1000,"&gt;=55")/100*$AC$9,0),$AC$8,IF(_xlfn.RANK.EQ(O412,$O$2:$O$1000,0)&lt;=ROUND(COUNTIFS($G$2:$G$1000,"&gt;=50",$F$2:$F$1000,"&gt;=55")/100*$AB$9,0),$AB$8,IF(_xlfn.RANK.EQ(P412,$P$2:$P$1000,0)&lt;=ROUND(COUNTIFS($G$2:$G$1000,"&gt;=50",$F$2:$F$1000,"&gt;=55")/100*$AA$9,0),$AA$8,$Z$8)))))),IF(I412&gt;=$Y$9,$Y$8,$X$8)),IF(I412&gt;=$X$32,$X$30,IF(I412&gt;=$Y$32,$Y$30,IF(I412&gt;=$Z$32,$Z$30,IF(I412&gt;=$AA$32,$AA$30,IF(I412&gt;=$AB$32,$AB$30,IF(I412&gt;=$AC$32,$AC$30,IF(I412&gt;=$AD$32,$AD$30,IF(I412&gt;=$AE$32,$AE$30,$AF$30))))))))),"")</f>
        <v/>
      </c>
      <c r="S412" s="9" t="str" cm="1">
        <f t="array" ref="S412">IF(AND(D412&lt;&gt;"",D412&lt;&gt;"GR"),IF(COUNTIF($H$2:$H$1000,"&gt;=50")&gt;=10,IF(D412&lt;&gt;"GR",IF(AND(D412&gt;=55,H412&gt;=50),_xlfn.IFS(AND(H412&gt;=$AF$11,H412&gt;$AE$10,H412&gt;$AD$10,H412&gt;$AC$10,H412&gt;$AB$10,H412&gt;$AA$10,H412&gt;$Z$10),"AA",AND(H412&gt;=$AE$11,H412&gt;$AD$10,H412&gt;$AC$10,H412&gt;$AB$10,H412&gt;$AA$10,H412&gt;$Z$10),"BA",AND(H412&gt;=$AD$11,H412&gt;$AC$10,H412&gt;$AB$10,H412&gt;$AA$10,H412&gt;$Z$10),"BB",AND(H412&gt;=$AC$11,H412&gt;$AB$10,H412&gt;$AA$10,H412&gt;$Z$10),"CB",AND(H412&gt;=$AB$11,H412&gt;$AA$10,H412&gt;$Z$10),"CC",AND(H412&gt;=$AA$11,H412&gt;$Z$10),"DC",H412&gt;=50,"DD"),IF(H412&gt;=$Y$9,"FD","FF")),R412),IF(J412&gt;=$X$32,$X$30,IF(J412&gt;=$Y$32,$Y$30,IF(J412&gt;=$Z$32,$Z$30,IF(J412&gt;=$AA$32,$AA$30,IF(J412&gt;=$AB$32,$AB$30,IF(J412&gt;=$AC$32,$AC$30,IF(J412&gt;=$AD$32,$AD$30,IF(J412&gt;=$AE$32,$AE$30,$AF$30))))))))),R412)</f>
        <v/>
      </c>
      <c r="T412" s="9" t="str" cm="1">
        <f t="array" ref="T412">IF(A412&lt;&gt;"",IF(_xlfn.BITOR(D412&lt;&gt;"GR",D412&lt;&gt;""),IF(AND(J412&gt;=50,D412&gt;=55),_xlfn.RANK.EQ(J412,$J$2:$J$1000,0),_xlfn.IFS(S412="FD",999,S412="FF",1000)),IF(AND(J412&gt;=50,F412&gt;=55),_xlfn.RANK.EQ(J412,$J$2:$J$326,0),_xlfn.IFS(S412="FD",999,S412="FF",1000))),"")</f>
        <v/>
      </c>
    </row>
    <row r="413" spans="1:20" x14ac:dyDescent="0.2">
      <c r="A413" s="3"/>
      <c r="B413" s="3"/>
      <c r="C413" s="3"/>
      <c r="D413" s="3"/>
      <c r="E413" s="16">
        <f t="shared" si="85"/>
        <v>0</v>
      </c>
      <c r="F413" s="16">
        <f t="shared" si="86"/>
        <v>0</v>
      </c>
      <c r="G413" s="9">
        <f t="shared" si="84"/>
        <v>0</v>
      </c>
      <c r="H413" s="9">
        <f t="shared" si="87"/>
        <v>0</v>
      </c>
      <c r="I413" s="9">
        <f t="shared" si="95"/>
        <v>0</v>
      </c>
      <c r="J413" s="9">
        <f t="shared" si="96"/>
        <v>0</v>
      </c>
      <c r="K413" s="9" t="str">
        <f t="shared" si="88"/>
        <v/>
      </c>
      <c r="L413" s="9" t="str">
        <f t="shared" si="89"/>
        <v/>
      </c>
      <c r="M413" s="9" t="str">
        <f t="shared" si="90"/>
        <v/>
      </c>
      <c r="N413" s="9" t="str">
        <f t="shared" si="91"/>
        <v/>
      </c>
      <c r="O413" s="9" t="str">
        <f t="shared" si="92"/>
        <v/>
      </c>
      <c r="P413" s="9" t="str">
        <f t="shared" si="93"/>
        <v/>
      </c>
      <c r="Q413" s="9" t="str">
        <f t="shared" si="94"/>
        <v/>
      </c>
      <c r="R413" s="9" t="str">
        <f>IF(A413&lt;&gt;"",IF(COUNTIF($G$2:$G$1000,"&gt;=50")&gt;=10,IF(AND(F413&gt;=55,G413&gt;=50),IF(_xlfn.RANK.EQ(K413,$K$2:$K$1000,0)&lt;=ROUND(COUNTIFS($G$2:$G$1000,"&gt;=50",$F$2:$F$1000,"&gt;=55")/100*$AF$9,0),$AF$8,IF(_xlfn.RANK.EQ(L413,$L$2:$L$1000,0)&lt;=ROUND(COUNTIFS($G$2:$G$1000,"&gt;=50",$F$2:$F$1000,"&gt;=55")/100*$AE$9,0),$AE$8,IF(_xlfn.RANK.EQ(M413,$M$2:$M$1000,0)&lt;=ROUND(COUNTIFS($G$2:$G$1000,"&gt;=50",$F$2:$F$1000,"&gt;=55")/100*$AD$9,0),$AD$8,IF(_xlfn.RANK.EQ(N413,$N$2:$N$1000,0)&lt;=ROUND(COUNTIFS($G$2:$G$1000,"&gt;=50",$F$2:$F$1000,"&gt;=55")/100*$AC$9,0),$AC$8,IF(_xlfn.RANK.EQ(O413,$O$2:$O$1000,0)&lt;=ROUND(COUNTIFS($G$2:$G$1000,"&gt;=50",$F$2:$F$1000,"&gt;=55")/100*$AB$9,0),$AB$8,IF(_xlfn.RANK.EQ(P413,$P$2:$P$1000,0)&lt;=ROUND(COUNTIFS($G$2:$G$1000,"&gt;=50",$F$2:$F$1000,"&gt;=55")/100*$AA$9,0),$AA$8,$Z$8)))))),IF(I413&gt;=$Y$9,$Y$8,$X$8)),IF(I413&gt;=$X$32,$X$30,IF(I413&gt;=$Y$32,$Y$30,IF(I413&gt;=$Z$32,$Z$30,IF(I413&gt;=$AA$32,$AA$30,IF(I413&gt;=$AB$32,$AB$30,IF(I413&gt;=$AC$32,$AC$30,IF(I413&gt;=$AD$32,$AD$30,IF(I413&gt;=$AE$32,$AE$30,$AF$30))))))))),"")</f>
        <v/>
      </c>
      <c r="S413" s="9" t="str" cm="1">
        <f t="array" ref="S413">IF(AND(D413&lt;&gt;"",D413&lt;&gt;"GR"),IF(COUNTIF($H$2:$H$1000,"&gt;=50")&gt;=10,IF(D413&lt;&gt;"GR",IF(AND(D413&gt;=55,H413&gt;=50),_xlfn.IFS(AND(H413&gt;=$AF$11,H413&gt;$AE$10,H413&gt;$AD$10,H413&gt;$AC$10,H413&gt;$AB$10,H413&gt;$AA$10,H413&gt;$Z$10),"AA",AND(H413&gt;=$AE$11,H413&gt;$AD$10,H413&gt;$AC$10,H413&gt;$AB$10,H413&gt;$AA$10,H413&gt;$Z$10),"BA",AND(H413&gt;=$AD$11,H413&gt;$AC$10,H413&gt;$AB$10,H413&gt;$AA$10,H413&gt;$Z$10),"BB",AND(H413&gt;=$AC$11,H413&gt;$AB$10,H413&gt;$AA$10,H413&gt;$Z$10),"CB",AND(H413&gt;=$AB$11,H413&gt;$AA$10,H413&gt;$Z$10),"CC",AND(H413&gt;=$AA$11,H413&gt;$Z$10),"DC",H413&gt;=50,"DD"),IF(H413&gt;=$Y$9,"FD","FF")),R413),IF(J413&gt;=$X$32,$X$30,IF(J413&gt;=$Y$32,$Y$30,IF(J413&gt;=$Z$32,$Z$30,IF(J413&gt;=$AA$32,$AA$30,IF(J413&gt;=$AB$32,$AB$30,IF(J413&gt;=$AC$32,$AC$30,IF(J413&gt;=$AD$32,$AD$30,IF(J413&gt;=$AE$32,$AE$30,$AF$30))))))))),R413)</f>
        <v/>
      </c>
      <c r="T413" s="9" t="str" cm="1">
        <f t="array" ref="T413">IF(A413&lt;&gt;"",IF(_xlfn.BITOR(D413&lt;&gt;"GR",D413&lt;&gt;""),IF(AND(J413&gt;=50,D413&gt;=55),_xlfn.RANK.EQ(J413,$J$2:$J$1000,0),_xlfn.IFS(S413="FD",999,S413="FF",1000)),IF(AND(J413&gt;=50,F413&gt;=55),_xlfn.RANK.EQ(J413,$J$2:$J$326,0),_xlfn.IFS(S413="FD",999,S413="FF",1000))),"")</f>
        <v/>
      </c>
    </row>
    <row r="414" spans="1:20" x14ac:dyDescent="0.2">
      <c r="A414" s="3"/>
      <c r="B414" s="3"/>
      <c r="C414" s="3"/>
      <c r="D414" s="3"/>
      <c r="E414" s="16">
        <f t="shared" si="85"/>
        <v>0</v>
      </c>
      <c r="F414" s="16">
        <f t="shared" si="86"/>
        <v>0</v>
      </c>
      <c r="G414" s="9">
        <f t="shared" si="84"/>
        <v>0</v>
      </c>
      <c r="H414" s="9">
        <f t="shared" si="87"/>
        <v>0</v>
      </c>
      <c r="I414" s="9">
        <f t="shared" si="95"/>
        <v>0</v>
      </c>
      <c r="J414" s="9">
        <f t="shared" si="96"/>
        <v>0</v>
      </c>
      <c r="K414" s="9" t="str">
        <f t="shared" si="88"/>
        <v/>
      </c>
      <c r="L414" s="9" t="str">
        <f t="shared" si="89"/>
        <v/>
      </c>
      <c r="M414" s="9" t="str">
        <f t="shared" si="90"/>
        <v/>
      </c>
      <c r="N414" s="9" t="str">
        <f t="shared" si="91"/>
        <v/>
      </c>
      <c r="O414" s="9" t="str">
        <f t="shared" si="92"/>
        <v/>
      </c>
      <c r="P414" s="9" t="str">
        <f t="shared" si="93"/>
        <v/>
      </c>
      <c r="Q414" s="9" t="str">
        <f t="shared" si="94"/>
        <v/>
      </c>
      <c r="R414" s="9" t="str">
        <f>IF(A414&lt;&gt;"",IF(COUNTIF($G$2:$G$1000,"&gt;=50")&gt;=10,IF(AND(F414&gt;=55,G414&gt;=50),IF(_xlfn.RANK.EQ(K414,$K$2:$K$1000,0)&lt;=ROUND(COUNTIFS($G$2:$G$1000,"&gt;=50",$F$2:$F$1000,"&gt;=55")/100*$AF$9,0),$AF$8,IF(_xlfn.RANK.EQ(L414,$L$2:$L$1000,0)&lt;=ROUND(COUNTIFS($G$2:$G$1000,"&gt;=50",$F$2:$F$1000,"&gt;=55")/100*$AE$9,0),$AE$8,IF(_xlfn.RANK.EQ(M414,$M$2:$M$1000,0)&lt;=ROUND(COUNTIFS($G$2:$G$1000,"&gt;=50",$F$2:$F$1000,"&gt;=55")/100*$AD$9,0),$AD$8,IF(_xlfn.RANK.EQ(N414,$N$2:$N$1000,0)&lt;=ROUND(COUNTIFS($G$2:$G$1000,"&gt;=50",$F$2:$F$1000,"&gt;=55")/100*$AC$9,0),$AC$8,IF(_xlfn.RANK.EQ(O414,$O$2:$O$1000,0)&lt;=ROUND(COUNTIFS($G$2:$G$1000,"&gt;=50",$F$2:$F$1000,"&gt;=55")/100*$AB$9,0),$AB$8,IF(_xlfn.RANK.EQ(P414,$P$2:$P$1000,0)&lt;=ROUND(COUNTIFS($G$2:$G$1000,"&gt;=50",$F$2:$F$1000,"&gt;=55")/100*$AA$9,0),$AA$8,$Z$8)))))),IF(I414&gt;=$Y$9,$Y$8,$X$8)),IF(I414&gt;=$X$32,$X$30,IF(I414&gt;=$Y$32,$Y$30,IF(I414&gt;=$Z$32,$Z$30,IF(I414&gt;=$AA$32,$AA$30,IF(I414&gt;=$AB$32,$AB$30,IF(I414&gt;=$AC$32,$AC$30,IF(I414&gt;=$AD$32,$AD$30,IF(I414&gt;=$AE$32,$AE$30,$AF$30))))))))),"")</f>
        <v/>
      </c>
      <c r="S414" s="9" t="str" cm="1">
        <f t="array" ref="S414">IF(AND(D414&lt;&gt;"",D414&lt;&gt;"GR"),IF(COUNTIF($H$2:$H$1000,"&gt;=50")&gt;=10,IF(D414&lt;&gt;"GR",IF(AND(D414&gt;=55,H414&gt;=50),_xlfn.IFS(AND(H414&gt;=$AF$11,H414&gt;$AE$10,H414&gt;$AD$10,H414&gt;$AC$10,H414&gt;$AB$10,H414&gt;$AA$10,H414&gt;$Z$10),"AA",AND(H414&gt;=$AE$11,H414&gt;$AD$10,H414&gt;$AC$10,H414&gt;$AB$10,H414&gt;$AA$10,H414&gt;$Z$10),"BA",AND(H414&gt;=$AD$11,H414&gt;$AC$10,H414&gt;$AB$10,H414&gt;$AA$10,H414&gt;$Z$10),"BB",AND(H414&gt;=$AC$11,H414&gt;$AB$10,H414&gt;$AA$10,H414&gt;$Z$10),"CB",AND(H414&gt;=$AB$11,H414&gt;$AA$10,H414&gt;$Z$10),"CC",AND(H414&gt;=$AA$11,H414&gt;$Z$10),"DC",H414&gt;=50,"DD"),IF(H414&gt;=$Y$9,"FD","FF")),R414),IF(J414&gt;=$X$32,$X$30,IF(J414&gt;=$Y$32,$Y$30,IF(J414&gt;=$Z$32,$Z$30,IF(J414&gt;=$AA$32,$AA$30,IF(J414&gt;=$AB$32,$AB$30,IF(J414&gt;=$AC$32,$AC$30,IF(J414&gt;=$AD$32,$AD$30,IF(J414&gt;=$AE$32,$AE$30,$AF$30))))))))),R414)</f>
        <v/>
      </c>
      <c r="T414" s="9" t="str" cm="1">
        <f t="array" ref="T414">IF(A414&lt;&gt;"",IF(_xlfn.BITOR(D414&lt;&gt;"GR",D414&lt;&gt;""),IF(AND(J414&gt;=50,D414&gt;=55),_xlfn.RANK.EQ(J414,$J$2:$J$1000,0),_xlfn.IFS(S414="FD",999,S414="FF",1000)),IF(AND(J414&gt;=50,F414&gt;=55),_xlfn.RANK.EQ(J414,$J$2:$J$326,0),_xlfn.IFS(S414="FD",999,S414="FF",1000))),"")</f>
        <v/>
      </c>
    </row>
    <row r="415" spans="1:20" x14ac:dyDescent="0.2">
      <c r="A415" s="3"/>
      <c r="B415" s="3"/>
      <c r="C415" s="3"/>
      <c r="D415" s="3"/>
      <c r="E415" s="16">
        <f t="shared" si="85"/>
        <v>0</v>
      </c>
      <c r="F415" s="16">
        <f t="shared" si="86"/>
        <v>0</v>
      </c>
      <c r="G415" s="9">
        <f t="shared" si="84"/>
        <v>0</v>
      </c>
      <c r="H415" s="9">
        <f t="shared" si="87"/>
        <v>0</v>
      </c>
      <c r="I415" s="9">
        <f t="shared" si="95"/>
        <v>0</v>
      </c>
      <c r="J415" s="9">
        <f t="shared" si="96"/>
        <v>0</v>
      </c>
      <c r="K415" s="9" t="str">
        <f t="shared" si="88"/>
        <v/>
      </c>
      <c r="L415" s="9" t="str">
        <f t="shared" si="89"/>
        <v/>
      </c>
      <c r="M415" s="9" t="str">
        <f t="shared" si="90"/>
        <v/>
      </c>
      <c r="N415" s="9" t="str">
        <f t="shared" si="91"/>
        <v/>
      </c>
      <c r="O415" s="9" t="str">
        <f t="shared" si="92"/>
        <v/>
      </c>
      <c r="P415" s="9" t="str">
        <f t="shared" si="93"/>
        <v/>
      </c>
      <c r="Q415" s="9" t="str">
        <f t="shared" si="94"/>
        <v/>
      </c>
      <c r="R415" s="9" t="str">
        <f>IF(A415&lt;&gt;"",IF(COUNTIF($G$2:$G$1000,"&gt;=50")&gt;=10,IF(AND(F415&gt;=55,G415&gt;=50),IF(_xlfn.RANK.EQ(K415,$K$2:$K$1000,0)&lt;=ROUND(COUNTIFS($G$2:$G$1000,"&gt;=50",$F$2:$F$1000,"&gt;=55")/100*$AF$9,0),$AF$8,IF(_xlfn.RANK.EQ(L415,$L$2:$L$1000,0)&lt;=ROUND(COUNTIFS($G$2:$G$1000,"&gt;=50",$F$2:$F$1000,"&gt;=55")/100*$AE$9,0),$AE$8,IF(_xlfn.RANK.EQ(M415,$M$2:$M$1000,0)&lt;=ROUND(COUNTIFS($G$2:$G$1000,"&gt;=50",$F$2:$F$1000,"&gt;=55")/100*$AD$9,0),$AD$8,IF(_xlfn.RANK.EQ(N415,$N$2:$N$1000,0)&lt;=ROUND(COUNTIFS($G$2:$G$1000,"&gt;=50",$F$2:$F$1000,"&gt;=55")/100*$AC$9,0),$AC$8,IF(_xlfn.RANK.EQ(O415,$O$2:$O$1000,0)&lt;=ROUND(COUNTIFS($G$2:$G$1000,"&gt;=50",$F$2:$F$1000,"&gt;=55")/100*$AB$9,0),$AB$8,IF(_xlfn.RANK.EQ(P415,$P$2:$P$1000,0)&lt;=ROUND(COUNTIFS($G$2:$G$1000,"&gt;=50",$F$2:$F$1000,"&gt;=55")/100*$AA$9,0),$AA$8,$Z$8)))))),IF(I415&gt;=$Y$9,$Y$8,$X$8)),IF(I415&gt;=$X$32,$X$30,IF(I415&gt;=$Y$32,$Y$30,IF(I415&gt;=$Z$32,$Z$30,IF(I415&gt;=$AA$32,$AA$30,IF(I415&gt;=$AB$32,$AB$30,IF(I415&gt;=$AC$32,$AC$30,IF(I415&gt;=$AD$32,$AD$30,IF(I415&gt;=$AE$32,$AE$30,$AF$30))))))))),"")</f>
        <v/>
      </c>
      <c r="S415" s="9" t="str" cm="1">
        <f t="array" ref="S415">IF(AND(D415&lt;&gt;"",D415&lt;&gt;"GR"),IF(COUNTIF($H$2:$H$1000,"&gt;=50")&gt;=10,IF(D415&lt;&gt;"GR",IF(AND(D415&gt;=55,H415&gt;=50),_xlfn.IFS(AND(H415&gt;=$AF$11,H415&gt;$AE$10,H415&gt;$AD$10,H415&gt;$AC$10,H415&gt;$AB$10,H415&gt;$AA$10,H415&gt;$Z$10),"AA",AND(H415&gt;=$AE$11,H415&gt;$AD$10,H415&gt;$AC$10,H415&gt;$AB$10,H415&gt;$AA$10,H415&gt;$Z$10),"BA",AND(H415&gt;=$AD$11,H415&gt;$AC$10,H415&gt;$AB$10,H415&gt;$AA$10,H415&gt;$Z$10),"BB",AND(H415&gt;=$AC$11,H415&gt;$AB$10,H415&gt;$AA$10,H415&gt;$Z$10),"CB",AND(H415&gt;=$AB$11,H415&gt;$AA$10,H415&gt;$Z$10),"CC",AND(H415&gt;=$AA$11,H415&gt;$Z$10),"DC",H415&gt;=50,"DD"),IF(H415&gt;=$Y$9,"FD","FF")),R415),IF(J415&gt;=$X$32,$X$30,IF(J415&gt;=$Y$32,$Y$30,IF(J415&gt;=$Z$32,$Z$30,IF(J415&gt;=$AA$32,$AA$30,IF(J415&gt;=$AB$32,$AB$30,IF(J415&gt;=$AC$32,$AC$30,IF(J415&gt;=$AD$32,$AD$30,IF(J415&gt;=$AE$32,$AE$30,$AF$30))))))))),R415)</f>
        <v/>
      </c>
      <c r="T415" s="9" t="str" cm="1">
        <f t="array" ref="T415">IF(A415&lt;&gt;"",IF(_xlfn.BITOR(D415&lt;&gt;"GR",D415&lt;&gt;""),IF(AND(J415&gt;=50,D415&gt;=55),_xlfn.RANK.EQ(J415,$J$2:$J$1000,0),_xlfn.IFS(S415="FD",999,S415="FF",1000)),IF(AND(J415&gt;=50,F415&gt;=55),_xlfn.RANK.EQ(J415,$J$2:$J$326,0),_xlfn.IFS(S415="FD",999,S415="FF",1000))),"")</f>
        <v/>
      </c>
    </row>
    <row r="416" spans="1:20" x14ac:dyDescent="0.2">
      <c r="A416" s="3"/>
      <c r="B416" s="3"/>
      <c r="C416" s="3"/>
      <c r="D416" s="3"/>
      <c r="E416" s="16">
        <f t="shared" si="85"/>
        <v>0</v>
      </c>
      <c r="F416" s="16">
        <f t="shared" si="86"/>
        <v>0</v>
      </c>
      <c r="G416" s="9">
        <f t="shared" si="84"/>
        <v>0</v>
      </c>
      <c r="H416" s="9">
        <f t="shared" si="87"/>
        <v>0</v>
      </c>
      <c r="I416" s="9">
        <f t="shared" si="95"/>
        <v>0</v>
      </c>
      <c r="J416" s="9">
        <f t="shared" si="96"/>
        <v>0</v>
      </c>
      <c r="K416" s="9" t="str">
        <f t="shared" si="88"/>
        <v/>
      </c>
      <c r="L416" s="9" t="str">
        <f t="shared" si="89"/>
        <v/>
      </c>
      <c r="M416" s="9" t="str">
        <f t="shared" si="90"/>
        <v/>
      </c>
      <c r="N416" s="9" t="str">
        <f t="shared" si="91"/>
        <v/>
      </c>
      <c r="O416" s="9" t="str">
        <f t="shared" si="92"/>
        <v/>
      </c>
      <c r="P416" s="9" t="str">
        <f t="shared" si="93"/>
        <v/>
      </c>
      <c r="Q416" s="9" t="str">
        <f t="shared" si="94"/>
        <v/>
      </c>
      <c r="R416" s="9" t="str">
        <f>IF(A416&lt;&gt;"",IF(COUNTIF($G$2:$G$1000,"&gt;=50")&gt;=10,IF(AND(F416&gt;=55,G416&gt;=50),IF(_xlfn.RANK.EQ(K416,$K$2:$K$1000,0)&lt;=ROUND(COUNTIFS($G$2:$G$1000,"&gt;=50",$F$2:$F$1000,"&gt;=55")/100*$AF$9,0),$AF$8,IF(_xlfn.RANK.EQ(L416,$L$2:$L$1000,0)&lt;=ROUND(COUNTIFS($G$2:$G$1000,"&gt;=50",$F$2:$F$1000,"&gt;=55")/100*$AE$9,0),$AE$8,IF(_xlfn.RANK.EQ(M416,$M$2:$M$1000,0)&lt;=ROUND(COUNTIFS($G$2:$G$1000,"&gt;=50",$F$2:$F$1000,"&gt;=55")/100*$AD$9,0),$AD$8,IF(_xlfn.RANK.EQ(N416,$N$2:$N$1000,0)&lt;=ROUND(COUNTIFS($G$2:$G$1000,"&gt;=50",$F$2:$F$1000,"&gt;=55")/100*$AC$9,0),$AC$8,IF(_xlfn.RANK.EQ(O416,$O$2:$O$1000,0)&lt;=ROUND(COUNTIFS($G$2:$G$1000,"&gt;=50",$F$2:$F$1000,"&gt;=55")/100*$AB$9,0),$AB$8,IF(_xlfn.RANK.EQ(P416,$P$2:$P$1000,0)&lt;=ROUND(COUNTIFS($G$2:$G$1000,"&gt;=50",$F$2:$F$1000,"&gt;=55")/100*$AA$9,0),$AA$8,$Z$8)))))),IF(I416&gt;=$Y$9,$Y$8,$X$8)),IF(I416&gt;=$X$32,$X$30,IF(I416&gt;=$Y$32,$Y$30,IF(I416&gt;=$Z$32,$Z$30,IF(I416&gt;=$AA$32,$AA$30,IF(I416&gt;=$AB$32,$AB$30,IF(I416&gt;=$AC$32,$AC$30,IF(I416&gt;=$AD$32,$AD$30,IF(I416&gt;=$AE$32,$AE$30,$AF$30))))))))),"")</f>
        <v/>
      </c>
      <c r="S416" s="9" t="str" cm="1">
        <f t="array" ref="S416">IF(AND(D416&lt;&gt;"",D416&lt;&gt;"GR"),IF(COUNTIF($H$2:$H$1000,"&gt;=50")&gt;=10,IF(D416&lt;&gt;"GR",IF(AND(D416&gt;=55,H416&gt;=50),_xlfn.IFS(AND(H416&gt;=$AF$11,H416&gt;$AE$10,H416&gt;$AD$10,H416&gt;$AC$10,H416&gt;$AB$10,H416&gt;$AA$10,H416&gt;$Z$10),"AA",AND(H416&gt;=$AE$11,H416&gt;$AD$10,H416&gt;$AC$10,H416&gt;$AB$10,H416&gt;$AA$10,H416&gt;$Z$10),"BA",AND(H416&gt;=$AD$11,H416&gt;$AC$10,H416&gt;$AB$10,H416&gt;$AA$10,H416&gt;$Z$10),"BB",AND(H416&gt;=$AC$11,H416&gt;$AB$10,H416&gt;$AA$10,H416&gt;$Z$10),"CB",AND(H416&gt;=$AB$11,H416&gt;$AA$10,H416&gt;$Z$10),"CC",AND(H416&gt;=$AA$11,H416&gt;$Z$10),"DC",H416&gt;=50,"DD"),IF(H416&gt;=$Y$9,"FD","FF")),R416),IF(J416&gt;=$X$32,$X$30,IF(J416&gt;=$Y$32,$Y$30,IF(J416&gt;=$Z$32,$Z$30,IF(J416&gt;=$AA$32,$AA$30,IF(J416&gt;=$AB$32,$AB$30,IF(J416&gt;=$AC$32,$AC$30,IF(J416&gt;=$AD$32,$AD$30,IF(J416&gt;=$AE$32,$AE$30,$AF$30))))))))),R416)</f>
        <v/>
      </c>
      <c r="T416" s="9" t="str" cm="1">
        <f t="array" ref="T416">IF(A416&lt;&gt;"",IF(_xlfn.BITOR(D416&lt;&gt;"GR",D416&lt;&gt;""),IF(AND(J416&gt;=50,D416&gt;=55),_xlfn.RANK.EQ(J416,$J$2:$J$1000,0),_xlfn.IFS(S416="FD",999,S416="FF",1000)),IF(AND(J416&gt;=50,F416&gt;=55),_xlfn.RANK.EQ(J416,$J$2:$J$326,0),_xlfn.IFS(S416="FD",999,S416="FF",1000))),"")</f>
        <v/>
      </c>
    </row>
    <row r="417" spans="1:20" x14ac:dyDescent="0.2">
      <c r="A417" s="3"/>
      <c r="B417" s="3"/>
      <c r="C417" s="3"/>
      <c r="D417" s="3"/>
      <c r="E417" s="16">
        <f t="shared" si="85"/>
        <v>0</v>
      </c>
      <c r="F417" s="16">
        <f t="shared" si="86"/>
        <v>0</v>
      </c>
      <c r="G417" s="9">
        <f t="shared" si="84"/>
        <v>0</v>
      </c>
      <c r="H417" s="9">
        <f t="shared" si="87"/>
        <v>0</v>
      </c>
      <c r="I417" s="9">
        <f t="shared" si="95"/>
        <v>0</v>
      </c>
      <c r="J417" s="9">
        <f t="shared" si="96"/>
        <v>0</v>
      </c>
      <c r="K417" s="9" t="str">
        <f t="shared" si="88"/>
        <v/>
      </c>
      <c r="L417" s="9" t="str">
        <f t="shared" si="89"/>
        <v/>
      </c>
      <c r="M417" s="9" t="str">
        <f t="shared" si="90"/>
        <v/>
      </c>
      <c r="N417" s="9" t="str">
        <f t="shared" si="91"/>
        <v/>
      </c>
      <c r="O417" s="9" t="str">
        <f t="shared" si="92"/>
        <v/>
      </c>
      <c r="P417" s="9" t="str">
        <f t="shared" si="93"/>
        <v/>
      </c>
      <c r="Q417" s="9" t="str">
        <f t="shared" si="94"/>
        <v/>
      </c>
      <c r="R417" s="9" t="str">
        <f>IF(A417&lt;&gt;"",IF(COUNTIF($G$2:$G$1000,"&gt;=50")&gt;=10,IF(AND(F417&gt;=55,G417&gt;=50),IF(_xlfn.RANK.EQ(K417,$K$2:$K$1000,0)&lt;=ROUND(COUNTIFS($G$2:$G$1000,"&gt;=50",$F$2:$F$1000,"&gt;=55")/100*$AF$9,0),$AF$8,IF(_xlfn.RANK.EQ(L417,$L$2:$L$1000,0)&lt;=ROUND(COUNTIFS($G$2:$G$1000,"&gt;=50",$F$2:$F$1000,"&gt;=55")/100*$AE$9,0),$AE$8,IF(_xlfn.RANK.EQ(M417,$M$2:$M$1000,0)&lt;=ROUND(COUNTIFS($G$2:$G$1000,"&gt;=50",$F$2:$F$1000,"&gt;=55")/100*$AD$9,0),$AD$8,IF(_xlfn.RANK.EQ(N417,$N$2:$N$1000,0)&lt;=ROUND(COUNTIFS($G$2:$G$1000,"&gt;=50",$F$2:$F$1000,"&gt;=55")/100*$AC$9,0),$AC$8,IF(_xlfn.RANK.EQ(O417,$O$2:$O$1000,0)&lt;=ROUND(COUNTIFS($G$2:$G$1000,"&gt;=50",$F$2:$F$1000,"&gt;=55")/100*$AB$9,0),$AB$8,IF(_xlfn.RANK.EQ(P417,$P$2:$P$1000,0)&lt;=ROUND(COUNTIFS($G$2:$G$1000,"&gt;=50",$F$2:$F$1000,"&gt;=55")/100*$AA$9,0),$AA$8,$Z$8)))))),IF(I417&gt;=$Y$9,$Y$8,$X$8)),IF(I417&gt;=$X$32,$X$30,IF(I417&gt;=$Y$32,$Y$30,IF(I417&gt;=$Z$32,$Z$30,IF(I417&gt;=$AA$32,$AA$30,IF(I417&gt;=$AB$32,$AB$30,IF(I417&gt;=$AC$32,$AC$30,IF(I417&gt;=$AD$32,$AD$30,IF(I417&gt;=$AE$32,$AE$30,$AF$30))))))))),"")</f>
        <v/>
      </c>
      <c r="S417" s="9" t="str" cm="1">
        <f t="array" ref="S417">IF(AND(D417&lt;&gt;"",D417&lt;&gt;"GR"),IF(COUNTIF($H$2:$H$1000,"&gt;=50")&gt;=10,IF(D417&lt;&gt;"GR",IF(AND(D417&gt;=55,H417&gt;=50),_xlfn.IFS(AND(H417&gt;=$AF$11,H417&gt;$AE$10,H417&gt;$AD$10,H417&gt;$AC$10,H417&gt;$AB$10,H417&gt;$AA$10,H417&gt;$Z$10),"AA",AND(H417&gt;=$AE$11,H417&gt;$AD$10,H417&gt;$AC$10,H417&gt;$AB$10,H417&gt;$AA$10,H417&gt;$Z$10),"BA",AND(H417&gt;=$AD$11,H417&gt;$AC$10,H417&gt;$AB$10,H417&gt;$AA$10,H417&gt;$Z$10),"BB",AND(H417&gt;=$AC$11,H417&gt;$AB$10,H417&gt;$AA$10,H417&gt;$Z$10),"CB",AND(H417&gt;=$AB$11,H417&gt;$AA$10,H417&gt;$Z$10),"CC",AND(H417&gt;=$AA$11,H417&gt;$Z$10),"DC",H417&gt;=50,"DD"),IF(H417&gt;=$Y$9,"FD","FF")),R417),IF(J417&gt;=$X$32,$X$30,IF(J417&gt;=$Y$32,$Y$30,IF(J417&gt;=$Z$32,$Z$30,IF(J417&gt;=$AA$32,$AA$30,IF(J417&gt;=$AB$32,$AB$30,IF(J417&gt;=$AC$32,$AC$30,IF(J417&gt;=$AD$32,$AD$30,IF(J417&gt;=$AE$32,$AE$30,$AF$30))))))))),R417)</f>
        <v/>
      </c>
      <c r="T417" s="9" t="str" cm="1">
        <f t="array" ref="T417">IF(A417&lt;&gt;"",IF(_xlfn.BITOR(D417&lt;&gt;"GR",D417&lt;&gt;""),IF(AND(J417&gt;=50,D417&gt;=55),_xlfn.RANK.EQ(J417,$J$2:$J$1000,0),_xlfn.IFS(S417="FD",999,S417="FF",1000)),IF(AND(J417&gt;=50,F417&gt;=55),_xlfn.RANK.EQ(J417,$J$2:$J$326,0),_xlfn.IFS(S417="FD",999,S417="FF",1000))),"")</f>
        <v/>
      </c>
    </row>
    <row r="418" spans="1:20" x14ac:dyDescent="0.2">
      <c r="A418" s="3"/>
      <c r="B418" s="3"/>
      <c r="C418" s="3"/>
      <c r="D418" s="3"/>
      <c r="E418" s="16">
        <f t="shared" si="85"/>
        <v>0</v>
      </c>
      <c r="F418" s="16">
        <f t="shared" si="86"/>
        <v>0</v>
      </c>
      <c r="G418" s="9">
        <f t="shared" si="84"/>
        <v>0</v>
      </c>
      <c r="H418" s="9">
        <f t="shared" si="87"/>
        <v>0</v>
      </c>
      <c r="I418" s="9">
        <f t="shared" si="95"/>
        <v>0</v>
      </c>
      <c r="J418" s="9">
        <f t="shared" si="96"/>
        <v>0</v>
      </c>
      <c r="K418" s="9" t="str">
        <f t="shared" si="88"/>
        <v/>
      </c>
      <c r="L418" s="9" t="str">
        <f t="shared" si="89"/>
        <v/>
      </c>
      <c r="M418" s="9" t="str">
        <f t="shared" si="90"/>
        <v/>
      </c>
      <c r="N418" s="9" t="str">
        <f t="shared" si="91"/>
        <v/>
      </c>
      <c r="O418" s="9" t="str">
        <f t="shared" si="92"/>
        <v/>
      </c>
      <c r="P418" s="9" t="str">
        <f t="shared" si="93"/>
        <v/>
      </c>
      <c r="Q418" s="9" t="str">
        <f t="shared" si="94"/>
        <v/>
      </c>
      <c r="R418" s="9" t="str">
        <f>IF(A418&lt;&gt;"",IF(COUNTIF($G$2:$G$1000,"&gt;=50")&gt;=10,IF(AND(F418&gt;=55,G418&gt;=50),IF(_xlfn.RANK.EQ(K418,$K$2:$K$1000,0)&lt;=ROUND(COUNTIFS($G$2:$G$1000,"&gt;=50",$F$2:$F$1000,"&gt;=55")/100*$AF$9,0),$AF$8,IF(_xlfn.RANK.EQ(L418,$L$2:$L$1000,0)&lt;=ROUND(COUNTIFS($G$2:$G$1000,"&gt;=50",$F$2:$F$1000,"&gt;=55")/100*$AE$9,0),$AE$8,IF(_xlfn.RANK.EQ(M418,$M$2:$M$1000,0)&lt;=ROUND(COUNTIFS($G$2:$G$1000,"&gt;=50",$F$2:$F$1000,"&gt;=55")/100*$AD$9,0),$AD$8,IF(_xlfn.RANK.EQ(N418,$N$2:$N$1000,0)&lt;=ROUND(COUNTIFS($G$2:$G$1000,"&gt;=50",$F$2:$F$1000,"&gt;=55")/100*$AC$9,0),$AC$8,IF(_xlfn.RANK.EQ(O418,$O$2:$O$1000,0)&lt;=ROUND(COUNTIFS($G$2:$G$1000,"&gt;=50",$F$2:$F$1000,"&gt;=55")/100*$AB$9,0),$AB$8,IF(_xlfn.RANK.EQ(P418,$P$2:$P$1000,0)&lt;=ROUND(COUNTIFS($G$2:$G$1000,"&gt;=50",$F$2:$F$1000,"&gt;=55")/100*$AA$9,0),$AA$8,$Z$8)))))),IF(I418&gt;=$Y$9,$Y$8,$X$8)),IF(I418&gt;=$X$32,$X$30,IF(I418&gt;=$Y$32,$Y$30,IF(I418&gt;=$Z$32,$Z$30,IF(I418&gt;=$AA$32,$AA$30,IF(I418&gt;=$AB$32,$AB$30,IF(I418&gt;=$AC$32,$AC$30,IF(I418&gt;=$AD$32,$AD$30,IF(I418&gt;=$AE$32,$AE$30,$AF$30))))))))),"")</f>
        <v/>
      </c>
      <c r="S418" s="9" t="str" cm="1">
        <f t="array" ref="S418">IF(AND(D418&lt;&gt;"",D418&lt;&gt;"GR"),IF(COUNTIF($H$2:$H$1000,"&gt;=50")&gt;=10,IF(D418&lt;&gt;"GR",IF(AND(D418&gt;=55,H418&gt;=50),_xlfn.IFS(AND(H418&gt;=$AF$11,H418&gt;$AE$10,H418&gt;$AD$10,H418&gt;$AC$10,H418&gt;$AB$10,H418&gt;$AA$10,H418&gt;$Z$10),"AA",AND(H418&gt;=$AE$11,H418&gt;$AD$10,H418&gt;$AC$10,H418&gt;$AB$10,H418&gt;$AA$10,H418&gt;$Z$10),"BA",AND(H418&gt;=$AD$11,H418&gt;$AC$10,H418&gt;$AB$10,H418&gt;$AA$10,H418&gt;$Z$10),"BB",AND(H418&gt;=$AC$11,H418&gt;$AB$10,H418&gt;$AA$10,H418&gt;$Z$10),"CB",AND(H418&gt;=$AB$11,H418&gt;$AA$10,H418&gt;$Z$10),"CC",AND(H418&gt;=$AA$11,H418&gt;$Z$10),"DC",H418&gt;=50,"DD"),IF(H418&gt;=$Y$9,"FD","FF")),R418),IF(J418&gt;=$X$32,$X$30,IF(J418&gt;=$Y$32,$Y$30,IF(J418&gt;=$Z$32,$Z$30,IF(J418&gt;=$AA$32,$AA$30,IF(J418&gt;=$AB$32,$AB$30,IF(J418&gt;=$AC$32,$AC$30,IF(J418&gt;=$AD$32,$AD$30,IF(J418&gt;=$AE$32,$AE$30,$AF$30))))))))),R418)</f>
        <v/>
      </c>
      <c r="T418" s="9" t="str" cm="1">
        <f t="array" ref="T418">IF(A418&lt;&gt;"",IF(_xlfn.BITOR(D418&lt;&gt;"GR",D418&lt;&gt;""),IF(AND(J418&gt;=50,D418&gt;=55),_xlfn.RANK.EQ(J418,$J$2:$J$1000,0),_xlfn.IFS(S418="FD",999,S418="FF",1000)),IF(AND(J418&gt;=50,F418&gt;=55),_xlfn.RANK.EQ(J418,$J$2:$J$326,0),_xlfn.IFS(S418="FD",999,S418="FF",1000))),"")</f>
        <v/>
      </c>
    </row>
    <row r="419" spans="1:20" x14ac:dyDescent="0.2">
      <c r="A419" s="3"/>
      <c r="B419" s="3"/>
      <c r="C419" s="3"/>
      <c r="D419" s="3"/>
      <c r="E419" s="16">
        <f t="shared" si="85"/>
        <v>0</v>
      </c>
      <c r="F419" s="16">
        <f t="shared" si="86"/>
        <v>0</v>
      </c>
      <c r="G419" s="9">
        <f t="shared" si="84"/>
        <v>0</v>
      </c>
      <c r="H419" s="9">
        <f t="shared" si="87"/>
        <v>0</v>
      </c>
      <c r="I419" s="9">
        <f t="shared" si="95"/>
        <v>0</v>
      </c>
      <c r="J419" s="9">
        <f t="shared" si="96"/>
        <v>0</v>
      </c>
      <c r="K419" s="9" t="str">
        <f t="shared" si="88"/>
        <v/>
      </c>
      <c r="L419" s="9" t="str">
        <f t="shared" si="89"/>
        <v/>
      </c>
      <c r="M419" s="9" t="str">
        <f t="shared" si="90"/>
        <v/>
      </c>
      <c r="N419" s="9" t="str">
        <f t="shared" si="91"/>
        <v/>
      </c>
      <c r="O419" s="9" t="str">
        <f t="shared" si="92"/>
        <v/>
      </c>
      <c r="P419" s="9" t="str">
        <f t="shared" si="93"/>
        <v/>
      </c>
      <c r="Q419" s="9" t="str">
        <f t="shared" si="94"/>
        <v/>
      </c>
      <c r="R419" s="9" t="str">
        <f>IF(A419&lt;&gt;"",IF(COUNTIF($G$2:$G$1000,"&gt;=50")&gt;=10,IF(AND(F419&gt;=55,G419&gt;=50),IF(_xlfn.RANK.EQ(K419,$K$2:$K$1000,0)&lt;=ROUND(COUNTIFS($G$2:$G$1000,"&gt;=50",$F$2:$F$1000,"&gt;=55")/100*$AF$9,0),$AF$8,IF(_xlfn.RANK.EQ(L419,$L$2:$L$1000,0)&lt;=ROUND(COUNTIFS($G$2:$G$1000,"&gt;=50",$F$2:$F$1000,"&gt;=55")/100*$AE$9,0),$AE$8,IF(_xlfn.RANK.EQ(M419,$M$2:$M$1000,0)&lt;=ROUND(COUNTIFS($G$2:$G$1000,"&gt;=50",$F$2:$F$1000,"&gt;=55")/100*$AD$9,0),$AD$8,IF(_xlfn.RANK.EQ(N419,$N$2:$N$1000,0)&lt;=ROUND(COUNTIFS($G$2:$G$1000,"&gt;=50",$F$2:$F$1000,"&gt;=55")/100*$AC$9,0),$AC$8,IF(_xlfn.RANK.EQ(O419,$O$2:$O$1000,0)&lt;=ROUND(COUNTIFS($G$2:$G$1000,"&gt;=50",$F$2:$F$1000,"&gt;=55")/100*$AB$9,0),$AB$8,IF(_xlfn.RANK.EQ(P419,$P$2:$P$1000,0)&lt;=ROUND(COUNTIFS($G$2:$G$1000,"&gt;=50",$F$2:$F$1000,"&gt;=55")/100*$AA$9,0),$AA$8,$Z$8)))))),IF(I419&gt;=$Y$9,$Y$8,$X$8)),IF(I419&gt;=$X$32,$X$30,IF(I419&gt;=$Y$32,$Y$30,IF(I419&gt;=$Z$32,$Z$30,IF(I419&gt;=$AA$32,$AA$30,IF(I419&gt;=$AB$32,$AB$30,IF(I419&gt;=$AC$32,$AC$30,IF(I419&gt;=$AD$32,$AD$30,IF(I419&gt;=$AE$32,$AE$30,$AF$30))))))))),"")</f>
        <v/>
      </c>
      <c r="S419" s="9" t="str" cm="1">
        <f t="array" ref="S419">IF(AND(D419&lt;&gt;"",D419&lt;&gt;"GR"),IF(COUNTIF($H$2:$H$1000,"&gt;=50")&gt;=10,IF(D419&lt;&gt;"GR",IF(AND(D419&gt;=55,H419&gt;=50),_xlfn.IFS(AND(H419&gt;=$AF$11,H419&gt;$AE$10,H419&gt;$AD$10,H419&gt;$AC$10,H419&gt;$AB$10,H419&gt;$AA$10,H419&gt;$Z$10),"AA",AND(H419&gt;=$AE$11,H419&gt;$AD$10,H419&gt;$AC$10,H419&gt;$AB$10,H419&gt;$AA$10,H419&gt;$Z$10),"BA",AND(H419&gt;=$AD$11,H419&gt;$AC$10,H419&gt;$AB$10,H419&gt;$AA$10,H419&gt;$Z$10),"BB",AND(H419&gt;=$AC$11,H419&gt;$AB$10,H419&gt;$AA$10,H419&gt;$Z$10),"CB",AND(H419&gt;=$AB$11,H419&gt;$AA$10,H419&gt;$Z$10),"CC",AND(H419&gt;=$AA$11,H419&gt;$Z$10),"DC",H419&gt;=50,"DD"),IF(H419&gt;=$Y$9,"FD","FF")),R419),IF(J419&gt;=$X$32,$X$30,IF(J419&gt;=$Y$32,$Y$30,IF(J419&gt;=$Z$32,$Z$30,IF(J419&gt;=$AA$32,$AA$30,IF(J419&gt;=$AB$32,$AB$30,IF(J419&gt;=$AC$32,$AC$30,IF(J419&gt;=$AD$32,$AD$30,IF(J419&gt;=$AE$32,$AE$30,$AF$30))))))))),R419)</f>
        <v/>
      </c>
      <c r="T419" s="9" t="str" cm="1">
        <f t="array" ref="T419">IF(A419&lt;&gt;"",IF(_xlfn.BITOR(D419&lt;&gt;"GR",D419&lt;&gt;""),IF(AND(J419&gt;=50,D419&gt;=55),_xlfn.RANK.EQ(J419,$J$2:$J$1000,0),_xlfn.IFS(S419="FD",999,S419="FF",1000)),IF(AND(J419&gt;=50,F419&gt;=55),_xlfn.RANK.EQ(J419,$J$2:$J$326,0),_xlfn.IFS(S419="FD",999,S419="FF",1000))),"")</f>
        <v/>
      </c>
    </row>
    <row r="420" spans="1:20" x14ac:dyDescent="0.2">
      <c r="A420" s="3"/>
      <c r="B420" s="3"/>
      <c r="C420" s="3"/>
      <c r="D420" s="3"/>
      <c r="E420" s="16">
        <f t="shared" si="85"/>
        <v>0</v>
      </c>
      <c r="F420" s="16">
        <f t="shared" si="86"/>
        <v>0</v>
      </c>
      <c r="G420" s="9">
        <f t="shared" si="84"/>
        <v>0</v>
      </c>
      <c r="H420" s="9">
        <f t="shared" si="87"/>
        <v>0</v>
      </c>
      <c r="I420" s="9">
        <f t="shared" si="95"/>
        <v>0</v>
      </c>
      <c r="J420" s="9">
        <f t="shared" si="96"/>
        <v>0</v>
      </c>
      <c r="K420" s="9" t="str">
        <f t="shared" si="88"/>
        <v/>
      </c>
      <c r="L420" s="9" t="str">
        <f t="shared" si="89"/>
        <v/>
      </c>
      <c r="M420" s="9" t="str">
        <f t="shared" si="90"/>
        <v/>
      </c>
      <c r="N420" s="9" t="str">
        <f t="shared" si="91"/>
        <v/>
      </c>
      <c r="O420" s="9" t="str">
        <f t="shared" si="92"/>
        <v/>
      </c>
      <c r="P420" s="9" t="str">
        <f t="shared" si="93"/>
        <v/>
      </c>
      <c r="Q420" s="9" t="str">
        <f t="shared" si="94"/>
        <v/>
      </c>
      <c r="R420" s="9" t="str">
        <f>IF(A420&lt;&gt;"",IF(COUNTIF($G$2:$G$1000,"&gt;=50")&gt;=10,IF(AND(F420&gt;=55,G420&gt;=50),IF(_xlfn.RANK.EQ(K420,$K$2:$K$1000,0)&lt;=ROUND(COUNTIFS($G$2:$G$1000,"&gt;=50",$F$2:$F$1000,"&gt;=55")/100*$AF$9,0),$AF$8,IF(_xlfn.RANK.EQ(L420,$L$2:$L$1000,0)&lt;=ROUND(COUNTIFS($G$2:$G$1000,"&gt;=50",$F$2:$F$1000,"&gt;=55")/100*$AE$9,0),$AE$8,IF(_xlfn.RANK.EQ(M420,$M$2:$M$1000,0)&lt;=ROUND(COUNTIFS($G$2:$G$1000,"&gt;=50",$F$2:$F$1000,"&gt;=55")/100*$AD$9,0),$AD$8,IF(_xlfn.RANK.EQ(N420,$N$2:$N$1000,0)&lt;=ROUND(COUNTIFS($G$2:$G$1000,"&gt;=50",$F$2:$F$1000,"&gt;=55")/100*$AC$9,0),$AC$8,IF(_xlfn.RANK.EQ(O420,$O$2:$O$1000,0)&lt;=ROUND(COUNTIFS($G$2:$G$1000,"&gt;=50",$F$2:$F$1000,"&gt;=55")/100*$AB$9,0),$AB$8,IF(_xlfn.RANK.EQ(P420,$P$2:$P$1000,0)&lt;=ROUND(COUNTIFS($G$2:$G$1000,"&gt;=50",$F$2:$F$1000,"&gt;=55")/100*$AA$9,0),$AA$8,$Z$8)))))),IF(I420&gt;=$Y$9,$Y$8,$X$8)),IF(I420&gt;=$X$32,$X$30,IF(I420&gt;=$Y$32,$Y$30,IF(I420&gt;=$Z$32,$Z$30,IF(I420&gt;=$AA$32,$AA$30,IF(I420&gt;=$AB$32,$AB$30,IF(I420&gt;=$AC$32,$AC$30,IF(I420&gt;=$AD$32,$AD$30,IF(I420&gt;=$AE$32,$AE$30,$AF$30))))))))),"")</f>
        <v/>
      </c>
      <c r="S420" s="9" t="str" cm="1">
        <f t="array" ref="S420">IF(AND(D420&lt;&gt;"",D420&lt;&gt;"GR"),IF(COUNTIF($H$2:$H$1000,"&gt;=50")&gt;=10,IF(D420&lt;&gt;"GR",IF(AND(D420&gt;=55,H420&gt;=50),_xlfn.IFS(AND(H420&gt;=$AF$11,H420&gt;$AE$10,H420&gt;$AD$10,H420&gt;$AC$10,H420&gt;$AB$10,H420&gt;$AA$10,H420&gt;$Z$10),"AA",AND(H420&gt;=$AE$11,H420&gt;$AD$10,H420&gt;$AC$10,H420&gt;$AB$10,H420&gt;$AA$10,H420&gt;$Z$10),"BA",AND(H420&gt;=$AD$11,H420&gt;$AC$10,H420&gt;$AB$10,H420&gt;$AA$10,H420&gt;$Z$10),"BB",AND(H420&gt;=$AC$11,H420&gt;$AB$10,H420&gt;$AA$10,H420&gt;$Z$10),"CB",AND(H420&gt;=$AB$11,H420&gt;$AA$10,H420&gt;$Z$10),"CC",AND(H420&gt;=$AA$11,H420&gt;$Z$10),"DC",H420&gt;=50,"DD"),IF(H420&gt;=$Y$9,"FD","FF")),R420),IF(J420&gt;=$X$32,$X$30,IF(J420&gt;=$Y$32,$Y$30,IF(J420&gt;=$Z$32,$Z$30,IF(J420&gt;=$AA$32,$AA$30,IF(J420&gt;=$AB$32,$AB$30,IF(J420&gt;=$AC$32,$AC$30,IF(J420&gt;=$AD$32,$AD$30,IF(J420&gt;=$AE$32,$AE$30,$AF$30))))))))),R420)</f>
        <v/>
      </c>
      <c r="T420" s="9" t="str" cm="1">
        <f t="array" ref="T420">IF(A420&lt;&gt;"",IF(_xlfn.BITOR(D420&lt;&gt;"GR",D420&lt;&gt;""),IF(AND(J420&gt;=50,D420&gt;=55),_xlfn.RANK.EQ(J420,$J$2:$J$1000,0),_xlfn.IFS(S420="FD",999,S420="FF",1000)),IF(AND(J420&gt;=50,F420&gt;=55),_xlfn.RANK.EQ(J420,$J$2:$J$326,0),_xlfn.IFS(S420="FD",999,S420="FF",1000))),"")</f>
        <v/>
      </c>
    </row>
    <row r="421" spans="1:20" x14ac:dyDescent="0.2">
      <c r="A421" s="3"/>
      <c r="B421" s="3"/>
      <c r="C421" s="3"/>
      <c r="D421" s="3"/>
      <c r="E421" s="16">
        <f t="shared" si="85"/>
        <v>0</v>
      </c>
      <c r="F421" s="16">
        <f t="shared" si="86"/>
        <v>0</v>
      </c>
      <c r="G421" s="9">
        <f t="shared" si="84"/>
        <v>0</v>
      </c>
      <c r="H421" s="9">
        <f t="shared" si="87"/>
        <v>0</v>
      </c>
      <c r="I421" s="9">
        <f t="shared" si="95"/>
        <v>0</v>
      </c>
      <c r="J421" s="9">
        <f t="shared" si="96"/>
        <v>0</v>
      </c>
      <c r="K421" s="9" t="str">
        <f t="shared" si="88"/>
        <v/>
      </c>
      <c r="L421" s="9" t="str">
        <f t="shared" si="89"/>
        <v/>
      </c>
      <c r="M421" s="9" t="str">
        <f t="shared" si="90"/>
        <v/>
      </c>
      <c r="N421" s="9" t="str">
        <f t="shared" si="91"/>
        <v/>
      </c>
      <c r="O421" s="9" t="str">
        <f t="shared" si="92"/>
        <v/>
      </c>
      <c r="P421" s="9" t="str">
        <f t="shared" si="93"/>
        <v/>
      </c>
      <c r="Q421" s="9" t="str">
        <f t="shared" si="94"/>
        <v/>
      </c>
      <c r="R421" s="9" t="str">
        <f>IF(A421&lt;&gt;"",IF(COUNTIF($G$2:$G$1000,"&gt;=50")&gt;=10,IF(AND(F421&gt;=55,G421&gt;=50),IF(_xlfn.RANK.EQ(K421,$K$2:$K$1000,0)&lt;=ROUND(COUNTIFS($G$2:$G$1000,"&gt;=50",$F$2:$F$1000,"&gt;=55")/100*$AF$9,0),$AF$8,IF(_xlfn.RANK.EQ(L421,$L$2:$L$1000,0)&lt;=ROUND(COUNTIFS($G$2:$G$1000,"&gt;=50",$F$2:$F$1000,"&gt;=55")/100*$AE$9,0),$AE$8,IF(_xlfn.RANK.EQ(M421,$M$2:$M$1000,0)&lt;=ROUND(COUNTIFS($G$2:$G$1000,"&gt;=50",$F$2:$F$1000,"&gt;=55")/100*$AD$9,0),$AD$8,IF(_xlfn.RANK.EQ(N421,$N$2:$N$1000,0)&lt;=ROUND(COUNTIFS($G$2:$G$1000,"&gt;=50",$F$2:$F$1000,"&gt;=55")/100*$AC$9,0),$AC$8,IF(_xlfn.RANK.EQ(O421,$O$2:$O$1000,0)&lt;=ROUND(COUNTIFS($G$2:$G$1000,"&gt;=50",$F$2:$F$1000,"&gt;=55")/100*$AB$9,0),$AB$8,IF(_xlfn.RANK.EQ(P421,$P$2:$P$1000,0)&lt;=ROUND(COUNTIFS($G$2:$G$1000,"&gt;=50",$F$2:$F$1000,"&gt;=55")/100*$AA$9,0),$AA$8,$Z$8)))))),IF(I421&gt;=$Y$9,$Y$8,$X$8)),IF(I421&gt;=$X$32,$X$30,IF(I421&gt;=$Y$32,$Y$30,IF(I421&gt;=$Z$32,$Z$30,IF(I421&gt;=$AA$32,$AA$30,IF(I421&gt;=$AB$32,$AB$30,IF(I421&gt;=$AC$32,$AC$30,IF(I421&gt;=$AD$32,$AD$30,IF(I421&gt;=$AE$32,$AE$30,$AF$30))))))))),"")</f>
        <v/>
      </c>
      <c r="S421" s="9" t="str" cm="1">
        <f t="array" ref="S421">IF(AND(D421&lt;&gt;"",D421&lt;&gt;"GR"),IF(COUNTIF($H$2:$H$1000,"&gt;=50")&gt;=10,IF(D421&lt;&gt;"GR",IF(AND(D421&gt;=55,H421&gt;=50),_xlfn.IFS(AND(H421&gt;=$AF$11,H421&gt;$AE$10,H421&gt;$AD$10,H421&gt;$AC$10,H421&gt;$AB$10,H421&gt;$AA$10,H421&gt;$Z$10),"AA",AND(H421&gt;=$AE$11,H421&gt;$AD$10,H421&gt;$AC$10,H421&gt;$AB$10,H421&gt;$AA$10,H421&gt;$Z$10),"BA",AND(H421&gt;=$AD$11,H421&gt;$AC$10,H421&gt;$AB$10,H421&gt;$AA$10,H421&gt;$Z$10),"BB",AND(H421&gt;=$AC$11,H421&gt;$AB$10,H421&gt;$AA$10,H421&gt;$Z$10),"CB",AND(H421&gt;=$AB$11,H421&gt;$AA$10,H421&gt;$Z$10),"CC",AND(H421&gt;=$AA$11,H421&gt;$Z$10),"DC",H421&gt;=50,"DD"),IF(H421&gt;=$Y$9,"FD","FF")),R421),IF(J421&gt;=$X$32,$X$30,IF(J421&gt;=$Y$32,$Y$30,IF(J421&gt;=$Z$32,$Z$30,IF(J421&gt;=$AA$32,$AA$30,IF(J421&gt;=$AB$32,$AB$30,IF(J421&gt;=$AC$32,$AC$30,IF(J421&gt;=$AD$32,$AD$30,IF(J421&gt;=$AE$32,$AE$30,$AF$30))))))))),R421)</f>
        <v/>
      </c>
      <c r="T421" s="9" t="str" cm="1">
        <f t="array" ref="T421">IF(A421&lt;&gt;"",IF(_xlfn.BITOR(D421&lt;&gt;"GR",D421&lt;&gt;""),IF(AND(J421&gt;=50,D421&gt;=55),_xlfn.RANK.EQ(J421,$J$2:$J$1000,0),_xlfn.IFS(S421="FD",999,S421="FF",1000)),IF(AND(J421&gt;=50,F421&gt;=55),_xlfn.RANK.EQ(J421,$J$2:$J$326,0),_xlfn.IFS(S421="FD",999,S421="FF",1000))),"")</f>
        <v/>
      </c>
    </row>
    <row r="422" spans="1:20" x14ac:dyDescent="0.2">
      <c r="A422" s="3"/>
      <c r="B422" s="3"/>
      <c r="C422" s="3"/>
      <c r="D422" s="3"/>
      <c r="E422" s="16">
        <f t="shared" si="85"/>
        <v>0</v>
      </c>
      <c r="F422" s="16">
        <f t="shared" si="86"/>
        <v>0</v>
      </c>
      <c r="G422" s="9">
        <f t="shared" si="84"/>
        <v>0</v>
      </c>
      <c r="H422" s="9">
        <f t="shared" si="87"/>
        <v>0</v>
      </c>
      <c r="I422" s="9">
        <f t="shared" si="95"/>
        <v>0</v>
      </c>
      <c r="J422" s="9">
        <f t="shared" si="96"/>
        <v>0</v>
      </c>
      <c r="K422" s="9" t="str">
        <f t="shared" si="88"/>
        <v/>
      </c>
      <c r="L422" s="9" t="str">
        <f t="shared" si="89"/>
        <v/>
      </c>
      <c r="M422" s="9" t="str">
        <f t="shared" si="90"/>
        <v/>
      </c>
      <c r="N422" s="9" t="str">
        <f t="shared" si="91"/>
        <v/>
      </c>
      <c r="O422" s="9" t="str">
        <f t="shared" si="92"/>
        <v/>
      </c>
      <c r="P422" s="9" t="str">
        <f t="shared" si="93"/>
        <v/>
      </c>
      <c r="Q422" s="9" t="str">
        <f t="shared" si="94"/>
        <v/>
      </c>
      <c r="R422" s="9" t="str">
        <f>IF(A422&lt;&gt;"",IF(COUNTIF($G$2:$G$1000,"&gt;=50")&gt;=10,IF(AND(F422&gt;=55,G422&gt;=50),IF(_xlfn.RANK.EQ(K422,$K$2:$K$1000,0)&lt;=ROUND(COUNTIFS($G$2:$G$1000,"&gt;=50",$F$2:$F$1000,"&gt;=55")/100*$AF$9,0),$AF$8,IF(_xlfn.RANK.EQ(L422,$L$2:$L$1000,0)&lt;=ROUND(COUNTIFS($G$2:$G$1000,"&gt;=50",$F$2:$F$1000,"&gt;=55")/100*$AE$9,0),$AE$8,IF(_xlfn.RANK.EQ(M422,$M$2:$M$1000,0)&lt;=ROUND(COUNTIFS($G$2:$G$1000,"&gt;=50",$F$2:$F$1000,"&gt;=55")/100*$AD$9,0),$AD$8,IF(_xlfn.RANK.EQ(N422,$N$2:$N$1000,0)&lt;=ROUND(COUNTIFS($G$2:$G$1000,"&gt;=50",$F$2:$F$1000,"&gt;=55")/100*$AC$9,0),$AC$8,IF(_xlfn.RANK.EQ(O422,$O$2:$O$1000,0)&lt;=ROUND(COUNTIFS($G$2:$G$1000,"&gt;=50",$F$2:$F$1000,"&gt;=55")/100*$AB$9,0),$AB$8,IF(_xlfn.RANK.EQ(P422,$P$2:$P$1000,0)&lt;=ROUND(COUNTIFS($G$2:$G$1000,"&gt;=50",$F$2:$F$1000,"&gt;=55")/100*$AA$9,0),$AA$8,$Z$8)))))),IF(I422&gt;=$Y$9,$Y$8,$X$8)),IF(I422&gt;=$X$32,$X$30,IF(I422&gt;=$Y$32,$Y$30,IF(I422&gt;=$Z$32,$Z$30,IF(I422&gt;=$AA$32,$AA$30,IF(I422&gt;=$AB$32,$AB$30,IF(I422&gt;=$AC$32,$AC$30,IF(I422&gt;=$AD$32,$AD$30,IF(I422&gt;=$AE$32,$AE$30,$AF$30))))))))),"")</f>
        <v/>
      </c>
      <c r="S422" s="9" t="str" cm="1">
        <f t="array" ref="S422">IF(AND(D422&lt;&gt;"",D422&lt;&gt;"GR"),IF(COUNTIF($H$2:$H$1000,"&gt;=50")&gt;=10,IF(D422&lt;&gt;"GR",IF(AND(D422&gt;=55,H422&gt;=50),_xlfn.IFS(AND(H422&gt;=$AF$11,H422&gt;$AE$10,H422&gt;$AD$10,H422&gt;$AC$10,H422&gt;$AB$10,H422&gt;$AA$10,H422&gt;$Z$10),"AA",AND(H422&gt;=$AE$11,H422&gt;$AD$10,H422&gt;$AC$10,H422&gt;$AB$10,H422&gt;$AA$10,H422&gt;$Z$10),"BA",AND(H422&gt;=$AD$11,H422&gt;$AC$10,H422&gt;$AB$10,H422&gt;$AA$10,H422&gt;$Z$10),"BB",AND(H422&gt;=$AC$11,H422&gt;$AB$10,H422&gt;$AA$10,H422&gt;$Z$10),"CB",AND(H422&gt;=$AB$11,H422&gt;$AA$10,H422&gt;$Z$10),"CC",AND(H422&gt;=$AA$11,H422&gt;$Z$10),"DC",H422&gt;=50,"DD"),IF(H422&gt;=$Y$9,"FD","FF")),R422),IF(J422&gt;=$X$32,$X$30,IF(J422&gt;=$Y$32,$Y$30,IF(J422&gt;=$Z$32,$Z$30,IF(J422&gt;=$AA$32,$AA$30,IF(J422&gt;=$AB$32,$AB$30,IF(J422&gt;=$AC$32,$AC$30,IF(J422&gt;=$AD$32,$AD$30,IF(J422&gt;=$AE$32,$AE$30,$AF$30))))))))),R422)</f>
        <v/>
      </c>
      <c r="T422" s="9" t="str" cm="1">
        <f t="array" ref="T422">IF(A422&lt;&gt;"",IF(_xlfn.BITOR(D422&lt;&gt;"GR",D422&lt;&gt;""),IF(AND(J422&gt;=50,D422&gt;=55),_xlfn.RANK.EQ(J422,$J$2:$J$1000,0),_xlfn.IFS(S422="FD",999,S422="FF",1000)),IF(AND(J422&gt;=50,F422&gt;=55),_xlfn.RANK.EQ(J422,$J$2:$J$326,0),_xlfn.IFS(S422="FD",999,S422="FF",1000))),"")</f>
        <v/>
      </c>
    </row>
    <row r="423" spans="1:20" x14ac:dyDescent="0.2">
      <c r="A423" s="3"/>
      <c r="B423" s="3"/>
      <c r="C423" s="3"/>
      <c r="D423" s="3"/>
      <c r="E423" s="16">
        <f t="shared" si="85"/>
        <v>0</v>
      </c>
      <c r="F423" s="16">
        <f t="shared" si="86"/>
        <v>0</v>
      </c>
      <c r="G423" s="9">
        <f t="shared" si="84"/>
        <v>0</v>
      </c>
      <c r="H423" s="9">
        <f t="shared" si="87"/>
        <v>0</v>
      </c>
      <c r="I423" s="9">
        <f t="shared" si="95"/>
        <v>0</v>
      </c>
      <c r="J423" s="9">
        <f t="shared" si="96"/>
        <v>0</v>
      </c>
      <c r="K423" s="9" t="str">
        <f t="shared" si="88"/>
        <v/>
      </c>
      <c r="L423" s="9" t="str">
        <f t="shared" si="89"/>
        <v/>
      </c>
      <c r="M423" s="9" t="str">
        <f t="shared" si="90"/>
        <v/>
      </c>
      <c r="N423" s="9" t="str">
        <f t="shared" si="91"/>
        <v/>
      </c>
      <c r="O423" s="9" t="str">
        <f t="shared" si="92"/>
        <v/>
      </c>
      <c r="P423" s="9" t="str">
        <f t="shared" si="93"/>
        <v/>
      </c>
      <c r="Q423" s="9" t="str">
        <f t="shared" si="94"/>
        <v/>
      </c>
      <c r="R423" s="9" t="str">
        <f>IF(A423&lt;&gt;"",IF(COUNTIF($G$2:$G$1000,"&gt;=50")&gt;=10,IF(AND(F423&gt;=55,G423&gt;=50),IF(_xlfn.RANK.EQ(K423,$K$2:$K$1000,0)&lt;=ROUND(COUNTIFS($G$2:$G$1000,"&gt;=50",$F$2:$F$1000,"&gt;=55")/100*$AF$9,0),$AF$8,IF(_xlfn.RANK.EQ(L423,$L$2:$L$1000,0)&lt;=ROUND(COUNTIFS($G$2:$G$1000,"&gt;=50",$F$2:$F$1000,"&gt;=55")/100*$AE$9,0),$AE$8,IF(_xlfn.RANK.EQ(M423,$M$2:$M$1000,0)&lt;=ROUND(COUNTIFS($G$2:$G$1000,"&gt;=50",$F$2:$F$1000,"&gt;=55")/100*$AD$9,0),$AD$8,IF(_xlfn.RANK.EQ(N423,$N$2:$N$1000,0)&lt;=ROUND(COUNTIFS($G$2:$G$1000,"&gt;=50",$F$2:$F$1000,"&gt;=55")/100*$AC$9,0),$AC$8,IF(_xlfn.RANK.EQ(O423,$O$2:$O$1000,0)&lt;=ROUND(COUNTIFS($G$2:$G$1000,"&gt;=50",$F$2:$F$1000,"&gt;=55")/100*$AB$9,0),$AB$8,IF(_xlfn.RANK.EQ(P423,$P$2:$P$1000,0)&lt;=ROUND(COUNTIFS($G$2:$G$1000,"&gt;=50",$F$2:$F$1000,"&gt;=55")/100*$AA$9,0),$AA$8,$Z$8)))))),IF(I423&gt;=$Y$9,$Y$8,$X$8)),IF(I423&gt;=$X$32,$X$30,IF(I423&gt;=$Y$32,$Y$30,IF(I423&gt;=$Z$32,$Z$30,IF(I423&gt;=$AA$32,$AA$30,IF(I423&gt;=$AB$32,$AB$30,IF(I423&gt;=$AC$32,$AC$30,IF(I423&gt;=$AD$32,$AD$30,IF(I423&gt;=$AE$32,$AE$30,$AF$30))))))))),"")</f>
        <v/>
      </c>
      <c r="S423" s="9" t="str" cm="1">
        <f t="array" ref="S423">IF(AND(D423&lt;&gt;"",D423&lt;&gt;"GR"),IF(COUNTIF($H$2:$H$1000,"&gt;=50")&gt;=10,IF(D423&lt;&gt;"GR",IF(AND(D423&gt;=55,H423&gt;=50),_xlfn.IFS(AND(H423&gt;=$AF$11,H423&gt;$AE$10,H423&gt;$AD$10,H423&gt;$AC$10,H423&gt;$AB$10,H423&gt;$AA$10,H423&gt;$Z$10),"AA",AND(H423&gt;=$AE$11,H423&gt;$AD$10,H423&gt;$AC$10,H423&gt;$AB$10,H423&gt;$AA$10,H423&gt;$Z$10),"BA",AND(H423&gt;=$AD$11,H423&gt;$AC$10,H423&gt;$AB$10,H423&gt;$AA$10,H423&gt;$Z$10),"BB",AND(H423&gt;=$AC$11,H423&gt;$AB$10,H423&gt;$AA$10,H423&gt;$Z$10),"CB",AND(H423&gt;=$AB$11,H423&gt;$AA$10,H423&gt;$Z$10),"CC",AND(H423&gt;=$AA$11,H423&gt;$Z$10),"DC",H423&gt;=50,"DD"),IF(H423&gt;=$Y$9,"FD","FF")),R423),IF(J423&gt;=$X$32,$X$30,IF(J423&gt;=$Y$32,$Y$30,IF(J423&gt;=$Z$32,$Z$30,IF(J423&gt;=$AA$32,$AA$30,IF(J423&gt;=$AB$32,$AB$30,IF(J423&gt;=$AC$32,$AC$30,IF(J423&gt;=$AD$32,$AD$30,IF(J423&gt;=$AE$32,$AE$30,$AF$30))))))))),R423)</f>
        <v/>
      </c>
      <c r="T423" s="9" t="str" cm="1">
        <f t="array" ref="T423">IF(A423&lt;&gt;"",IF(_xlfn.BITOR(D423&lt;&gt;"GR",D423&lt;&gt;""),IF(AND(J423&gt;=50,D423&gt;=55),_xlfn.RANK.EQ(J423,$J$2:$J$1000,0),_xlfn.IFS(S423="FD",999,S423="FF",1000)),IF(AND(J423&gt;=50,F423&gt;=55),_xlfn.RANK.EQ(J423,$J$2:$J$326,0),_xlfn.IFS(S423="FD",999,S423="FF",1000))),"")</f>
        <v/>
      </c>
    </row>
    <row r="424" spans="1:20" x14ac:dyDescent="0.2">
      <c r="A424" s="3"/>
      <c r="B424" s="3"/>
      <c r="C424" s="3"/>
      <c r="D424" s="3"/>
      <c r="E424" s="16">
        <f t="shared" si="85"/>
        <v>0</v>
      </c>
      <c r="F424" s="16">
        <f t="shared" si="86"/>
        <v>0</v>
      </c>
      <c r="G424" s="9">
        <f t="shared" si="84"/>
        <v>0</v>
      </c>
      <c r="H424" s="9">
        <f t="shared" si="87"/>
        <v>0</v>
      </c>
      <c r="I424" s="9">
        <f t="shared" si="95"/>
        <v>0</v>
      </c>
      <c r="J424" s="9">
        <f t="shared" si="96"/>
        <v>0</v>
      </c>
      <c r="K424" s="9" t="str">
        <f t="shared" si="88"/>
        <v/>
      </c>
      <c r="L424" s="9" t="str">
        <f t="shared" si="89"/>
        <v/>
      </c>
      <c r="M424" s="9" t="str">
        <f t="shared" si="90"/>
        <v/>
      </c>
      <c r="N424" s="9" t="str">
        <f t="shared" si="91"/>
        <v/>
      </c>
      <c r="O424" s="9" t="str">
        <f t="shared" si="92"/>
        <v/>
      </c>
      <c r="P424" s="9" t="str">
        <f t="shared" si="93"/>
        <v/>
      </c>
      <c r="Q424" s="9" t="str">
        <f t="shared" si="94"/>
        <v/>
      </c>
      <c r="R424" s="9" t="str">
        <f>IF(A424&lt;&gt;"",IF(COUNTIF($G$2:$G$1000,"&gt;=50")&gt;=10,IF(AND(F424&gt;=55,G424&gt;=50),IF(_xlfn.RANK.EQ(K424,$K$2:$K$1000,0)&lt;=ROUND(COUNTIFS($G$2:$G$1000,"&gt;=50",$F$2:$F$1000,"&gt;=55")/100*$AF$9,0),$AF$8,IF(_xlfn.RANK.EQ(L424,$L$2:$L$1000,0)&lt;=ROUND(COUNTIFS($G$2:$G$1000,"&gt;=50",$F$2:$F$1000,"&gt;=55")/100*$AE$9,0),$AE$8,IF(_xlfn.RANK.EQ(M424,$M$2:$M$1000,0)&lt;=ROUND(COUNTIFS($G$2:$G$1000,"&gt;=50",$F$2:$F$1000,"&gt;=55")/100*$AD$9,0),$AD$8,IF(_xlfn.RANK.EQ(N424,$N$2:$N$1000,0)&lt;=ROUND(COUNTIFS($G$2:$G$1000,"&gt;=50",$F$2:$F$1000,"&gt;=55")/100*$AC$9,0),$AC$8,IF(_xlfn.RANK.EQ(O424,$O$2:$O$1000,0)&lt;=ROUND(COUNTIFS($G$2:$G$1000,"&gt;=50",$F$2:$F$1000,"&gt;=55")/100*$AB$9,0),$AB$8,IF(_xlfn.RANK.EQ(P424,$P$2:$P$1000,0)&lt;=ROUND(COUNTIFS($G$2:$G$1000,"&gt;=50",$F$2:$F$1000,"&gt;=55")/100*$AA$9,0),$AA$8,$Z$8)))))),IF(I424&gt;=$Y$9,$Y$8,$X$8)),IF(I424&gt;=$X$32,$X$30,IF(I424&gt;=$Y$32,$Y$30,IF(I424&gt;=$Z$32,$Z$30,IF(I424&gt;=$AA$32,$AA$30,IF(I424&gt;=$AB$32,$AB$30,IF(I424&gt;=$AC$32,$AC$30,IF(I424&gt;=$AD$32,$AD$30,IF(I424&gt;=$AE$32,$AE$30,$AF$30))))))))),"")</f>
        <v/>
      </c>
      <c r="S424" s="9" t="str" cm="1">
        <f t="array" ref="S424">IF(AND(D424&lt;&gt;"",D424&lt;&gt;"GR"),IF(COUNTIF($H$2:$H$1000,"&gt;=50")&gt;=10,IF(D424&lt;&gt;"GR",IF(AND(D424&gt;=55,H424&gt;=50),_xlfn.IFS(AND(H424&gt;=$AF$11,H424&gt;$AE$10,H424&gt;$AD$10,H424&gt;$AC$10,H424&gt;$AB$10,H424&gt;$AA$10,H424&gt;$Z$10),"AA",AND(H424&gt;=$AE$11,H424&gt;$AD$10,H424&gt;$AC$10,H424&gt;$AB$10,H424&gt;$AA$10,H424&gt;$Z$10),"BA",AND(H424&gt;=$AD$11,H424&gt;$AC$10,H424&gt;$AB$10,H424&gt;$AA$10,H424&gt;$Z$10),"BB",AND(H424&gt;=$AC$11,H424&gt;$AB$10,H424&gt;$AA$10,H424&gt;$Z$10),"CB",AND(H424&gt;=$AB$11,H424&gt;$AA$10,H424&gt;$Z$10),"CC",AND(H424&gt;=$AA$11,H424&gt;$Z$10),"DC",H424&gt;=50,"DD"),IF(H424&gt;=$Y$9,"FD","FF")),R424),IF(J424&gt;=$X$32,$X$30,IF(J424&gt;=$Y$32,$Y$30,IF(J424&gt;=$Z$32,$Z$30,IF(J424&gt;=$AA$32,$AA$30,IF(J424&gt;=$AB$32,$AB$30,IF(J424&gt;=$AC$32,$AC$30,IF(J424&gt;=$AD$32,$AD$30,IF(J424&gt;=$AE$32,$AE$30,$AF$30))))))))),R424)</f>
        <v/>
      </c>
      <c r="T424" s="9" t="str" cm="1">
        <f t="array" ref="T424">IF(A424&lt;&gt;"",IF(_xlfn.BITOR(D424&lt;&gt;"GR",D424&lt;&gt;""),IF(AND(J424&gt;=50,D424&gt;=55),_xlfn.RANK.EQ(J424,$J$2:$J$1000,0),_xlfn.IFS(S424="FD",999,S424="FF",1000)),IF(AND(J424&gt;=50,F424&gt;=55),_xlfn.RANK.EQ(J424,$J$2:$J$326,0),_xlfn.IFS(S424="FD",999,S424="FF",1000))),"")</f>
        <v/>
      </c>
    </row>
    <row r="425" spans="1:20" x14ac:dyDescent="0.2">
      <c r="A425" s="3"/>
      <c r="B425" s="3"/>
      <c r="C425" s="3"/>
      <c r="D425" s="3"/>
      <c r="E425" s="16">
        <f t="shared" si="85"/>
        <v>0</v>
      </c>
      <c r="F425" s="16">
        <f t="shared" si="86"/>
        <v>0</v>
      </c>
      <c r="G425" s="9">
        <f t="shared" si="84"/>
        <v>0</v>
      </c>
      <c r="H425" s="9">
        <f t="shared" si="87"/>
        <v>0</v>
      </c>
      <c r="I425" s="9">
        <f t="shared" si="95"/>
        <v>0</v>
      </c>
      <c r="J425" s="9">
        <f t="shared" si="96"/>
        <v>0</v>
      </c>
      <c r="K425" s="9" t="str">
        <f t="shared" si="88"/>
        <v/>
      </c>
      <c r="L425" s="9" t="str">
        <f t="shared" si="89"/>
        <v/>
      </c>
      <c r="M425" s="9" t="str">
        <f t="shared" si="90"/>
        <v/>
      </c>
      <c r="N425" s="9" t="str">
        <f t="shared" si="91"/>
        <v/>
      </c>
      <c r="O425" s="9" t="str">
        <f t="shared" si="92"/>
        <v/>
      </c>
      <c r="P425" s="9" t="str">
        <f t="shared" si="93"/>
        <v/>
      </c>
      <c r="Q425" s="9" t="str">
        <f t="shared" si="94"/>
        <v/>
      </c>
      <c r="R425" s="9" t="str">
        <f>IF(A425&lt;&gt;"",IF(COUNTIF($G$2:$G$1000,"&gt;=50")&gt;=10,IF(AND(F425&gt;=55,G425&gt;=50),IF(_xlfn.RANK.EQ(K425,$K$2:$K$1000,0)&lt;=ROUND(COUNTIFS($G$2:$G$1000,"&gt;=50",$F$2:$F$1000,"&gt;=55")/100*$AF$9,0),$AF$8,IF(_xlfn.RANK.EQ(L425,$L$2:$L$1000,0)&lt;=ROUND(COUNTIFS($G$2:$G$1000,"&gt;=50",$F$2:$F$1000,"&gt;=55")/100*$AE$9,0),$AE$8,IF(_xlfn.RANK.EQ(M425,$M$2:$M$1000,0)&lt;=ROUND(COUNTIFS($G$2:$G$1000,"&gt;=50",$F$2:$F$1000,"&gt;=55")/100*$AD$9,0),$AD$8,IF(_xlfn.RANK.EQ(N425,$N$2:$N$1000,0)&lt;=ROUND(COUNTIFS($G$2:$G$1000,"&gt;=50",$F$2:$F$1000,"&gt;=55")/100*$AC$9,0),$AC$8,IF(_xlfn.RANK.EQ(O425,$O$2:$O$1000,0)&lt;=ROUND(COUNTIFS($G$2:$G$1000,"&gt;=50",$F$2:$F$1000,"&gt;=55")/100*$AB$9,0),$AB$8,IF(_xlfn.RANK.EQ(P425,$P$2:$P$1000,0)&lt;=ROUND(COUNTIFS($G$2:$G$1000,"&gt;=50",$F$2:$F$1000,"&gt;=55")/100*$AA$9,0),$AA$8,$Z$8)))))),IF(I425&gt;=$Y$9,$Y$8,$X$8)),IF(I425&gt;=$X$32,$X$30,IF(I425&gt;=$Y$32,$Y$30,IF(I425&gt;=$Z$32,$Z$30,IF(I425&gt;=$AA$32,$AA$30,IF(I425&gt;=$AB$32,$AB$30,IF(I425&gt;=$AC$32,$AC$30,IF(I425&gt;=$AD$32,$AD$30,IF(I425&gt;=$AE$32,$AE$30,$AF$30))))))))),"")</f>
        <v/>
      </c>
      <c r="S425" s="9" t="str" cm="1">
        <f t="array" ref="S425">IF(AND(D425&lt;&gt;"",D425&lt;&gt;"GR"),IF(COUNTIF($H$2:$H$1000,"&gt;=50")&gt;=10,IF(D425&lt;&gt;"GR",IF(AND(D425&gt;=55,H425&gt;=50),_xlfn.IFS(AND(H425&gt;=$AF$11,H425&gt;$AE$10,H425&gt;$AD$10,H425&gt;$AC$10,H425&gt;$AB$10,H425&gt;$AA$10,H425&gt;$Z$10),"AA",AND(H425&gt;=$AE$11,H425&gt;$AD$10,H425&gt;$AC$10,H425&gt;$AB$10,H425&gt;$AA$10,H425&gt;$Z$10),"BA",AND(H425&gt;=$AD$11,H425&gt;$AC$10,H425&gt;$AB$10,H425&gt;$AA$10,H425&gt;$Z$10),"BB",AND(H425&gt;=$AC$11,H425&gt;$AB$10,H425&gt;$AA$10,H425&gt;$Z$10),"CB",AND(H425&gt;=$AB$11,H425&gt;$AA$10,H425&gt;$Z$10),"CC",AND(H425&gt;=$AA$11,H425&gt;$Z$10),"DC",H425&gt;=50,"DD"),IF(H425&gt;=$Y$9,"FD","FF")),R425),IF(J425&gt;=$X$32,$X$30,IF(J425&gt;=$Y$32,$Y$30,IF(J425&gt;=$Z$32,$Z$30,IF(J425&gt;=$AA$32,$AA$30,IF(J425&gt;=$AB$32,$AB$30,IF(J425&gt;=$AC$32,$AC$30,IF(J425&gt;=$AD$32,$AD$30,IF(J425&gt;=$AE$32,$AE$30,$AF$30))))))))),R425)</f>
        <v/>
      </c>
      <c r="T425" s="9" t="str" cm="1">
        <f t="array" ref="T425">IF(A425&lt;&gt;"",IF(_xlfn.BITOR(D425&lt;&gt;"GR",D425&lt;&gt;""),IF(AND(J425&gt;=50,D425&gt;=55),_xlfn.RANK.EQ(J425,$J$2:$J$1000,0),_xlfn.IFS(S425="FD",999,S425="FF",1000)),IF(AND(J425&gt;=50,F425&gt;=55),_xlfn.RANK.EQ(J425,$J$2:$J$326,0),_xlfn.IFS(S425="FD",999,S425="FF",1000))),"")</f>
        <v/>
      </c>
    </row>
    <row r="426" spans="1:20" x14ac:dyDescent="0.2">
      <c r="A426" s="3"/>
      <c r="B426" s="3"/>
      <c r="C426" s="3"/>
      <c r="D426" s="3"/>
      <c r="E426" s="16">
        <f t="shared" si="85"/>
        <v>0</v>
      </c>
      <c r="F426" s="16">
        <f t="shared" si="86"/>
        <v>0</v>
      </c>
      <c r="G426" s="9">
        <f t="shared" si="84"/>
        <v>0</v>
      </c>
      <c r="H426" s="9">
        <f t="shared" si="87"/>
        <v>0</v>
      </c>
      <c r="I426" s="9">
        <f t="shared" si="95"/>
        <v>0</v>
      </c>
      <c r="J426" s="9">
        <f t="shared" si="96"/>
        <v>0</v>
      </c>
      <c r="K426" s="9" t="str">
        <f t="shared" si="88"/>
        <v/>
      </c>
      <c r="L426" s="9" t="str">
        <f t="shared" si="89"/>
        <v/>
      </c>
      <c r="M426" s="9" t="str">
        <f t="shared" si="90"/>
        <v/>
      </c>
      <c r="N426" s="9" t="str">
        <f t="shared" si="91"/>
        <v/>
      </c>
      <c r="O426" s="9" t="str">
        <f t="shared" si="92"/>
        <v/>
      </c>
      <c r="P426" s="9" t="str">
        <f t="shared" si="93"/>
        <v/>
      </c>
      <c r="Q426" s="9" t="str">
        <f t="shared" si="94"/>
        <v/>
      </c>
      <c r="R426" s="9" t="str">
        <f>IF(A426&lt;&gt;"",IF(COUNTIF($G$2:$G$1000,"&gt;=50")&gt;=10,IF(AND(F426&gt;=55,G426&gt;=50),IF(_xlfn.RANK.EQ(K426,$K$2:$K$1000,0)&lt;=ROUND(COUNTIFS($G$2:$G$1000,"&gt;=50",$F$2:$F$1000,"&gt;=55")/100*$AF$9,0),$AF$8,IF(_xlfn.RANK.EQ(L426,$L$2:$L$1000,0)&lt;=ROUND(COUNTIFS($G$2:$G$1000,"&gt;=50",$F$2:$F$1000,"&gt;=55")/100*$AE$9,0),$AE$8,IF(_xlfn.RANK.EQ(M426,$M$2:$M$1000,0)&lt;=ROUND(COUNTIFS($G$2:$G$1000,"&gt;=50",$F$2:$F$1000,"&gt;=55")/100*$AD$9,0),$AD$8,IF(_xlfn.RANK.EQ(N426,$N$2:$N$1000,0)&lt;=ROUND(COUNTIFS($G$2:$G$1000,"&gt;=50",$F$2:$F$1000,"&gt;=55")/100*$AC$9,0),$AC$8,IF(_xlfn.RANK.EQ(O426,$O$2:$O$1000,0)&lt;=ROUND(COUNTIFS($G$2:$G$1000,"&gt;=50",$F$2:$F$1000,"&gt;=55")/100*$AB$9,0),$AB$8,IF(_xlfn.RANK.EQ(P426,$P$2:$P$1000,0)&lt;=ROUND(COUNTIFS($G$2:$G$1000,"&gt;=50",$F$2:$F$1000,"&gt;=55")/100*$AA$9,0),$AA$8,$Z$8)))))),IF(I426&gt;=$Y$9,$Y$8,$X$8)),IF(I426&gt;=$X$32,$X$30,IF(I426&gt;=$Y$32,$Y$30,IF(I426&gt;=$Z$32,$Z$30,IF(I426&gt;=$AA$32,$AA$30,IF(I426&gt;=$AB$32,$AB$30,IF(I426&gt;=$AC$32,$AC$30,IF(I426&gt;=$AD$32,$AD$30,IF(I426&gt;=$AE$32,$AE$30,$AF$30))))))))),"")</f>
        <v/>
      </c>
      <c r="S426" s="9" t="str" cm="1">
        <f t="array" ref="S426">IF(AND(D426&lt;&gt;"",D426&lt;&gt;"GR"),IF(COUNTIF($H$2:$H$1000,"&gt;=50")&gt;=10,IF(D426&lt;&gt;"GR",IF(AND(D426&gt;=55,H426&gt;=50),_xlfn.IFS(AND(H426&gt;=$AF$11,H426&gt;$AE$10,H426&gt;$AD$10,H426&gt;$AC$10,H426&gt;$AB$10,H426&gt;$AA$10,H426&gt;$Z$10),"AA",AND(H426&gt;=$AE$11,H426&gt;$AD$10,H426&gt;$AC$10,H426&gt;$AB$10,H426&gt;$AA$10,H426&gt;$Z$10),"BA",AND(H426&gt;=$AD$11,H426&gt;$AC$10,H426&gt;$AB$10,H426&gt;$AA$10,H426&gt;$Z$10),"BB",AND(H426&gt;=$AC$11,H426&gt;$AB$10,H426&gt;$AA$10,H426&gt;$Z$10),"CB",AND(H426&gt;=$AB$11,H426&gt;$AA$10,H426&gt;$Z$10),"CC",AND(H426&gt;=$AA$11,H426&gt;$Z$10),"DC",H426&gt;=50,"DD"),IF(H426&gt;=$Y$9,"FD","FF")),R426),IF(J426&gt;=$X$32,$X$30,IF(J426&gt;=$Y$32,$Y$30,IF(J426&gt;=$Z$32,$Z$30,IF(J426&gt;=$AA$32,$AA$30,IF(J426&gt;=$AB$32,$AB$30,IF(J426&gt;=$AC$32,$AC$30,IF(J426&gt;=$AD$32,$AD$30,IF(J426&gt;=$AE$32,$AE$30,$AF$30))))))))),R426)</f>
        <v/>
      </c>
      <c r="T426" s="9" t="str" cm="1">
        <f t="array" ref="T426">IF(A426&lt;&gt;"",IF(_xlfn.BITOR(D426&lt;&gt;"GR",D426&lt;&gt;""),IF(AND(J426&gt;=50,D426&gt;=55),_xlfn.RANK.EQ(J426,$J$2:$J$1000,0),_xlfn.IFS(S426="FD",999,S426="FF",1000)),IF(AND(J426&gt;=50,F426&gt;=55),_xlfn.RANK.EQ(J426,$J$2:$J$326,0),_xlfn.IFS(S426="FD",999,S426="FF",1000))),"")</f>
        <v/>
      </c>
    </row>
    <row r="427" spans="1:20" x14ac:dyDescent="0.2">
      <c r="A427" s="3"/>
      <c r="B427" s="3"/>
      <c r="C427" s="3"/>
      <c r="D427" s="3"/>
      <c r="E427" s="16">
        <f t="shared" si="85"/>
        <v>0</v>
      </c>
      <c r="F427" s="16">
        <f t="shared" si="86"/>
        <v>0</v>
      </c>
      <c r="G427" s="9">
        <f t="shared" si="84"/>
        <v>0</v>
      </c>
      <c r="H427" s="9">
        <f t="shared" si="87"/>
        <v>0</v>
      </c>
      <c r="I427" s="9">
        <f t="shared" si="95"/>
        <v>0</v>
      </c>
      <c r="J427" s="9">
        <f t="shared" si="96"/>
        <v>0</v>
      </c>
      <c r="K427" s="9" t="str">
        <f t="shared" si="88"/>
        <v/>
      </c>
      <c r="L427" s="9" t="str">
        <f t="shared" si="89"/>
        <v/>
      </c>
      <c r="M427" s="9" t="str">
        <f t="shared" si="90"/>
        <v/>
      </c>
      <c r="N427" s="9" t="str">
        <f t="shared" si="91"/>
        <v/>
      </c>
      <c r="O427" s="9" t="str">
        <f t="shared" si="92"/>
        <v/>
      </c>
      <c r="P427" s="9" t="str">
        <f t="shared" si="93"/>
        <v/>
      </c>
      <c r="Q427" s="9" t="str">
        <f t="shared" si="94"/>
        <v/>
      </c>
      <c r="R427" s="9" t="str">
        <f>IF(A427&lt;&gt;"",IF(COUNTIF($G$2:$G$1000,"&gt;=50")&gt;=10,IF(AND(F427&gt;=55,G427&gt;=50),IF(_xlfn.RANK.EQ(K427,$K$2:$K$1000,0)&lt;=ROUND(COUNTIFS($G$2:$G$1000,"&gt;=50",$F$2:$F$1000,"&gt;=55")/100*$AF$9,0),$AF$8,IF(_xlfn.RANK.EQ(L427,$L$2:$L$1000,0)&lt;=ROUND(COUNTIFS($G$2:$G$1000,"&gt;=50",$F$2:$F$1000,"&gt;=55")/100*$AE$9,0),$AE$8,IF(_xlfn.RANK.EQ(M427,$M$2:$M$1000,0)&lt;=ROUND(COUNTIFS($G$2:$G$1000,"&gt;=50",$F$2:$F$1000,"&gt;=55")/100*$AD$9,0),$AD$8,IF(_xlfn.RANK.EQ(N427,$N$2:$N$1000,0)&lt;=ROUND(COUNTIFS($G$2:$G$1000,"&gt;=50",$F$2:$F$1000,"&gt;=55")/100*$AC$9,0),$AC$8,IF(_xlfn.RANK.EQ(O427,$O$2:$O$1000,0)&lt;=ROUND(COUNTIFS($G$2:$G$1000,"&gt;=50",$F$2:$F$1000,"&gt;=55")/100*$AB$9,0),$AB$8,IF(_xlfn.RANK.EQ(P427,$P$2:$P$1000,0)&lt;=ROUND(COUNTIFS($G$2:$G$1000,"&gt;=50",$F$2:$F$1000,"&gt;=55")/100*$AA$9,0),$AA$8,$Z$8)))))),IF(I427&gt;=$Y$9,$Y$8,$X$8)),IF(I427&gt;=$X$32,$X$30,IF(I427&gt;=$Y$32,$Y$30,IF(I427&gt;=$Z$32,$Z$30,IF(I427&gt;=$AA$32,$AA$30,IF(I427&gt;=$AB$32,$AB$30,IF(I427&gt;=$AC$32,$AC$30,IF(I427&gt;=$AD$32,$AD$30,IF(I427&gt;=$AE$32,$AE$30,$AF$30))))))))),"")</f>
        <v/>
      </c>
      <c r="S427" s="9" t="str" cm="1">
        <f t="array" ref="S427">IF(AND(D427&lt;&gt;"",D427&lt;&gt;"GR"),IF(COUNTIF($H$2:$H$1000,"&gt;=50")&gt;=10,IF(D427&lt;&gt;"GR",IF(AND(D427&gt;=55,H427&gt;=50),_xlfn.IFS(AND(H427&gt;=$AF$11,H427&gt;$AE$10,H427&gt;$AD$10,H427&gt;$AC$10,H427&gt;$AB$10,H427&gt;$AA$10,H427&gt;$Z$10),"AA",AND(H427&gt;=$AE$11,H427&gt;$AD$10,H427&gt;$AC$10,H427&gt;$AB$10,H427&gt;$AA$10,H427&gt;$Z$10),"BA",AND(H427&gt;=$AD$11,H427&gt;$AC$10,H427&gt;$AB$10,H427&gt;$AA$10,H427&gt;$Z$10),"BB",AND(H427&gt;=$AC$11,H427&gt;$AB$10,H427&gt;$AA$10,H427&gt;$Z$10),"CB",AND(H427&gt;=$AB$11,H427&gt;$AA$10,H427&gt;$Z$10),"CC",AND(H427&gt;=$AA$11,H427&gt;$Z$10),"DC",H427&gt;=50,"DD"),IF(H427&gt;=$Y$9,"FD","FF")),R427),IF(J427&gt;=$X$32,$X$30,IF(J427&gt;=$Y$32,$Y$30,IF(J427&gt;=$Z$32,$Z$30,IF(J427&gt;=$AA$32,$AA$30,IF(J427&gt;=$AB$32,$AB$30,IF(J427&gt;=$AC$32,$AC$30,IF(J427&gt;=$AD$32,$AD$30,IF(J427&gt;=$AE$32,$AE$30,$AF$30))))))))),R427)</f>
        <v/>
      </c>
      <c r="T427" s="9" t="str" cm="1">
        <f t="array" ref="T427">IF(A427&lt;&gt;"",IF(_xlfn.BITOR(D427&lt;&gt;"GR",D427&lt;&gt;""),IF(AND(J427&gt;=50,D427&gt;=55),_xlfn.RANK.EQ(J427,$J$2:$J$1000,0),_xlfn.IFS(S427="FD",999,S427="FF",1000)),IF(AND(J427&gt;=50,F427&gt;=55),_xlfn.RANK.EQ(J427,$J$2:$J$326,0),_xlfn.IFS(S427="FD",999,S427="FF",1000))),"")</f>
        <v/>
      </c>
    </row>
    <row r="428" spans="1:20" x14ac:dyDescent="0.2">
      <c r="A428" s="3"/>
      <c r="B428" s="3"/>
      <c r="C428" s="3"/>
      <c r="D428" s="3"/>
      <c r="E428" s="16">
        <f t="shared" si="85"/>
        <v>0</v>
      </c>
      <c r="F428" s="16">
        <f t="shared" si="86"/>
        <v>0</v>
      </c>
      <c r="G428" s="9">
        <f t="shared" si="84"/>
        <v>0</v>
      </c>
      <c r="H428" s="9">
        <f t="shared" si="87"/>
        <v>0</v>
      </c>
      <c r="I428" s="9">
        <f t="shared" si="95"/>
        <v>0</v>
      </c>
      <c r="J428" s="9">
        <f t="shared" si="96"/>
        <v>0</v>
      </c>
      <c r="K428" s="9" t="str">
        <f t="shared" si="88"/>
        <v/>
      </c>
      <c r="L428" s="9" t="str">
        <f t="shared" si="89"/>
        <v/>
      </c>
      <c r="M428" s="9" t="str">
        <f t="shared" si="90"/>
        <v/>
      </c>
      <c r="N428" s="9" t="str">
        <f t="shared" si="91"/>
        <v/>
      </c>
      <c r="O428" s="9" t="str">
        <f t="shared" si="92"/>
        <v/>
      </c>
      <c r="P428" s="9" t="str">
        <f t="shared" si="93"/>
        <v/>
      </c>
      <c r="Q428" s="9" t="str">
        <f t="shared" si="94"/>
        <v/>
      </c>
      <c r="R428" s="9" t="str">
        <f>IF(A428&lt;&gt;"",IF(COUNTIF($G$2:$G$1000,"&gt;=50")&gt;=10,IF(AND(F428&gt;=55,G428&gt;=50),IF(_xlfn.RANK.EQ(K428,$K$2:$K$1000,0)&lt;=ROUND(COUNTIFS($G$2:$G$1000,"&gt;=50",$F$2:$F$1000,"&gt;=55")/100*$AF$9,0),$AF$8,IF(_xlfn.RANK.EQ(L428,$L$2:$L$1000,0)&lt;=ROUND(COUNTIFS($G$2:$G$1000,"&gt;=50",$F$2:$F$1000,"&gt;=55")/100*$AE$9,0),$AE$8,IF(_xlfn.RANK.EQ(M428,$M$2:$M$1000,0)&lt;=ROUND(COUNTIFS($G$2:$G$1000,"&gt;=50",$F$2:$F$1000,"&gt;=55")/100*$AD$9,0),$AD$8,IF(_xlfn.RANK.EQ(N428,$N$2:$N$1000,0)&lt;=ROUND(COUNTIFS($G$2:$G$1000,"&gt;=50",$F$2:$F$1000,"&gt;=55")/100*$AC$9,0),$AC$8,IF(_xlfn.RANK.EQ(O428,$O$2:$O$1000,0)&lt;=ROUND(COUNTIFS($G$2:$G$1000,"&gt;=50",$F$2:$F$1000,"&gt;=55")/100*$AB$9,0),$AB$8,IF(_xlfn.RANK.EQ(P428,$P$2:$P$1000,0)&lt;=ROUND(COUNTIFS($G$2:$G$1000,"&gt;=50",$F$2:$F$1000,"&gt;=55")/100*$AA$9,0),$AA$8,$Z$8)))))),IF(I428&gt;=$Y$9,$Y$8,$X$8)),IF(I428&gt;=$X$32,$X$30,IF(I428&gt;=$Y$32,$Y$30,IF(I428&gt;=$Z$32,$Z$30,IF(I428&gt;=$AA$32,$AA$30,IF(I428&gt;=$AB$32,$AB$30,IF(I428&gt;=$AC$32,$AC$30,IF(I428&gt;=$AD$32,$AD$30,IF(I428&gt;=$AE$32,$AE$30,$AF$30))))))))),"")</f>
        <v/>
      </c>
      <c r="S428" s="9" t="str" cm="1">
        <f t="array" ref="S428">IF(AND(D428&lt;&gt;"",D428&lt;&gt;"GR"),IF(COUNTIF($H$2:$H$1000,"&gt;=50")&gt;=10,IF(D428&lt;&gt;"GR",IF(AND(D428&gt;=55,H428&gt;=50),_xlfn.IFS(AND(H428&gt;=$AF$11,H428&gt;$AE$10,H428&gt;$AD$10,H428&gt;$AC$10,H428&gt;$AB$10,H428&gt;$AA$10,H428&gt;$Z$10),"AA",AND(H428&gt;=$AE$11,H428&gt;$AD$10,H428&gt;$AC$10,H428&gt;$AB$10,H428&gt;$AA$10,H428&gt;$Z$10),"BA",AND(H428&gt;=$AD$11,H428&gt;$AC$10,H428&gt;$AB$10,H428&gt;$AA$10,H428&gt;$Z$10),"BB",AND(H428&gt;=$AC$11,H428&gt;$AB$10,H428&gt;$AA$10,H428&gt;$Z$10),"CB",AND(H428&gt;=$AB$11,H428&gt;$AA$10,H428&gt;$Z$10),"CC",AND(H428&gt;=$AA$11,H428&gt;$Z$10),"DC",H428&gt;=50,"DD"),IF(H428&gt;=$Y$9,"FD","FF")),R428),IF(J428&gt;=$X$32,$X$30,IF(J428&gt;=$Y$32,$Y$30,IF(J428&gt;=$Z$32,$Z$30,IF(J428&gt;=$AA$32,$AA$30,IF(J428&gt;=$AB$32,$AB$30,IF(J428&gt;=$AC$32,$AC$30,IF(J428&gt;=$AD$32,$AD$30,IF(J428&gt;=$AE$32,$AE$30,$AF$30))))))))),R428)</f>
        <v/>
      </c>
      <c r="T428" s="9" t="str" cm="1">
        <f t="array" ref="T428">IF(A428&lt;&gt;"",IF(_xlfn.BITOR(D428&lt;&gt;"GR",D428&lt;&gt;""),IF(AND(J428&gt;=50,D428&gt;=55),_xlfn.RANK.EQ(J428,$J$2:$J$1000,0),_xlfn.IFS(S428="FD",999,S428="FF",1000)),IF(AND(J428&gt;=50,F428&gt;=55),_xlfn.RANK.EQ(J428,$J$2:$J$326,0),_xlfn.IFS(S428="FD",999,S428="FF",1000))),"")</f>
        <v/>
      </c>
    </row>
    <row r="429" spans="1:20" x14ac:dyDescent="0.2">
      <c r="A429" s="3"/>
      <c r="B429" s="3"/>
      <c r="C429" s="3"/>
      <c r="D429" s="3"/>
      <c r="E429" s="16">
        <f t="shared" si="85"/>
        <v>0</v>
      </c>
      <c r="F429" s="16">
        <f t="shared" si="86"/>
        <v>0</v>
      </c>
      <c r="G429" s="9">
        <f t="shared" si="84"/>
        <v>0</v>
      </c>
      <c r="H429" s="9">
        <f t="shared" si="87"/>
        <v>0</v>
      </c>
      <c r="I429" s="9">
        <f t="shared" si="95"/>
        <v>0</v>
      </c>
      <c r="J429" s="9">
        <f t="shared" si="96"/>
        <v>0</v>
      </c>
      <c r="K429" s="9" t="str">
        <f t="shared" si="88"/>
        <v/>
      </c>
      <c r="L429" s="9" t="str">
        <f t="shared" si="89"/>
        <v/>
      </c>
      <c r="M429" s="9" t="str">
        <f t="shared" si="90"/>
        <v/>
      </c>
      <c r="N429" s="9" t="str">
        <f t="shared" si="91"/>
        <v/>
      </c>
      <c r="O429" s="9" t="str">
        <f t="shared" si="92"/>
        <v/>
      </c>
      <c r="P429" s="9" t="str">
        <f t="shared" si="93"/>
        <v/>
      </c>
      <c r="Q429" s="9" t="str">
        <f t="shared" si="94"/>
        <v/>
      </c>
      <c r="R429" s="9" t="str">
        <f>IF(A429&lt;&gt;"",IF(COUNTIF($G$2:$G$1000,"&gt;=50")&gt;=10,IF(AND(F429&gt;=55,G429&gt;=50),IF(_xlfn.RANK.EQ(K429,$K$2:$K$1000,0)&lt;=ROUND(COUNTIFS($G$2:$G$1000,"&gt;=50",$F$2:$F$1000,"&gt;=55")/100*$AF$9,0),$AF$8,IF(_xlfn.RANK.EQ(L429,$L$2:$L$1000,0)&lt;=ROUND(COUNTIFS($G$2:$G$1000,"&gt;=50",$F$2:$F$1000,"&gt;=55")/100*$AE$9,0),$AE$8,IF(_xlfn.RANK.EQ(M429,$M$2:$M$1000,0)&lt;=ROUND(COUNTIFS($G$2:$G$1000,"&gt;=50",$F$2:$F$1000,"&gt;=55")/100*$AD$9,0),$AD$8,IF(_xlfn.RANK.EQ(N429,$N$2:$N$1000,0)&lt;=ROUND(COUNTIFS($G$2:$G$1000,"&gt;=50",$F$2:$F$1000,"&gt;=55")/100*$AC$9,0),$AC$8,IF(_xlfn.RANK.EQ(O429,$O$2:$O$1000,0)&lt;=ROUND(COUNTIFS($G$2:$G$1000,"&gt;=50",$F$2:$F$1000,"&gt;=55")/100*$AB$9,0),$AB$8,IF(_xlfn.RANK.EQ(P429,$P$2:$P$1000,0)&lt;=ROUND(COUNTIFS($G$2:$G$1000,"&gt;=50",$F$2:$F$1000,"&gt;=55")/100*$AA$9,0),$AA$8,$Z$8)))))),IF(I429&gt;=$Y$9,$Y$8,$X$8)),IF(I429&gt;=$X$32,$X$30,IF(I429&gt;=$Y$32,$Y$30,IF(I429&gt;=$Z$32,$Z$30,IF(I429&gt;=$AA$32,$AA$30,IF(I429&gt;=$AB$32,$AB$30,IF(I429&gt;=$AC$32,$AC$30,IF(I429&gt;=$AD$32,$AD$30,IF(I429&gt;=$AE$32,$AE$30,$AF$30))))))))),"")</f>
        <v/>
      </c>
      <c r="S429" s="9" t="str" cm="1">
        <f t="array" ref="S429">IF(AND(D429&lt;&gt;"",D429&lt;&gt;"GR"),IF(COUNTIF($H$2:$H$1000,"&gt;=50")&gt;=10,IF(D429&lt;&gt;"GR",IF(AND(D429&gt;=55,H429&gt;=50),_xlfn.IFS(AND(H429&gt;=$AF$11,H429&gt;$AE$10,H429&gt;$AD$10,H429&gt;$AC$10,H429&gt;$AB$10,H429&gt;$AA$10,H429&gt;$Z$10),"AA",AND(H429&gt;=$AE$11,H429&gt;$AD$10,H429&gt;$AC$10,H429&gt;$AB$10,H429&gt;$AA$10,H429&gt;$Z$10),"BA",AND(H429&gt;=$AD$11,H429&gt;$AC$10,H429&gt;$AB$10,H429&gt;$AA$10,H429&gt;$Z$10),"BB",AND(H429&gt;=$AC$11,H429&gt;$AB$10,H429&gt;$AA$10,H429&gt;$Z$10),"CB",AND(H429&gt;=$AB$11,H429&gt;$AA$10,H429&gt;$Z$10),"CC",AND(H429&gt;=$AA$11,H429&gt;$Z$10),"DC",H429&gt;=50,"DD"),IF(H429&gt;=$Y$9,"FD","FF")),R429),IF(J429&gt;=$X$32,$X$30,IF(J429&gt;=$Y$32,$Y$30,IF(J429&gt;=$Z$32,$Z$30,IF(J429&gt;=$AA$32,$AA$30,IF(J429&gt;=$AB$32,$AB$30,IF(J429&gt;=$AC$32,$AC$30,IF(J429&gt;=$AD$32,$AD$30,IF(J429&gt;=$AE$32,$AE$30,$AF$30))))))))),R429)</f>
        <v/>
      </c>
      <c r="T429" s="9" t="str" cm="1">
        <f t="array" ref="T429">IF(A429&lt;&gt;"",IF(_xlfn.BITOR(D429&lt;&gt;"GR",D429&lt;&gt;""),IF(AND(J429&gt;=50,D429&gt;=55),_xlfn.RANK.EQ(J429,$J$2:$J$1000,0),_xlfn.IFS(S429="FD",999,S429="FF",1000)),IF(AND(J429&gt;=50,F429&gt;=55),_xlfn.RANK.EQ(J429,$J$2:$J$326,0),_xlfn.IFS(S429="FD",999,S429="FF",1000))),"")</f>
        <v/>
      </c>
    </row>
    <row r="430" spans="1:20" x14ac:dyDescent="0.2">
      <c r="A430" s="3"/>
      <c r="B430" s="3"/>
      <c r="C430" s="3"/>
      <c r="D430" s="3"/>
      <c r="E430" s="16">
        <f t="shared" si="85"/>
        <v>0</v>
      </c>
      <c r="F430" s="16">
        <f t="shared" si="86"/>
        <v>0</v>
      </c>
      <c r="G430" s="9">
        <f t="shared" si="84"/>
        <v>0</v>
      </c>
      <c r="H430" s="9">
        <f t="shared" si="87"/>
        <v>0</v>
      </c>
      <c r="I430" s="9">
        <f t="shared" si="95"/>
        <v>0</v>
      </c>
      <c r="J430" s="9">
        <f t="shared" si="96"/>
        <v>0</v>
      </c>
      <c r="K430" s="9" t="str">
        <f t="shared" si="88"/>
        <v/>
      </c>
      <c r="L430" s="9" t="str">
        <f t="shared" si="89"/>
        <v/>
      </c>
      <c r="M430" s="9" t="str">
        <f t="shared" si="90"/>
        <v/>
      </c>
      <c r="N430" s="9" t="str">
        <f t="shared" si="91"/>
        <v/>
      </c>
      <c r="O430" s="9" t="str">
        <f t="shared" si="92"/>
        <v/>
      </c>
      <c r="P430" s="9" t="str">
        <f t="shared" si="93"/>
        <v/>
      </c>
      <c r="Q430" s="9" t="str">
        <f t="shared" si="94"/>
        <v/>
      </c>
      <c r="R430" s="9" t="str">
        <f>IF(A430&lt;&gt;"",IF(COUNTIF($G$2:$G$1000,"&gt;=50")&gt;=10,IF(AND(F430&gt;=55,G430&gt;=50),IF(_xlfn.RANK.EQ(K430,$K$2:$K$1000,0)&lt;=ROUND(COUNTIFS($G$2:$G$1000,"&gt;=50",$F$2:$F$1000,"&gt;=55")/100*$AF$9,0),$AF$8,IF(_xlfn.RANK.EQ(L430,$L$2:$L$1000,0)&lt;=ROUND(COUNTIFS($G$2:$G$1000,"&gt;=50",$F$2:$F$1000,"&gt;=55")/100*$AE$9,0),$AE$8,IF(_xlfn.RANK.EQ(M430,$M$2:$M$1000,0)&lt;=ROUND(COUNTIFS($G$2:$G$1000,"&gt;=50",$F$2:$F$1000,"&gt;=55")/100*$AD$9,0),$AD$8,IF(_xlfn.RANK.EQ(N430,$N$2:$N$1000,0)&lt;=ROUND(COUNTIFS($G$2:$G$1000,"&gt;=50",$F$2:$F$1000,"&gt;=55")/100*$AC$9,0),$AC$8,IF(_xlfn.RANK.EQ(O430,$O$2:$O$1000,0)&lt;=ROUND(COUNTIFS($G$2:$G$1000,"&gt;=50",$F$2:$F$1000,"&gt;=55")/100*$AB$9,0),$AB$8,IF(_xlfn.RANK.EQ(P430,$P$2:$P$1000,0)&lt;=ROUND(COUNTIFS($G$2:$G$1000,"&gt;=50",$F$2:$F$1000,"&gt;=55")/100*$AA$9,0),$AA$8,$Z$8)))))),IF(I430&gt;=$Y$9,$Y$8,$X$8)),IF(I430&gt;=$X$32,$X$30,IF(I430&gt;=$Y$32,$Y$30,IF(I430&gt;=$Z$32,$Z$30,IF(I430&gt;=$AA$32,$AA$30,IF(I430&gt;=$AB$32,$AB$30,IF(I430&gt;=$AC$32,$AC$30,IF(I430&gt;=$AD$32,$AD$30,IF(I430&gt;=$AE$32,$AE$30,$AF$30))))))))),"")</f>
        <v/>
      </c>
      <c r="S430" s="9" t="str" cm="1">
        <f t="array" ref="S430">IF(AND(D430&lt;&gt;"",D430&lt;&gt;"GR"),IF(COUNTIF($H$2:$H$1000,"&gt;=50")&gt;=10,IF(D430&lt;&gt;"GR",IF(AND(D430&gt;=55,H430&gt;=50),_xlfn.IFS(AND(H430&gt;=$AF$11,H430&gt;$AE$10,H430&gt;$AD$10,H430&gt;$AC$10,H430&gt;$AB$10,H430&gt;$AA$10,H430&gt;$Z$10),"AA",AND(H430&gt;=$AE$11,H430&gt;$AD$10,H430&gt;$AC$10,H430&gt;$AB$10,H430&gt;$AA$10,H430&gt;$Z$10),"BA",AND(H430&gt;=$AD$11,H430&gt;$AC$10,H430&gt;$AB$10,H430&gt;$AA$10,H430&gt;$Z$10),"BB",AND(H430&gt;=$AC$11,H430&gt;$AB$10,H430&gt;$AA$10,H430&gt;$Z$10),"CB",AND(H430&gt;=$AB$11,H430&gt;$AA$10,H430&gt;$Z$10),"CC",AND(H430&gt;=$AA$11,H430&gt;$Z$10),"DC",H430&gt;=50,"DD"),IF(H430&gt;=$Y$9,"FD","FF")),R430),IF(J430&gt;=$X$32,$X$30,IF(J430&gt;=$Y$32,$Y$30,IF(J430&gt;=$Z$32,$Z$30,IF(J430&gt;=$AA$32,$AA$30,IF(J430&gt;=$AB$32,$AB$30,IF(J430&gt;=$AC$32,$AC$30,IF(J430&gt;=$AD$32,$AD$30,IF(J430&gt;=$AE$32,$AE$30,$AF$30))))))))),R430)</f>
        <v/>
      </c>
      <c r="T430" s="9" t="str" cm="1">
        <f t="array" ref="T430">IF(A430&lt;&gt;"",IF(_xlfn.BITOR(D430&lt;&gt;"GR",D430&lt;&gt;""),IF(AND(J430&gt;=50,D430&gt;=55),_xlfn.RANK.EQ(J430,$J$2:$J$1000,0),_xlfn.IFS(S430="FD",999,S430="FF",1000)),IF(AND(J430&gt;=50,F430&gt;=55),_xlfn.RANK.EQ(J430,$J$2:$J$326,0),_xlfn.IFS(S430="FD",999,S430="FF",1000))),"")</f>
        <v/>
      </c>
    </row>
    <row r="431" spans="1:20" x14ac:dyDescent="0.2">
      <c r="A431" s="3"/>
      <c r="B431" s="3"/>
      <c r="C431" s="3"/>
      <c r="D431" s="3"/>
      <c r="E431" s="16">
        <f t="shared" si="85"/>
        <v>0</v>
      </c>
      <c r="F431" s="16">
        <f t="shared" si="86"/>
        <v>0</v>
      </c>
      <c r="G431" s="9">
        <f t="shared" si="84"/>
        <v>0</v>
      </c>
      <c r="H431" s="9">
        <f t="shared" si="87"/>
        <v>0</v>
      </c>
      <c r="I431" s="9">
        <f t="shared" si="95"/>
        <v>0</v>
      </c>
      <c r="J431" s="9">
        <f t="shared" si="96"/>
        <v>0</v>
      </c>
      <c r="K431" s="9" t="str">
        <f t="shared" si="88"/>
        <v/>
      </c>
      <c r="L431" s="9" t="str">
        <f t="shared" si="89"/>
        <v/>
      </c>
      <c r="M431" s="9" t="str">
        <f t="shared" si="90"/>
        <v/>
      </c>
      <c r="N431" s="9" t="str">
        <f t="shared" si="91"/>
        <v/>
      </c>
      <c r="O431" s="9" t="str">
        <f t="shared" si="92"/>
        <v/>
      </c>
      <c r="P431" s="9" t="str">
        <f t="shared" si="93"/>
        <v/>
      </c>
      <c r="Q431" s="9" t="str">
        <f t="shared" si="94"/>
        <v/>
      </c>
      <c r="R431" s="9" t="str">
        <f>IF(A431&lt;&gt;"",IF(COUNTIF($G$2:$G$1000,"&gt;=50")&gt;=10,IF(AND(F431&gt;=55,G431&gt;=50),IF(_xlfn.RANK.EQ(K431,$K$2:$K$1000,0)&lt;=ROUND(COUNTIFS($G$2:$G$1000,"&gt;=50",$F$2:$F$1000,"&gt;=55")/100*$AF$9,0),$AF$8,IF(_xlfn.RANK.EQ(L431,$L$2:$L$1000,0)&lt;=ROUND(COUNTIFS($G$2:$G$1000,"&gt;=50",$F$2:$F$1000,"&gt;=55")/100*$AE$9,0),$AE$8,IF(_xlfn.RANK.EQ(M431,$M$2:$M$1000,0)&lt;=ROUND(COUNTIFS($G$2:$G$1000,"&gt;=50",$F$2:$F$1000,"&gt;=55")/100*$AD$9,0),$AD$8,IF(_xlfn.RANK.EQ(N431,$N$2:$N$1000,0)&lt;=ROUND(COUNTIFS($G$2:$G$1000,"&gt;=50",$F$2:$F$1000,"&gt;=55")/100*$AC$9,0),$AC$8,IF(_xlfn.RANK.EQ(O431,$O$2:$O$1000,0)&lt;=ROUND(COUNTIFS($G$2:$G$1000,"&gt;=50",$F$2:$F$1000,"&gt;=55")/100*$AB$9,0),$AB$8,IF(_xlfn.RANK.EQ(P431,$P$2:$P$1000,0)&lt;=ROUND(COUNTIFS($G$2:$G$1000,"&gt;=50",$F$2:$F$1000,"&gt;=55")/100*$AA$9,0),$AA$8,$Z$8)))))),IF(I431&gt;=$Y$9,$Y$8,$X$8)),IF(I431&gt;=$X$32,$X$30,IF(I431&gt;=$Y$32,$Y$30,IF(I431&gt;=$Z$32,$Z$30,IF(I431&gt;=$AA$32,$AA$30,IF(I431&gt;=$AB$32,$AB$30,IF(I431&gt;=$AC$32,$AC$30,IF(I431&gt;=$AD$32,$AD$30,IF(I431&gt;=$AE$32,$AE$30,$AF$30))))))))),"")</f>
        <v/>
      </c>
      <c r="S431" s="9" t="str" cm="1">
        <f t="array" ref="S431">IF(AND(D431&lt;&gt;"",D431&lt;&gt;"GR"),IF(COUNTIF($H$2:$H$1000,"&gt;=50")&gt;=10,IF(D431&lt;&gt;"GR",IF(AND(D431&gt;=55,H431&gt;=50),_xlfn.IFS(AND(H431&gt;=$AF$11,H431&gt;$AE$10,H431&gt;$AD$10,H431&gt;$AC$10,H431&gt;$AB$10,H431&gt;$AA$10,H431&gt;$Z$10),"AA",AND(H431&gt;=$AE$11,H431&gt;$AD$10,H431&gt;$AC$10,H431&gt;$AB$10,H431&gt;$AA$10,H431&gt;$Z$10),"BA",AND(H431&gt;=$AD$11,H431&gt;$AC$10,H431&gt;$AB$10,H431&gt;$AA$10,H431&gt;$Z$10),"BB",AND(H431&gt;=$AC$11,H431&gt;$AB$10,H431&gt;$AA$10,H431&gt;$Z$10),"CB",AND(H431&gt;=$AB$11,H431&gt;$AA$10,H431&gt;$Z$10),"CC",AND(H431&gt;=$AA$11,H431&gt;$Z$10),"DC",H431&gt;=50,"DD"),IF(H431&gt;=$Y$9,"FD","FF")),R431),IF(J431&gt;=$X$32,$X$30,IF(J431&gt;=$Y$32,$Y$30,IF(J431&gt;=$Z$32,$Z$30,IF(J431&gt;=$AA$32,$AA$30,IF(J431&gt;=$AB$32,$AB$30,IF(J431&gt;=$AC$32,$AC$30,IF(J431&gt;=$AD$32,$AD$30,IF(J431&gt;=$AE$32,$AE$30,$AF$30))))))))),R431)</f>
        <v/>
      </c>
      <c r="T431" s="9" t="str" cm="1">
        <f t="array" ref="T431">IF(A431&lt;&gt;"",IF(_xlfn.BITOR(D431&lt;&gt;"GR",D431&lt;&gt;""),IF(AND(J431&gt;=50,D431&gt;=55),_xlfn.RANK.EQ(J431,$J$2:$J$1000,0),_xlfn.IFS(S431="FD",999,S431="FF",1000)),IF(AND(J431&gt;=50,F431&gt;=55),_xlfn.RANK.EQ(J431,$J$2:$J$326,0),_xlfn.IFS(S431="FD",999,S431="FF",1000))),"")</f>
        <v/>
      </c>
    </row>
    <row r="432" spans="1:20" x14ac:dyDescent="0.2">
      <c r="A432" s="3"/>
      <c r="B432" s="3"/>
      <c r="C432" s="3"/>
      <c r="D432" s="3"/>
      <c r="E432" s="16">
        <f t="shared" si="85"/>
        <v>0</v>
      </c>
      <c r="F432" s="16">
        <f t="shared" si="86"/>
        <v>0</v>
      </c>
      <c r="G432" s="9">
        <f t="shared" si="84"/>
        <v>0</v>
      </c>
      <c r="H432" s="9">
        <f t="shared" si="87"/>
        <v>0</v>
      </c>
      <c r="I432" s="9">
        <f t="shared" si="95"/>
        <v>0</v>
      </c>
      <c r="J432" s="9">
        <f t="shared" si="96"/>
        <v>0</v>
      </c>
      <c r="K432" s="9" t="str">
        <f t="shared" si="88"/>
        <v/>
      </c>
      <c r="L432" s="9" t="str">
        <f t="shared" si="89"/>
        <v/>
      </c>
      <c r="M432" s="9" t="str">
        <f t="shared" si="90"/>
        <v/>
      </c>
      <c r="N432" s="9" t="str">
        <f t="shared" si="91"/>
        <v/>
      </c>
      <c r="O432" s="9" t="str">
        <f t="shared" si="92"/>
        <v/>
      </c>
      <c r="P432" s="9" t="str">
        <f t="shared" si="93"/>
        <v/>
      </c>
      <c r="Q432" s="9" t="str">
        <f t="shared" si="94"/>
        <v/>
      </c>
      <c r="R432" s="9" t="str">
        <f>IF(A432&lt;&gt;"",IF(COUNTIF($G$2:$G$1000,"&gt;=50")&gt;=10,IF(AND(F432&gt;=55,G432&gt;=50),IF(_xlfn.RANK.EQ(K432,$K$2:$K$1000,0)&lt;=ROUND(COUNTIFS($G$2:$G$1000,"&gt;=50",$F$2:$F$1000,"&gt;=55")/100*$AF$9,0),$AF$8,IF(_xlfn.RANK.EQ(L432,$L$2:$L$1000,0)&lt;=ROUND(COUNTIFS($G$2:$G$1000,"&gt;=50",$F$2:$F$1000,"&gt;=55")/100*$AE$9,0),$AE$8,IF(_xlfn.RANK.EQ(M432,$M$2:$M$1000,0)&lt;=ROUND(COUNTIFS($G$2:$G$1000,"&gt;=50",$F$2:$F$1000,"&gt;=55")/100*$AD$9,0),$AD$8,IF(_xlfn.RANK.EQ(N432,$N$2:$N$1000,0)&lt;=ROUND(COUNTIFS($G$2:$G$1000,"&gt;=50",$F$2:$F$1000,"&gt;=55")/100*$AC$9,0),$AC$8,IF(_xlfn.RANK.EQ(O432,$O$2:$O$1000,0)&lt;=ROUND(COUNTIFS($G$2:$G$1000,"&gt;=50",$F$2:$F$1000,"&gt;=55")/100*$AB$9,0),$AB$8,IF(_xlfn.RANK.EQ(P432,$P$2:$P$1000,0)&lt;=ROUND(COUNTIFS($G$2:$G$1000,"&gt;=50",$F$2:$F$1000,"&gt;=55")/100*$AA$9,0),$AA$8,$Z$8)))))),IF(I432&gt;=$Y$9,$Y$8,$X$8)),IF(I432&gt;=$X$32,$X$30,IF(I432&gt;=$Y$32,$Y$30,IF(I432&gt;=$Z$32,$Z$30,IF(I432&gt;=$AA$32,$AA$30,IF(I432&gt;=$AB$32,$AB$30,IF(I432&gt;=$AC$32,$AC$30,IF(I432&gt;=$AD$32,$AD$30,IF(I432&gt;=$AE$32,$AE$30,$AF$30))))))))),"")</f>
        <v/>
      </c>
      <c r="S432" s="9" t="str" cm="1">
        <f t="array" ref="S432">IF(AND(D432&lt;&gt;"",D432&lt;&gt;"GR"),IF(COUNTIF($H$2:$H$1000,"&gt;=50")&gt;=10,IF(D432&lt;&gt;"GR",IF(AND(D432&gt;=55,H432&gt;=50),_xlfn.IFS(AND(H432&gt;=$AF$11,H432&gt;$AE$10,H432&gt;$AD$10,H432&gt;$AC$10,H432&gt;$AB$10,H432&gt;$AA$10,H432&gt;$Z$10),"AA",AND(H432&gt;=$AE$11,H432&gt;$AD$10,H432&gt;$AC$10,H432&gt;$AB$10,H432&gt;$AA$10,H432&gt;$Z$10),"BA",AND(H432&gt;=$AD$11,H432&gt;$AC$10,H432&gt;$AB$10,H432&gt;$AA$10,H432&gt;$Z$10),"BB",AND(H432&gt;=$AC$11,H432&gt;$AB$10,H432&gt;$AA$10,H432&gt;$Z$10),"CB",AND(H432&gt;=$AB$11,H432&gt;$AA$10,H432&gt;$Z$10),"CC",AND(H432&gt;=$AA$11,H432&gt;$Z$10),"DC",H432&gt;=50,"DD"),IF(H432&gt;=$Y$9,"FD","FF")),R432),IF(J432&gt;=$X$32,$X$30,IF(J432&gt;=$Y$32,$Y$30,IF(J432&gt;=$Z$32,$Z$30,IF(J432&gt;=$AA$32,$AA$30,IF(J432&gt;=$AB$32,$AB$30,IF(J432&gt;=$AC$32,$AC$30,IF(J432&gt;=$AD$32,$AD$30,IF(J432&gt;=$AE$32,$AE$30,$AF$30))))))))),R432)</f>
        <v/>
      </c>
      <c r="T432" s="9" t="str" cm="1">
        <f t="array" ref="T432">IF(A432&lt;&gt;"",IF(_xlfn.BITOR(D432&lt;&gt;"GR",D432&lt;&gt;""),IF(AND(J432&gt;=50,D432&gt;=55),_xlfn.RANK.EQ(J432,$J$2:$J$1000,0),_xlfn.IFS(S432="FD",999,S432="FF",1000)),IF(AND(J432&gt;=50,F432&gt;=55),_xlfn.RANK.EQ(J432,$J$2:$J$326,0),_xlfn.IFS(S432="FD",999,S432="FF",1000))),"")</f>
        <v/>
      </c>
    </row>
    <row r="433" spans="1:20" x14ac:dyDescent="0.2">
      <c r="A433" s="3"/>
      <c r="B433" s="3"/>
      <c r="C433" s="3"/>
      <c r="D433" s="3"/>
      <c r="E433" s="16">
        <f t="shared" si="85"/>
        <v>0</v>
      </c>
      <c r="F433" s="16">
        <f t="shared" si="86"/>
        <v>0</v>
      </c>
      <c r="G433" s="9">
        <f t="shared" si="84"/>
        <v>0</v>
      </c>
      <c r="H433" s="9">
        <f t="shared" si="87"/>
        <v>0</v>
      </c>
      <c r="I433" s="9">
        <f t="shared" si="95"/>
        <v>0</v>
      </c>
      <c r="J433" s="9">
        <f t="shared" si="96"/>
        <v>0</v>
      </c>
      <c r="K433" s="9" t="str">
        <f t="shared" si="88"/>
        <v/>
      </c>
      <c r="L433" s="9" t="str">
        <f t="shared" si="89"/>
        <v/>
      </c>
      <c r="M433" s="9" t="str">
        <f t="shared" si="90"/>
        <v/>
      </c>
      <c r="N433" s="9" t="str">
        <f t="shared" si="91"/>
        <v/>
      </c>
      <c r="O433" s="9" t="str">
        <f t="shared" si="92"/>
        <v/>
      </c>
      <c r="P433" s="9" t="str">
        <f t="shared" si="93"/>
        <v/>
      </c>
      <c r="Q433" s="9" t="str">
        <f t="shared" si="94"/>
        <v/>
      </c>
      <c r="R433" s="9" t="str">
        <f>IF(A433&lt;&gt;"",IF(COUNTIF($G$2:$G$1000,"&gt;=50")&gt;=10,IF(AND(F433&gt;=55,G433&gt;=50),IF(_xlfn.RANK.EQ(K433,$K$2:$K$1000,0)&lt;=ROUND(COUNTIFS($G$2:$G$1000,"&gt;=50",$F$2:$F$1000,"&gt;=55")/100*$AF$9,0),$AF$8,IF(_xlfn.RANK.EQ(L433,$L$2:$L$1000,0)&lt;=ROUND(COUNTIFS($G$2:$G$1000,"&gt;=50",$F$2:$F$1000,"&gt;=55")/100*$AE$9,0),$AE$8,IF(_xlfn.RANK.EQ(M433,$M$2:$M$1000,0)&lt;=ROUND(COUNTIFS($G$2:$G$1000,"&gt;=50",$F$2:$F$1000,"&gt;=55")/100*$AD$9,0),$AD$8,IF(_xlfn.RANK.EQ(N433,$N$2:$N$1000,0)&lt;=ROUND(COUNTIFS($G$2:$G$1000,"&gt;=50",$F$2:$F$1000,"&gt;=55")/100*$AC$9,0),$AC$8,IF(_xlfn.RANK.EQ(O433,$O$2:$O$1000,0)&lt;=ROUND(COUNTIFS($G$2:$G$1000,"&gt;=50",$F$2:$F$1000,"&gt;=55")/100*$AB$9,0),$AB$8,IF(_xlfn.RANK.EQ(P433,$P$2:$P$1000,0)&lt;=ROUND(COUNTIFS($G$2:$G$1000,"&gt;=50",$F$2:$F$1000,"&gt;=55")/100*$AA$9,0),$AA$8,$Z$8)))))),IF(I433&gt;=$Y$9,$Y$8,$X$8)),IF(I433&gt;=$X$32,$X$30,IF(I433&gt;=$Y$32,$Y$30,IF(I433&gt;=$Z$32,$Z$30,IF(I433&gt;=$AA$32,$AA$30,IF(I433&gt;=$AB$32,$AB$30,IF(I433&gt;=$AC$32,$AC$30,IF(I433&gt;=$AD$32,$AD$30,IF(I433&gt;=$AE$32,$AE$30,$AF$30))))))))),"")</f>
        <v/>
      </c>
      <c r="S433" s="9" t="str" cm="1">
        <f t="array" ref="S433">IF(AND(D433&lt;&gt;"",D433&lt;&gt;"GR"),IF(COUNTIF($H$2:$H$1000,"&gt;=50")&gt;=10,IF(D433&lt;&gt;"GR",IF(AND(D433&gt;=55,H433&gt;=50),_xlfn.IFS(AND(H433&gt;=$AF$11,H433&gt;$AE$10,H433&gt;$AD$10,H433&gt;$AC$10,H433&gt;$AB$10,H433&gt;$AA$10,H433&gt;$Z$10),"AA",AND(H433&gt;=$AE$11,H433&gt;$AD$10,H433&gt;$AC$10,H433&gt;$AB$10,H433&gt;$AA$10,H433&gt;$Z$10),"BA",AND(H433&gt;=$AD$11,H433&gt;$AC$10,H433&gt;$AB$10,H433&gt;$AA$10,H433&gt;$Z$10),"BB",AND(H433&gt;=$AC$11,H433&gt;$AB$10,H433&gt;$AA$10,H433&gt;$Z$10),"CB",AND(H433&gt;=$AB$11,H433&gt;$AA$10,H433&gt;$Z$10),"CC",AND(H433&gt;=$AA$11,H433&gt;$Z$10),"DC",H433&gt;=50,"DD"),IF(H433&gt;=$Y$9,"FD","FF")),R433),IF(J433&gt;=$X$32,$X$30,IF(J433&gt;=$Y$32,$Y$30,IF(J433&gt;=$Z$32,$Z$30,IF(J433&gt;=$AA$32,$AA$30,IF(J433&gt;=$AB$32,$AB$30,IF(J433&gt;=$AC$32,$AC$30,IF(J433&gt;=$AD$32,$AD$30,IF(J433&gt;=$AE$32,$AE$30,$AF$30))))))))),R433)</f>
        <v/>
      </c>
      <c r="T433" s="9" t="str" cm="1">
        <f t="array" ref="T433">IF(A433&lt;&gt;"",IF(_xlfn.BITOR(D433&lt;&gt;"GR",D433&lt;&gt;""),IF(AND(J433&gt;=50,D433&gt;=55),_xlfn.RANK.EQ(J433,$J$2:$J$1000,0),_xlfn.IFS(S433="FD",999,S433="FF",1000)),IF(AND(J433&gt;=50,F433&gt;=55),_xlfn.RANK.EQ(J433,$J$2:$J$326,0),_xlfn.IFS(S433="FD",999,S433="FF",1000))),"")</f>
        <v/>
      </c>
    </row>
    <row r="434" spans="1:20" x14ac:dyDescent="0.2">
      <c r="A434" s="3"/>
      <c r="B434" s="3"/>
      <c r="C434" s="3"/>
      <c r="D434" s="3"/>
      <c r="E434" s="16">
        <f t="shared" si="85"/>
        <v>0</v>
      </c>
      <c r="F434" s="16">
        <f t="shared" si="86"/>
        <v>0</v>
      </c>
      <c r="G434" s="9">
        <f t="shared" si="84"/>
        <v>0</v>
      </c>
      <c r="H434" s="9">
        <f t="shared" si="87"/>
        <v>0</v>
      </c>
      <c r="I434" s="9">
        <f t="shared" si="95"/>
        <v>0</v>
      </c>
      <c r="J434" s="9">
        <f t="shared" si="96"/>
        <v>0</v>
      </c>
      <c r="K434" s="9" t="str">
        <f t="shared" si="88"/>
        <v/>
      </c>
      <c r="L434" s="9" t="str">
        <f t="shared" si="89"/>
        <v/>
      </c>
      <c r="M434" s="9" t="str">
        <f t="shared" si="90"/>
        <v/>
      </c>
      <c r="N434" s="9" t="str">
        <f t="shared" si="91"/>
        <v/>
      </c>
      <c r="O434" s="9" t="str">
        <f t="shared" si="92"/>
        <v/>
      </c>
      <c r="P434" s="9" t="str">
        <f t="shared" si="93"/>
        <v/>
      </c>
      <c r="Q434" s="9" t="str">
        <f t="shared" si="94"/>
        <v/>
      </c>
      <c r="R434" s="9" t="str">
        <f>IF(A434&lt;&gt;"",IF(COUNTIF($G$2:$G$1000,"&gt;=50")&gt;=10,IF(AND(F434&gt;=55,G434&gt;=50),IF(_xlfn.RANK.EQ(K434,$K$2:$K$1000,0)&lt;=ROUND(COUNTIFS($G$2:$G$1000,"&gt;=50",$F$2:$F$1000,"&gt;=55")/100*$AF$9,0),$AF$8,IF(_xlfn.RANK.EQ(L434,$L$2:$L$1000,0)&lt;=ROUND(COUNTIFS($G$2:$G$1000,"&gt;=50",$F$2:$F$1000,"&gt;=55")/100*$AE$9,0),$AE$8,IF(_xlfn.RANK.EQ(M434,$M$2:$M$1000,0)&lt;=ROUND(COUNTIFS($G$2:$G$1000,"&gt;=50",$F$2:$F$1000,"&gt;=55")/100*$AD$9,0),$AD$8,IF(_xlfn.RANK.EQ(N434,$N$2:$N$1000,0)&lt;=ROUND(COUNTIFS($G$2:$G$1000,"&gt;=50",$F$2:$F$1000,"&gt;=55")/100*$AC$9,0),$AC$8,IF(_xlfn.RANK.EQ(O434,$O$2:$O$1000,0)&lt;=ROUND(COUNTIFS($G$2:$G$1000,"&gt;=50",$F$2:$F$1000,"&gt;=55")/100*$AB$9,0),$AB$8,IF(_xlfn.RANK.EQ(P434,$P$2:$P$1000,0)&lt;=ROUND(COUNTIFS($G$2:$G$1000,"&gt;=50",$F$2:$F$1000,"&gt;=55")/100*$AA$9,0),$AA$8,$Z$8)))))),IF(I434&gt;=$Y$9,$Y$8,$X$8)),IF(I434&gt;=$X$32,$X$30,IF(I434&gt;=$Y$32,$Y$30,IF(I434&gt;=$Z$32,$Z$30,IF(I434&gt;=$AA$32,$AA$30,IF(I434&gt;=$AB$32,$AB$30,IF(I434&gt;=$AC$32,$AC$30,IF(I434&gt;=$AD$32,$AD$30,IF(I434&gt;=$AE$32,$AE$30,$AF$30))))))))),"")</f>
        <v/>
      </c>
      <c r="S434" s="9" t="str" cm="1">
        <f t="array" ref="S434">IF(AND(D434&lt;&gt;"",D434&lt;&gt;"GR"),IF(COUNTIF($H$2:$H$1000,"&gt;=50")&gt;=10,IF(D434&lt;&gt;"GR",IF(AND(D434&gt;=55,H434&gt;=50),_xlfn.IFS(AND(H434&gt;=$AF$11,H434&gt;$AE$10,H434&gt;$AD$10,H434&gt;$AC$10,H434&gt;$AB$10,H434&gt;$AA$10,H434&gt;$Z$10),"AA",AND(H434&gt;=$AE$11,H434&gt;$AD$10,H434&gt;$AC$10,H434&gt;$AB$10,H434&gt;$AA$10,H434&gt;$Z$10),"BA",AND(H434&gt;=$AD$11,H434&gt;$AC$10,H434&gt;$AB$10,H434&gt;$AA$10,H434&gt;$Z$10),"BB",AND(H434&gt;=$AC$11,H434&gt;$AB$10,H434&gt;$AA$10,H434&gt;$Z$10),"CB",AND(H434&gt;=$AB$11,H434&gt;$AA$10,H434&gt;$Z$10),"CC",AND(H434&gt;=$AA$11,H434&gt;$Z$10),"DC",H434&gt;=50,"DD"),IF(H434&gt;=$Y$9,"FD","FF")),R434),IF(J434&gt;=$X$32,$X$30,IF(J434&gt;=$Y$32,$Y$30,IF(J434&gt;=$Z$32,$Z$30,IF(J434&gt;=$AA$32,$AA$30,IF(J434&gt;=$AB$32,$AB$30,IF(J434&gt;=$AC$32,$AC$30,IF(J434&gt;=$AD$32,$AD$30,IF(J434&gt;=$AE$32,$AE$30,$AF$30))))))))),R434)</f>
        <v/>
      </c>
      <c r="T434" s="9" t="str" cm="1">
        <f t="array" ref="T434">IF(A434&lt;&gt;"",IF(_xlfn.BITOR(D434&lt;&gt;"GR",D434&lt;&gt;""),IF(AND(J434&gt;=50,D434&gt;=55),_xlfn.RANK.EQ(J434,$J$2:$J$1000,0),_xlfn.IFS(S434="FD",999,S434="FF",1000)),IF(AND(J434&gt;=50,F434&gt;=55),_xlfn.RANK.EQ(J434,$J$2:$J$326,0),_xlfn.IFS(S434="FD",999,S434="FF",1000))),"")</f>
        <v/>
      </c>
    </row>
    <row r="435" spans="1:20" x14ac:dyDescent="0.2">
      <c r="A435" s="3"/>
      <c r="B435" s="3"/>
      <c r="C435" s="3"/>
      <c r="D435" s="3"/>
      <c r="E435" s="16">
        <f t="shared" si="85"/>
        <v>0</v>
      </c>
      <c r="F435" s="16">
        <f t="shared" si="86"/>
        <v>0</v>
      </c>
      <c r="G435" s="9">
        <f t="shared" si="84"/>
        <v>0</v>
      </c>
      <c r="H435" s="9">
        <f t="shared" si="87"/>
        <v>0</v>
      </c>
      <c r="I435" s="9">
        <f t="shared" si="95"/>
        <v>0</v>
      </c>
      <c r="J435" s="9">
        <f t="shared" si="96"/>
        <v>0</v>
      </c>
      <c r="K435" s="9" t="str">
        <f t="shared" si="88"/>
        <v/>
      </c>
      <c r="L435" s="9" t="str">
        <f t="shared" si="89"/>
        <v/>
      </c>
      <c r="M435" s="9" t="str">
        <f t="shared" si="90"/>
        <v/>
      </c>
      <c r="N435" s="9" t="str">
        <f t="shared" si="91"/>
        <v/>
      </c>
      <c r="O435" s="9" t="str">
        <f t="shared" si="92"/>
        <v/>
      </c>
      <c r="P435" s="9" t="str">
        <f t="shared" si="93"/>
        <v/>
      </c>
      <c r="Q435" s="9" t="str">
        <f t="shared" si="94"/>
        <v/>
      </c>
      <c r="R435" s="9" t="str">
        <f>IF(A435&lt;&gt;"",IF(COUNTIF($G$2:$G$1000,"&gt;=50")&gt;=10,IF(AND(F435&gt;=55,G435&gt;=50),IF(_xlfn.RANK.EQ(K435,$K$2:$K$1000,0)&lt;=ROUND(COUNTIFS($G$2:$G$1000,"&gt;=50",$F$2:$F$1000,"&gt;=55")/100*$AF$9,0),$AF$8,IF(_xlfn.RANK.EQ(L435,$L$2:$L$1000,0)&lt;=ROUND(COUNTIFS($G$2:$G$1000,"&gt;=50",$F$2:$F$1000,"&gt;=55")/100*$AE$9,0),$AE$8,IF(_xlfn.RANK.EQ(M435,$M$2:$M$1000,0)&lt;=ROUND(COUNTIFS($G$2:$G$1000,"&gt;=50",$F$2:$F$1000,"&gt;=55")/100*$AD$9,0),$AD$8,IF(_xlfn.RANK.EQ(N435,$N$2:$N$1000,0)&lt;=ROUND(COUNTIFS($G$2:$G$1000,"&gt;=50",$F$2:$F$1000,"&gt;=55")/100*$AC$9,0),$AC$8,IF(_xlfn.RANK.EQ(O435,$O$2:$O$1000,0)&lt;=ROUND(COUNTIFS($G$2:$G$1000,"&gt;=50",$F$2:$F$1000,"&gt;=55")/100*$AB$9,0),$AB$8,IF(_xlfn.RANK.EQ(P435,$P$2:$P$1000,0)&lt;=ROUND(COUNTIFS($G$2:$G$1000,"&gt;=50",$F$2:$F$1000,"&gt;=55")/100*$AA$9,0),$AA$8,$Z$8)))))),IF(I435&gt;=$Y$9,$Y$8,$X$8)),IF(I435&gt;=$X$32,$X$30,IF(I435&gt;=$Y$32,$Y$30,IF(I435&gt;=$Z$32,$Z$30,IF(I435&gt;=$AA$32,$AA$30,IF(I435&gt;=$AB$32,$AB$30,IF(I435&gt;=$AC$32,$AC$30,IF(I435&gt;=$AD$32,$AD$30,IF(I435&gt;=$AE$32,$AE$30,$AF$30))))))))),"")</f>
        <v/>
      </c>
      <c r="S435" s="9" t="str" cm="1">
        <f t="array" ref="S435">IF(AND(D435&lt;&gt;"",D435&lt;&gt;"GR"),IF(COUNTIF($H$2:$H$1000,"&gt;=50")&gt;=10,IF(D435&lt;&gt;"GR",IF(AND(D435&gt;=55,H435&gt;=50),_xlfn.IFS(AND(H435&gt;=$AF$11,H435&gt;$AE$10,H435&gt;$AD$10,H435&gt;$AC$10,H435&gt;$AB$10,H435&gt;$AA$10,H435&gt;$Z$10),"AA",AND(H435&gt;=$AE$11,H435&gt;$AD$10,H435&gt;$AC$10,H435&gt;$AB$10,H435&gt;$AA$10,H435&gt;$Z$10),"BA",AND(H435&gt;=$AD$11,H435&gt;$AC$10,H435&gt;$AB$10,H435&gt;$AA$10,H435&gt;$Z$10),"BB",AND(H435&gt;=$AC$11,H435&gt;$AB$10,H435&gt;$AA$10,H435&gt;$Z$10),"CB",AND(H435&gt;=$AB$11,H435&gt;$AA$10,H435&gt;$Z$10),"CC",AND(H435&gt;=$AA$11,H435&gt;$Z$10),"DC",H435&gt;=50,"DD"),IF(H435&gt;=$Y$9,"FD","FF")),R435),IF(J435&gt;=$X$32,$X$30,IF(J435&gt;=$Y$32,$Y$30,IF(J435&gt;=$Z$32,$Z$30,IF(J435&gt;=$AA$32,$AA$30,IF(J435&gt;=$AB$32,$AB$30,IF(J435&gt;=$AC$32,$AC$30,IF(J435&gt;=$AD$32,$AD$30,IF(J435&gt;=$AE$32,$AE$30,$AF$30))))))))),R435)</f>
        <v/>
      </c>
      <c r="T435" s="9" t="str" cm="1">
        <f t="array" ref="T435">IF(A435&lt;&gt;"",IF(_xlfn.BITOR(D435&lt;&gt;"GR",D435&lt;&gt;""),IF(AND(J435&gt;=50,D435&gt;=55),_xlfn.RANK.EQ(J435,$J$2:$J$1000,0),_xlfn.IFS(S435="FD",999,S435="FF",1000)),IF(AND(J435&gt;=50,F435&gt;=55),_xlfn.RANK.EQ(J435,$J$2:$J$326,0),_xlfn.IFS(S435="FD",999,S435="FF",1000))),"")</f>
        <v/>
      </c>
    </row>
    <row r="436" spans="1:20" x14ac:dyDescent="0.2">
      <c r="A436" s="3"/>
      <c r="B436" s="3"/>
      <c r="C436" s="3"/>
      <c r="D436" s="3"/>
      <c r="E436" s="16">
        <f t="shared" si="85"/>
        <v>0</v>
      </c>
      <c r="F436" s="16">
        <f t="shared" si="86"/>
        <v>0</v>
      </c>
      <c r="G436" s="9">
        <f t="shared" si="84"/>
        <v>0</v>
      </c>
      <c r="H436" s="9">
        <f t="shared" si="87"/>
        <v>0</v>
      </c>
      <c r="I436" s="9">
        <f t="shared" si="95"/>
        <v>0</v>
      </c>
      <c r="J436" s="9">
        <f t="shared" si="96"/>
        <v>0</v>
      </c>
      <c r="K436" s="9" t="str">
        <f t="shared" si="88"/>
        <v/>
      </c>
      <c r="L436" s="9" t="str">
        <f t="shared" si="89"/>
        <v/>
      </c>
      <c r="M436" s="9" t="str">
        <f t="shared" si="90"/>
        <v/>
      </c>
      <c r="N436" s="9" t="str">
        <f t="shared" si="91"/>
        <v/>
      </c>
      <c r="O436" s="9" t="str">
        <f t="shared" si="92"/>
        <v/>
      </c>
      <c r="P436" s="9" t="str">
        <f t="shared" si="93"/>
        <v/>
      </c>
      <c r="Q436" s="9" t="str">
        <f t="shared" si="94"/>
        <v/>
      </c>
      <c r="R436" s="9" t="str">
        <f>IF(A436&lt;&gt;"",IF(COUNTIF($G$2:$G$1000,"&gt;=50")&gt;=10,IF(AND(F436&gt;=55,G436&gt;=50),IF(_xlfn.RANK.EQ(K436,$K$2:$K$1000,0)&lt;=ROUND(COUNTIFS($G$2:$G$1000,"&gt;=50",$F$2:$F$1000,"&gt;=55")/100*$AF$9,0),$AF$8,IF(_xlfn.RANK.EQ(L436,$L$2:$L$1000,0)&lt;=ROUND(COUNTIFS($G$2:$G$1000,"&gt;=50",$F$2:$F$1000,"&gt;=55")/100*$AE$9,0),$AE$8,IF(_xlfn.RANK.EQ(M436,$M$2:$M$1000,0)&lt;=ROUND(COUNTIFS($G$2:$G$1000,"&gt;=50",$F$2:$F$1000,"&gt;=55")/100*$AD$9,0),$AD$8,IF(_xlfn.RANK.EQ(N436,$N$2:$N$1000,0)&lt;=ROUND(COUNTIFS($G$2:$G$1000,"&gt;=50",$F$2:$F$1000,"&gt;=55")/100*$AC$9,0),$AC$8,IF(_xlfn.RANK.EQ(O436,$O$2:$O$1000,0)&lt;=ROUND(COUNTIFS($G$2:$G$1000,"&gt;=50",$F$2:$F$1000,"&gt;=55")/100*$AB$9,0),$AB$8,IF(_xlfn.RANK.EQ(P436,$P$2:$P$1000,0)&lt;=ROUND(COUNTIFS($G$2:$G$1000,"&gt;=50",$F$2:$F$1000,"&gt;=55")/100*$AA$9,0),$AA$8,$Z$8)))))),IF(I436&gt;=$Y$9,$Y$8,$X$8)),IF(I436&gt;=$X$32,$X$30,IF(I436&gt;=$Y$32,$Y$30,IF(I436&gt;=$Z$32,$Z$30,IF(I436&gt;=$AA$32,$AA$30,IF(I436&gt;=$AB$32,$AB$30,IF(I436&gt;=$AC$32,$AC$30,IF(I436&gt;=$AD$32,$AD$30,IF(I436&gt;=$AE$32,$AE$30,$AF$30))))))))),"")</f>
        <v/>
      </c>
      <c r="S436" s="9" t="str" cm="1">
        <f t="array" ref="S436">IF(AND(D436&lt;&gt;"",D436&lt;&gt;"GR"),IF(COUNTIF($H$2:$H$1000,"&gt;=50")&gt;=10,IF(D436&lt;&gt;"GR",IF(AND(D436&gt;=55,H436&gt;=50),_xlfn.IFS(AND(H436&gt;=$AF$11,H436&gt;$AE$10,H436&gt;$AD$10,H436&gt;$AC$10,H436&gt;$AB$10,H436&gt;$AA$10,H436&gt;$Z$10),"AA",AND(H436&gt;=$AE$11,H436&gt;$AD$10,H436&gt;$AC$10,H436&gt;$AB$10,H436&gt;$AA$10,H436&gt;$Z$10),"BA",AND(H436&gt;=$AD$11,H436&gt;$AC$10,H436&gt;$AB$10,H436&gt;$AA$10,H436&gt;$Z$10),"BB",AND(H436&gt;=$AC$11,H436&gt;$AB$10,H436&gt;$AA$10,H436&gt;$Z$10),"CB",AND(H436&gt;=$AB$11,H436&gt;$AA$10,H436&gt;$Z$10),"CC",AND(H436&gt;=$AA$11,H436&gt;$Z$10),"DC",H436&gt;=50,"DD"),IF(H436&gt;=$Y$9,"FD","FF")),R436),IF(J436&gt;=$X$32,$X$30,IF(J436&gt;=$Y$32,$Y$30,IF(J436&gt;=$Z$32,$Z$30,IF(J436&gt;=$AA$32,$AA$30,IF(J436&gt;=$AB$32,$AB$30,IF(J436&gt;=$AC$32,$AC$30,IF(J436&gt;=$AD$32,$AD$30,IF(J436&gt;=$AE$32,$AE$30,$AF$30))))))))),R436)</f>
        <v/>
      </c>
      <c r="T436" s="9" t="str" cm="1">
        <f t="array" ref="T436">IF(A436&lt;&gt;"",IF(_xlfn.BITOR(D436&lt;&gt;"GR",D436&lt;&gt;""),IF(AND(J436&gt;=50,D436&gt;=55),_xlfn.RANK.EQ(J436,$J$2:$J$1000,0),_xlfn.IFS(S436="FD",999,S436="FF",1000)),IF(AND(J436&gt;=50,F436&gt;=55),_xlfn.RANK.EQ(J436,$J$2:$J$326,0),_xlfn.IFS(S436="FD",999,S436="FF",1000))),"")</f>
        <v/>
      </c>
    </row>
    <row r="437" spans="1:20" x14ac:dyDescent="0.2">
      <c r="A437" s="3"/>
      <c r="B437" s="3"/>
      <c r="C437" s="3"/>
      <c r="D437" s="3"/>
      <c r="E437" s="16">
        <f t="shared" si="85"/>
        <v>0</v>
      </c>
      <c r="F437" s="16">
        <f t="shared" si="86"/>
        <v>0</v>
      </c>
      <c r="G437" s="9">
        <f t="shared" si="84"/>
        <v>0</v>
      </c>
      <c r="H437" s="9">
        <f t="shared" si="87"/>
        <v>0</v>
      </c>
      <c r="I437" s="9">
        <f t="shared" si="95"/>
        <v>0</v>
      </c>
      <c r="J437" s="9">
        <f t="shared" si="96"/>
        <v>0</v>
      </c>
      <c r="K437" s="9" t="str">
        <f t="shared" si="88"/>
        <v/>
      </c>
      <c r="L437" s="9" t="str">
        <f t="shared" si="89"/>
        <v/>
      </c>
      <c r="M437" s="9" t="str">
        <f t="shared" si="90"/>
        <v/>
      </c>
      <c r="N437" s="9" t="str">
        <f t="shared" si="91"/>
        <v/>
      </c>
      <c r="O437" s="9" t="str">
        <f t="shared" si="92"/>
        <v/>
      </c>
      <c r="P437" s="9" t="str">
        <f t="shared" si="93"/>
        <v/>
      </c>
      <c r="Q437" s="9" t="str">
        <f t="shared" si="94"/>
        <v/>
      </c>
      <c r="R437" s="9" t="str">
        <f>IF(A437&lt;&gt;"",IF(COUNTIF($G$2:$G$1000,"&gt;=50")&gt;=10,IF(AND(F437&gt;=55,G437&gt;=50),IF(_xlfn.RANK.EQ(K437,$K$2:$K$1000,0)&lt;=ROUND(COUNTIFS($G$2:$G$1000,"&gt;=50",$F$2:$F$1000,"&gt;=55")/100*$AF$9,0),$AF$8,IF(_xlfn.RANK.EQ(L437,$L$2:$L$1000,0)&lt;=ROUND(COUNTIFS($G$2:$G$1000,"&gt;=50",$F$2:$F$1000,"&gt;=55")/100*$AE$9,0),$AE$8,IF(_xlfn.RANK.EQ(M437,$M$2:$M$1000,0)&lt;=ROUND(COUNTIFS($G$2:$G$1000,"&gt;=50",$F$2:$F$1000,"&gt;=55")/100*$AD$9,0),$AD$8,IF(_xlfn.RANK.EQ(N437,$N$2:$N$1000,0)&lt;=ROUND(COUNTIFS($G$2:$G$1000,"&gt;=50",$F$2:$F$1000,"&gt;=55")/100*$AC$9,0),$AC$8,IF(_xlfn.RANK.EQ(O437,$O$2:$O$1000,0)&lt;=ROUND(COUNTIFS($G$2:$G$1000,"&gt;=50",$F$2:$F$1000,"&gt;=55")/100*$AB$9,0),$AB$8,IF(_xlfn.RANK.EQ(P437,$P$2:$P$1000,0)&lt;=ROUND(COUNTIFS($G$2:$G$1000,"&gt;=50",$F$2:$F$1000,"&gt;=55")/100*$AA$9,0),$AA$8,$Z$8)))))),IF(I437&gt;=$Y$9,$Y$8,$X$8)),IF(I437&gt;=$X$32,$X$30,IF(I437&gt;=$Y$32,$Y$30,IF(I437&gt;=$Z$32,$Z$30,IF(I437&gt;=$AA$32,$AA$30,IF(I437&gt;=$AB$32,$AB$30,IF(I437&gt;=$AC$32,$AC$30,IF(I437&gt;=$AD$32,$AD$30,IF(I437&gt;=$AE$32,$AE$30,$AF$30))))))))),"")</f>
        <v/>
      </c>
      <c r="S437" s="9" t="str" cm="1">
        <f t="array" ref="S437">IF(AND(D437&lt;&gt;"",D437&lt;&gt;"GR"),IF(COUNTIF($H$2:$H$1000,"&gt;=50")&gt;=10,IF(D437&lt;&gt;"GR",IF(AND(D437&gt;=55,H437&gt;=50),_xlfn.IFS(AND(H437&gt;=$AF$11,H437&gt;$AE$10,H437&gt;$AD$10,H437&gt;$AC$10,H437&gt;$AB$10,H437&gt;$AA$10,H437&gt;$Z$10),"AA",AND(H437&gt;=$AE$11,H437&gt;$AD$10,H437&gt;$AC$10,H437&gt;$AB$10,H437&gt;$AA$10,H437&gt;$Z$10),"BA",AND(H437&gt;=$AD$11,H437&gt;$AC$10,H437&gt;$AB$10,H437&gt;$AA$10,H437&gt;$Z$10),"BB",AND(H437&gt;=$AC$11,H437&gt;$AB$10,H437&gt;$AA$10,H437&gt;$Z$10),"CB",AND(H437&gt;=$AB$11,H437&gt;$AA$10,H437&gt;$Z$10),"CC",AND(H437&gt;=$AA$11,H437&gt;$Z$10),"DC",H437&gt;=50,"DD"),IF(H437&gt;=$Y$9,"FD","FF")),R437),IF(J437&gt;=$X$32,$X$30,IF(J437&gt;=$Y$32,$Y$30,IF(J437&gt;=$Z$32,$Z$30,IF(J437&gt;=$AA$32,$AA$30,IF(J437&gt;=$AB$32,$AB$30,IF(J437&gt;=$AC$32,$AC$30,IF(J437&gt;=$AD$32,$AD$30,IF(J437&gt;=$AE$32,$AE$30,$AF$30))))))))),R437)</f>
        <v/>
      </c>
      <c r="T437" s="9" t="str" cm="1">
        <f t="array" ref="T437">IF(A437&lt;&gt;"",IF(_xlfn.BITOR(D437&lt;&gt;"GR",D437&lt;&gt;""),IF(AND(J437&gt;=50,D437&gt;=55),_xlfn.RANK.EQ(J437,$J$2:$J$1000,0),_xlfn.IFS(S437="FD",999,S437="FF",1000)),IF(AND(J437&gt;=50,F437&gt;=55),_xlfn.RANK.EQ(J437,$J$2:$J$326,0),_xlfn.IFS(S437="FD",999,S437="FF",1000))),"")</f>
        <v/>
      </c>
    </row>
    <row r="438" spans="1:20" x14ac:dyDescent="0.2">
      <c r="A438" s="3"/>
      <c r="B438" s="3"/>
      <c r="C438" s="3"/>
      <c r="D438" s="3"/>
      <c r="E438" s="16">
        <f t="shared" si="85"/>
        <v>0</v>
      </c>
      <c r="F438" s="16">
        <f t="shared" si="86"/>
        <v>0</v>
      </c>
      <c r="G438" s="9">
        <f t="shared" si="84"/>
        <v>0</v>
      </c>
      <c r="H438" s="9">
        <f t="shared" si="87"/>
        <v>0</v>
      </c>
      <c r="I438" s="9">
        <f t="shared" si="95"/>
        <v>0</v>
      </c>
      <c r="J438" s="9">
        <f t="shared" si="96"/>
        <v>0</v>
      </c>
      <c r="K438" s="9" t="str">
        <f t="shared" si="88"/>
        <v/>
      </c>
      <c r="L438" s="9" t="str">
        <f t="shared" si="89"/>
        <v/>
      </c>
      <c r="M438" s="9" t="str">
        <f t="shared" si="90"/>
        <v/>
      </c>
      <c r="N438" s="9" t="str">
        <f t="shared" si="91"/>
        <v/>
      </c>
      <c r="O438" s="9" t="str">
        <f t="shared" si="92"/>
        <v/>
      </c>
      <c r="P438" s="9" t="str">
        <f t="shared" si="93"/>
        <v/>
      </c>
      <c r="Q438" s="9" t="str">
        <f t="shared" si="94"/>
        <v/>
      </c>
      <c r="R438" s="9" t="str">
        <f>IF(A438&lt;&gt;"",IF(COUNTIF($G$2:$G$1000,"&gt;=50")&gt;=10,IF(AND(F438&gt;=55,G438&gt;=50),IF(_xlfn.RANK.EQ(K438,$K$2:$K$1000,0)&lt;=ROUND(COUNTIFS($G$2:$G$1000,"&gt;=50",$F$2:$F$1000,"&gt;=55")/100*$AF$9,0),$AF$8,IF(_xlfn.RANK.EQ(L438,$L$2:$L$1000,0)&lt;=ROUND(COUNTIFS($G$2:$G$1000,"&gt;=50",$F$2:$F$1000,"&gt;=55")/100*$AE$9,0),$AE$8,IF(_xlfn.RANK.EQ(M438,$M$2:$M$1000,0)&lt;=ROUND(COUNTIFS($G$2:$G$1000,"&gt;=50",$F$2:$F$1000,"&gt;=55")/100*$AD$9,0),$AD$8,IF(_xlfn.RANK.EQ(N438,$N$2:$N$1000,0)&lt;=ROUND(COUNTIFS($G$2:$G$1000,"&gt;=50",$F$2:$F$1000,"&gt;=55")/100*$AC$9,0),$AC$8,IF(_xlfn.RANK.EQ(O438,$O$2:$O$1000,0)&lt;=ROUND(COUNTIFS($G$2:$G$1000,"&gt;=50",$F$2:$F$1000,"&gt;=55")/100*$AB$9,0),$AB$8,IF(_xlfn.RANK.EQ(P438,$P$2:$P$1000,0)&lt;=ROUND(COUNTIFS($G$2:$G$1000,"&gt;=50",$F$2:$F$1000,"&gt;=55")/100*$AA$9,0),$AA$8,$Z$8)))))),IF(I438&gt;=$Y$9,$Y$8,$X$8)),IF(I438&gt;=$X$32,$X$30,IF(I438&gt;=$Y$32,$Y$30,IF(I438&gt;=$Z$32,$Z$30,IF(I438&gt;=$AA$32,$AA$30,IF(I438&gt;=$AB$32,$AB$30,IF(I438&gt;=$AC$32,$AC$30,IF(I438&gt;=$AD$32,$AD$30,IF(I438&gt;=$AE$32,$AE$30,$AF$30))))))))),"")</f>
        <v/>
      </c>
      <c r="S438" s="9" t="str" cm="1">
        <f t="array" ref="S438">IF(AND(D438&lt;&gt;"",D438&lt;&gt;"GR"),IF(COUNTIF($H$2:$H$1000,"&gt;=50")&gt;=10,IF(D438&lt;&gt;"GR",IF(AND(D438&gt;=55,H438&gt;=50),_xlfn.IFS(AND(H438&gt;=$AF$11,H438&gt;$AE$10,H438&gt;$AD$10,H438&gt;$AC$10,H438&gt;$AB$10,H438&gt;$AA$10,H438&gt;$Z$10),"AA",AND(H438&gt;=$AE$11,H438&gt;$AD$10,H438&gt;$AC$10,H438&gt;$AB$10,H438&gt;$AA$10,H438&gt;$Z$10),"BA",AND(H438&gt;=$AD$11,H438&gt;$AC$10,H438&gt;$AB$10,H438&gt;$AA$10,H438&gt;$Z$10),"BB",AND(H438&gt;=$AC$11,H438&gt;$AB$10,H438&gt;$AA$10,H438&gt;$Z$10),"CB",AND(H438&gt;=$AB$11,H438&gt;$AA$10,H438&gt;$Z$10),"CC",AND(H438&gt;=$AA$11,H438&gt;$Z$10),"DC",H438&gt;=50,"DD"),IF(H438&gt;=$Y$9,"FD","FF")),R438),IF(J438&gt;=$X$32,$X$30,IF(J438&gt;=$Y$32,$Y$30,IF(J438&gt;=$Z$32,$Z$30,IF(J438&gt;=$AA$32,$AA$30,IF(J438&gt;=$AB$32,$AB$30,IF(J438&gt;=$AC$32,$AC$30,IF(J438&gt;=$AD$32,$AD$30,IF(J438&gt;=$AE$32,$AE$30,$AF$30))))))))),R438)</f>
        <v/>
      </c>
      <c r="T438" s="9" t="str" cm="1">
        <f t="array" ref="T438">IF(A438&lt;&gt;"",IF(_xlfn.BITOR(D438&lt;&gt;"GR",D438&lt;&gt;""),IF(AND(J438&gt;=50,D438&gt;=55),_xlfn.RANK.EQ(J438,$J$2:$J$1000,0),_xlfn.IFS(S438="FD",999,S438="FF",1000)),IF(AND(J438&gt;=50,F438&gt;=55),_xlfn.RANK.EQ(J438,$J$2:$J$326,0),_xlfn.IFS(S438="FD",999,S438="FF",1000))),"")</f>
        <v/>
      </c>
    </row>
    <row r="439" spans="1:20" x14ac:dyDescent="0.2">
      <c r="A439" s="3"/>
      <c r="B439" s="3"/>
      <c r="C439" s="3"/>
      <c r="D439" s="3"/>
      <c r="E439" s="16">
        <f t="shared" si="85"/>
        <v>0</v>
      </c>
      <c r="F439" s="16">
        <f t="shared" si="86"/>
        <v>0</v>
      </c>
      <c r="G439" s="9">
        <f t="shared" si="84"/>
        <v>0</v>
      </c>
      <c r="H439" s="9">
        <f t="shared" si="87"/>
        <v>0</v>
      </c>
      <c r="I439" s="9">
        <f t="shared" si="95"/>
        <v>0</v>
      </c>
      <c r="J439" s="9">
        <f t="shared" si="96"/>
        <v>0</v>
      </c>
      <c r="K439" s="9" t="str">
        <f t="shared" si="88"/>
        <v/>
      </c>
      <c r="L439" s="9" t="str">
        <f t="shared" si="89"/>
        <v/>
      </c>
      <c r="M439" s="9" t="str">
        <f t="shared" si="90"/>
        <v/>
      </c>
      <c r="N439" s="9" t="str">
        <f t="shared" si="91"/>
        <v/>
      </c>
      <c r="O439" s="9" t="str">
        <f t="shared" si="92"/>
        <v/>
      </c>
      <c r="P439" s="9" t="str">
        <f t="shared" si="93"/>
        <v/>
      </c>
      <c r="Q439" s="9" t="str">
        <f t="shared" si="94"/>
        <v/>
      </c>
      <c r="R439" s="9" t="str">
        <f>IF(A439&lt;&gt;"",IF(COUNTIF($G$2:$G$1000,"&gt;=50")&gt;=10,IF(AND(F439&gt;=55,G439&gt;=50),IF(_xlfn.RANK.EQ(K439,$K$2:$K$1000,0)&lt;=ROUND(COUNTIFS($G$2:$G$1000,"&gt;=50",$F$2:$F$1000,"&gt;=55")/100*$AF$9,0),$AF$8,IF(_xlfn.RANK.EQ(L439,$L$2:$L$1000,0)&lt;=ROUND(COUNTIFS($G$2:$G$1000,"&gt;=50",$F$2:$F$1000,"&gt;=55")/100*$AE$9,0),$AE$8,IF(_xlfn.RANK.EQ(M439,$M$2:$M$1000,0)&lt;=ROUND(COUNTIFS($G$2:$G$1000,"&gt;=50",$F$2:$F$1000,"&gt;=55")/100*$AD$9,0),$AD$8,IF(_xlfn.RANK.EQ(N439,$N$2:$N$1000,0)&lt;=ROUND(COUNTIFS($G$2:$G$1000,"&gt;=50",$F$2:$F$1000,"&gt;=55")/100*$AC$9,0),$AC$8,IF(_xlfn.RANK.EQ(O439,$O$2:$O$1000,0)&lt;=ROUND(COUNTIFS($G$2:$G$1000,"&gt;=50",$F$2:$F$1000,"&gt;=55")/100*$AB$9,0),$AB$8,IF(_xlfn.RANK.EQ(P439,$P$2:$P$1000,0)&lt;=ROUND(COUNTIFS($G$2:$G$1000,"&gt;=50",$F$2:$F$1000,"&gt;=55")/100*$AA$9,0),$AA$8,$Z$8)))))),IF(I439&gt;=$Y$9,$Y$8,$X$8)),IF(I439&gt;=$X$32,$X$30,IF(I439&gt;=$Y$32,$Y$30,IF(I439&gt;=$Z$32,$Z$30,IF(I439&gt;=$AA$32,$AA$30,IF(I439&gt;=$AB$32,$AB$30,IF(I439&gt;=$AC$32,$AC$30,IF(I439&gt;=$AD$32,$AD$30,IF(I439&gt;=$AE$32,$AE$30,$AF$30))))))))),"")</f>
        <v/>
      </c>
      <c r="S439" s="9" t="str" cm="1">
        <f t="array" ref="S439">IF(AND(D439&lt;&gt;"",D439&lt;&gt;"GR"),IF(COUNTIF($H$2:$H$1000,"&gt;=50")&gt;=10,IF(D439&lt;&gt;"GR",IF(AND(D439&gt;=55,H439&gt;=50),_xlfn.IFS(AND(H439&gt;=$AF$11,H439&gt;$AE$10,H439&gt;$AD$10,H439&gt;$AC$10,H439&gt;$AB$10,H439&gt;$AA$10,H439&gt;$Z$10),"AA",AND(H439&gt;=$AE$11,H439&gt;$AD$10,H439&gt;$AC$10,H439&gt;$AB$10,H439&gt;$AA$10,H439&gt;$Z$10),"BA",AND(H439&gt;=$AD$11,H439&gt;$AC$10,H439&gt;$AB$10,H439&gt;$AA$10,H439&gt;$Z$10),"BB",AND(H439&gt;=$AC$11,H439&gt;$AB$10,H439&gt;$AA$10,H439&gt;$Z$10),"CB",AND(H439&gt;=$AB$11,H439&gt;$AA$10,H439&gt;$Z$10),"CC",AND(H439&gt;=$AA$11,H439&gt;$Z$10),"DC",H439&gt;=50,"DD"),IF(H439&gt;=$Y$9,"FD","FF")),R439),IF(J439&gt;=$X$32,$X$30,IF(J439&gt;=$Y$32,$Y$30,IF(J439&gt;=$Z$32,$Z$30,IF(J439&gt;=$AA$32,$AA$30,IF(J439&gt;=$AB$32,$AB$30,IF(J439&gt;=$AC$32,$AC$30,IF(J439&gt;=$AD$32,$AD$30,IF(J439&gt;=$AE$32,$AE$30,$AF$30))))))))),R439)</f>
        <v/>
      </c>
      <c r="T439" s="9" t="str" cm="1">
        <f t="array" ref="T439">IF(A439&lt;&gt;"",IF(_xlfn.BITOR(D439&lt;&gt;"GR",D439&lt;&gt;""),IF(AND(J439&gt;=50,D439&gt;=55),_xlfn.RANK.EQ(J439,$J$2:$J$1000,0),_xlfn.IFS(S439="FD",999,S439="FF",1000)),IF(AND(J439&gt;=50,F439&gt;=55),_xlfn.RANK.EQ(J439,$J$2:$J$326,0),_xlfn.IFS(S439="FD",999,S439="FF",1000))),"")</f>
        <v/>
      </c>
    </row>
    <row r="440" spans="1:20" x14ac:dyDescent="0.2">
      <c r="A440" s="3"/>
      <c r="B440" s="3"/>
      <c r="C440" s="3"/>
      <c r="D440" s="3"/>
      <c r="E440" s="16">
        <f t="shared" si="85"/>
        <v>0</v>
      </c>
      <c r="F440" s="16">
        <f t="shared" si="86"/>
        <v>0</v>
      </c>
      <c r="G440" s="9">
        <f t="shared" si="84"/>
        <v>0</v>
      </c>
      <c r="H440" s="9">
        <f t="shared" si="87"/>
        <v>0</v>
      </c>
      <c r="I440" s="9">
        <f t="shared" si="95"/>
        <v>0</v>
      </c>
      <c r="J440" s="9">
        <f t="shared" si="96"/>
        <v>0</v>
      </c>
      <c r="K440" s="9" t="str">
        <f t="shared" si="88"/>
        <v/>
      </c>
      <c r="L440" s="9" t="str">
        <f t="shared" si="89"/>
        <v/>
      </c>
      <c r="M440" s="9" t="str">
        <f t="shared" si="90"/>
        <v/>
      </c>
      <c r="N440" s="9" t="str">
        <f t="shared" si="91"/>
        <v/>
      </c>
      <c r="O440" s="9" t="str">
        <f t="shared" si="92"/>
        <v/>
      </c>
      <c r="P440" s="9" t="str">
        <f t="shared" si="93"/>
        <v/>
      </c>
      <c r="Q440" s="9" t="str">
        <f t="shared" si="94"/>
        <v/>
      </c>
      <c r="R440" s="9" t="str">
        <f>IF(A440&lt;&gt;"",IF(COUNTIF($G$2:$G$1000,"&gt;=50")&gt;=10,IF(AND(F440&gt;=55,G440&gt;=50),IF(_xlfn.RANK.EQ(K440,$K$2:$K$1000,0)&lt;=ROUND(COUNTIFS($G$2:$G$1000,"&gt;=50",$F$2:$F$1000,"&gt;=55")/100*$AF$9,0),$AF$8,IF(_xlfn.RANK.EQ(L440,$L$2:$L$1000,0)&lt;=ROUND(COUNTIFS($G$2:$G$1000,"&gt;=50",$F$2:$F$1000,"&gt;=55")/100*$AE$9,0),$AE$8,IF(_xlfn.RANK.EQ(M440,$M$2:$M$1000,0)&lt;=ROUND(COUNTIFS($G$2:$G$1000,"&gt;=50",$F$2:$F$1000,"&gt;=55")/100*$AD$9,0),$AD$8,IF(_xlfn.RANK.EQ(N440,$N$2:$N$1000,0)&lt;=ROUND(COUNTIFS($G$2:$G$1000,"&gt;=50",$F$2:$F$1000,"&gt;=55")/100*$AC$9,0),$AC$8,IF(_xlfn.RANK.EQ(O440,$O$2:$O$1000,0)&lt;=ROUND(COUNTIFS($G$2:$G$1000,"&gt;=50",$F$2:$F$1000,"&gt;=55")/100*$AB$9,0),$AB$8,IF(_xlfn.RANK.EQ(P440,$P$2:$P$1000,0)&lt;=ROUND(COUNTIFS($G$2:$G$1000,"&gt;=50",$F$2:$F$1000,"&gt;=55")/100*$AA$9,0),$AA$8,$Z$8)))))),IF(I440&gt;=$Y$9,$Y$8,$X$8)),IF(I440&gt;=$X$32,$X$30,IF(I440&gt;=$Y$32,$Y$30,IF(I440&gt;=$Z$32,$Z$30,IF(I440&gt;=$AA$32,$AA$30,IF(I440&gt;=$AB$32,$AB$30,IF(I440&gt;=$AC$32,$AC$30,IF(I440&gt;=$AD$32,$AD$30,IF(I440&gt;=$AE$32,$AE$30,$AF$30))))))))),"")</f>
        <v/>
      </c>
      <c r="S440" s="9" t="str" cm="1">
        <f t="array" ref="S440">IF(AND(D440&lt;&gt;"",D440&lt;&gt;"GR"),IF(COUNTIF($H$2:$H$1000,"&gt;=50")&gt;=10,IF(D440&lt;&gt;"GR",IF(AND(D440&gt;=55,H440&gt;=50),_xlfn.IFS(AND(H440&gt;=$AF$11,H440&gt;$AE$10,H440&gt;$AD$10,H440&gt;$AC$10,H440&gt;$AB$10,H440&gt;$AA$10,H440&gt;$Z$10),"AA",AND(H440&gt;=$AE$11,H440&gt;$AD$10,H440&gt;$AC$10,H440&gt;$AB$10,H440&gt;$AA$10,H440&gt;$Z$10),"BA",AND(H440&gt;=$AD$11,H440&gt;$AC$10,H440&gt;$AB$10,H440&gt;$AA$10,H440&gt;$Z$10),"BB",AND(H440&gt;=$AC$11,H440&gt;$AB$10,H440&gt;$AA$10,H440&gt;$Z$10),"CB",AND(H440&gt;=$AB$11,H440&gt;$AA$10,H440&gt;$Z$10),"CC",AND(H440&gt;=$AA$11,H440&gt;$Z$10),"DC",H440&gt;=50,"DD"),IF(H440&gt;=$Y$9,"FD","FF")),R440),IF(J440&gt;=$X$32,$X$30,IF(J440&gt;=$Y$32,$Y$30,IF(J440&gt;=$Z$32,$Z$30,IF(J440&gt;=$AA$32,$AA$30,IF(J440&gt;=$AB$32,$AB$30,IF(J440&gt;=$AC$32,$AC$30,IF(J440&gt;=$AD$32,$AD$30,IF(J440&gt;=$AE$32,$AE$30,$AF$30))))))))),R440)</f>
        <v/>
      </c>
      <c r="T440" s="9" t="str" cm="1">
        <f t="array" ref="T440">IF(A440&lt;&gt;"",IF(_xlfn.BITOR(D440&lt;&gt;"GR",D440&lt;&gt;""),IF(AND(J440&gt;=50,D440&gt;=55),_xlfn.RANK.EQ(J440,$J$2:$J$1000,0),_xlfn.IFS(S440="FD",999,S440="FF",1000)),IF(AND(J440&gt;=50,F440&gt;=55),_xlfn.RANK.EQ(J440,$J$2:$J$326,0),_xlfn.IFS(S440="FD",999,S440="FF",1000))),"")</f>
        <v/>
      </c>
    </row>
    <row r="441" spans="1:20" x14ac:dyDescent="0.2">
      <c r="A441" s="3"/>
      <c r="B441" s="3"/>
      <c r="C441" s="3"/>
      <c r="D441" s="3"/>
      <c r="E441" s="16">
        <f t="shared" si="85"/>
        <v>0</v>
      </c>
      <c r="F441" s="16">
        <f t="shared" si="86"/>
        <v>0</v>
      </c>
      <c r="G441" s="9">
        <f t="shared" si="84"/>
        <v>0</v>
      </c>
      <c r="H441" s="9">
        <f t="shared" si="87"/>
        <v>0</v>
      </c>
      <c r="I441" s="9">
        <f t="shared" si="95"/>
        <v>0</v>
      </c>
      <c r="J441" s="9">
        <f t="shared" si="96"/>
        <v>0</v>
      </c>
      <c r="K441" s="9" t="str">
        <f t="shared" si="88"/>
        <v/>
      </c>
      <c r="L441" s="9" t="str">
        <f t="shared" si="89"/>
        <v/>
      </c>
      <c r="M441" s="9" t="str">
        <f t="shared" si="90"/>
        <v/>
      </c>
      <c r="N441" s="9" t="str">
        <f t="shared" si="91"/>
        <v/>
      </c>
      <c r="O441" s="9" t="str">
        <f t="shared" si="92"/>
        <v/>
      </c>
      <c r="P441" s="9" t="str">
        <f t="shared" si="93"/>
        <v/>
      </c>
      <c r="Q441" s="9" t="str">
        <f t="shared" si="94"/>
        <v/>
      </c>
      <c r="R441" s="9" t="str">
        <f>IF(A441&lt;&gt;"",IF(COUNTIF($G$2:$G$1000,"&gt;=50")&gt;=10,IF(AND(F441&gt;=55,G441&gt;=50),IF(_xlfn.RANK.EQ(K441,$K$2:$K$1000,0)&lt;=ROUND(COUNTIFS($G$2:$G$1000,"&gt;=50",$F$2:$F$1000,"&gt;=55")/100*$AF$9,0),$AF$8,IF(_xlfn.RANK.EQ(L441,$L$2:$L$1000,0)&lt;=ROUND(COUNTIFS($G$2:$G$1000,"&gt;=50",$F$2:$F$1000,"&gt;=55")/100*$AE$9,0),$AE$8,IF(_xlfn.RANK.EQ(M441,$M$2:$M$1000,0)&lt;=ROUND(COUNTIFS($G$2:$G$1000,"&gt;=50",$F$2:$F$1000,"&gt;=55")/100*$AD$9,0),$AD$8,IF(_xlfn.RANK.EQ(N441,$N$2:$N$1000,0)&lt;=ROUND(COUNTIFS($G$2:$G$1000,"&gt;=50",$F$2:$F$1000,"&gt;=55")/100*$AC$9,0),$AC$8,IF(_xlfn.RANK.EQ(O441,$O$2:$O$1000,0)&lt;=ROUND(COUNTIFS($G$2:$G$1000,"&gt;=50",$F$2:$F$1000,"&gt;=55")/100*$AB$9,0),$AB$8,IF(_xlfn.RANK.EQ(P441,$P$2:$P$1000,0)&lt;=ROUND(COUNTIFS($G$2:$G$1000,"&gt;=50",$F$2:$F$1000,"&gt;=55")/100*$AA$9,0),$AA$8,$Z$8)))))),IF(I441&gt;=$Y$9,$Y$8,$X$8)),IF(I441&gt;=$X$32,$X$30,IF(I441&gt;=$Y$32,$Y$30,IF(I441&gt;=$Z$32,$Z$30,IF(I441&gt;=$AA$32,$AA$30,IF(I441&gt;=$AB$32,$AB$30,IF(I441&gt;=$AC$32,$AC$30,IF(I441&gt;=$AD$32,$AD$30,IF(I441&gt;=$AE$32,$AE$30,$AF$30))))))))),"")</f>
        <v/>
      </c>
      <c r="S441" s="9" t="str" cm="1">
        <f t="array" ref="S441">IF(AND(D441&lt;&gt;"",D441&lt;&gt;"GR"),IF(COUNTIF($H$2:$H$1000,"&gt;=50")&gt;=10,IF(D441&lt;&gt;"GR",IF(AND(D441&gt;=55,H441&gt;=50),_xlfn.IFS(AND(H441&gt;=$AF$11,H441&gt;$AE$10,H441&gt;$AD$10,H441&gt;$AC$10,H441&gt;$AB$10,H441&gt;$AA$10,H441&gt;$Z$10),"AA",AND(H441&gt;=$AE$11,H441&gt;$AD$10,H441&gt;$AC$10,H441&gt;$AB$10,H441&gt;$AA$10,H441&gt;$Z$10),"BA",AND(H441&gt;=$AD$11,H441&gt;$AC$10,H441&gt;$AB$10,H441&gt;$AA$10,H441&gt;$Z$10),"BB",AND(H441&gt;=$AC$11,H441&gt;$AB$10,H441&gt;$AA$10,H441&gt;$Z$10),"CB",AND(H441&gt;=$AB$11,H441&gt;$AA$10,H441&gt;$Z$10),"CC",AND(H441&gt;=$AA$11,H441&gt;$Z$10),"DC",H441&gt;=50,"DD"),IF(H441&gt;=$Y$9,"FD","FF")),R441),IF(J441&gt;=$X$32,$X$30,IF(J441&gt;=$Y$32,$Y$30,IF(J441&gt;=$Z$32,$Z$30,IF(J441&gt;=$AA$32,$AA$30,IF(J441&gt;=$AB$32,$AB$30,IF(J441&gt;=$AC$32,$AC$30,IF(J441&gt;=$AD$32,$AD$30,IF(J441&gt;=$AE$32,$AE$30,$AF$30))))))))),R441)</f>
        <v/>
      </c>
      <c r="T441" s="9" t="str" cm="1">
        <f t="array" ref="T441">IF(A441&lt;&gt;"",IF(_xlfn.BITOR(D441&lt;&gt;"GR",D441&lt;&gt;""),IF(AND(J441&gt;=50,D441&gt;=55),_xlfn.RANK.EQ(J441,$J$2:$J$1000,0),_xlfn.IFS(S441="FD",999,S441="FF",1000)),IF(AND(J441&gt;=50,F441&gt;=55),_xlfn.RANK.EQ(J441,$J$2:$J$326,0),_xlfn.IFS(S441="FD",999,S441="FF",1000))),"")</f>
        <v/>
      </c>
    </row>
    <row r="442" spans="1:20" x14ac:dyDescent="0.2">
      <c r="A442" s="3"/>
      <c r="B442" s="3"/>
      <c r="C442" s="3"/>
      <c r="D442" s="3"/>
      <c r="E442" s="16">
        <f t="shared" si="85"/>
        <v>0</v>
      </c>
      <c r="F442" s="16">
        <f t="shared" si="86"/>
        <v>0</v>
      </c>
      <c r="G442" s="9">
        <f t="shared" si="84"/>
        <v>0</v>
      </c>
      <c r="H442" s="9">
        <f t="shared" si="87"/>
        <v>0</v>
      </c>
      <c r="I442" s="9">
        <f t="shared" si="95"/>
        <v>0</v>
      </c>
      <c r="J442" s="9">
        <f t="shared" si="96"/>
        <v>0</v>
      </c>
      <c r="K442" s="9" t="str">
        <f t="shared" si="88"/>
        <v/>
      </c>
      <c r="L442" s="9" t="str">
        <f t="shared" si="89"/>
        <v/>
      </c>
      <c r="M442" s="9" t="str">
        <f t="shared" si="90"/>
        <v/>
      </c>
      <c r="N442" s="9" t="str">
        <f t="shared" si="91"/>
        <v/>
      </c>
      <c r="O442" s="9" t="str">
        <f t="shared" si="92"/>
        <v/>
      </c>
      <c r="P442" s="9" t="str">
        <f t="shared" si="93"/>
        <v/>
      </c>
      <c r="Q442" s="9" t="str">
        <f t="shared" si="94"/>
        <v/>
      </c>
      <c r="R442" s="9" t="str">
        <f>IF(A442&lt;&gt;"",IF(COUNTIF($G$2:$G$1000,"&gt;=50")&gt;=10,IF(AND(F442&gt;=55,G442&gt;=50),IF(_xlfn.RANK.EQ(K442,$K$2:$K$1000,0)&lt;=ROUND(COUNTIFS($G$2:$G$1000,"&gt;=50",$F$2:$F$1000,"&gt;=55")/100*$AF$9,0),$AF$8,IF(_xlfn.RANK.EQ(L442,$L$2:$L$1000,0)&lt;=ROUND(COUNTIFS($G$2:$G$1000,"&gt;=50",$F$2:$F$1000,"&gt;=55")/100*$AE$9,0),$AE$8,IF(_xlfn.RANK.EQ(M442,$M$2:$M$1000,0)&lt;=ROUND(COUNTIFS($G$2:$G$1000,"&gt;=50",$F$2:$F$1000,"&gt;=55")/100*$AD$9,0),$AD$8,IF(_xlfn.RANK.EQ(N442,$N$2:$N$1000,0)&lt;=ROUND(COUNTIFS($G$2:$G$1000,"&gt;=50",$F$2:$F$1000,"&gt;=55")/100*$AC$9,0),$AC$8,IF(_xlfn.RANK.EQ(O442,$O$2:$O$1000,0)&lt;=ROUND(COUNTIFS($G$2:$G$1000,"&gt;=50",$F$2:$F$1000,"&gt;=55")/100*$AB$9,0),$AB$8,IF(_xlfn.RANK.EQ(P442,$P$2:$P$1000,0)&lt;=ROUND(COUNTIFS($G$2:$G$1000,"&gt;=50",$F$2:$F$1000,"&gt;=55")/100*$AA$9,0),$AA$8,$Z$8)))))),IF(I442&gt;=$Y$9,$Y$8,$X$8)),IF(I442&gt;=$X$32,$X$30,IF(I442&gt;=$Y$32,$Y$30,IF(I442&gt;=$Z$32,$Z$30,IF(I442&gt;=$AA$32,$AA$30,IF(I442&gt;=$AB$32,$AB$30,IF(I442&gt;=$AC$32,$AC$30,IF(I442&gt;=$AD$32,$AD$30,IF(I442&gt;=$AE$32,$AE$30,$AF$30))))))))),"")</f>
        <v/>
      </c>
      <c r="S442" s="9" t="str" cm="1">
        <f t="array" ref="S442">IF(AND(D442&lt;&gt;"",D442&lt;&gt;"GR"),IF(COUNTIF($H$2:$H$1000,"&gt;=50")&gt;=10,IF(D442&lt;&gt;"GR",IF(AND(D442&gt;=55,H442&gt;=50),_xlfn.IFS(AND(H442&gt;=$AF$11,H442&gt;$AE$10,H442&gt;$AD$10,H442&gt;$AC$10,H442&gt;$AB$10,H442&gt;$AA$10,H442&gt;$Z$10),"AA",AND(H442&gt;=$AE$11,H442&gt;$AD$10,H442&gt;$AC$10,H442&gt;$AB$10,H442&gt;$AA$10,H442&gt;$Z$10),"BA",AND(H442&gt;=$AD$11,H442&gt;$AC$10,H442&gt;$AB$10,H442&gt;$AA$10,H442&gt;$Z$10),"BB",AND(H442&gt;=$AC$11,H442&gt;$AB$10,H442&gt;$AA$10,H442&gt;$Z$10),"CB",AND(H442&gt;=$AB$11,H442&gt;$AA$10,H442&gt;$Z$10),"CC",AND(H442&gt;=$AA$11,H442&gt;$Z$10),"DC",H442&gt;=50,"DD"),IF(H442&gt;=$Y$9,"FD","FF")),R442),IF(J442&gt;=$X$32,$X$30,IF(J442&gt;=$Y$32,$Y$30,IF(J442&gt;=$Z$32,$Z$30,IF(J442&gt;=$AA$32,$AA$30,IF(J442&gt;=$AB$32,$AB$30,IF(J442&gt;=$AC$32,$AC$30,IF(J442&gt;=$AD$32,$AD$30,IF(J442&gt;=$AE$32,$AE$30,$AF$30))))))))),R442)</f>
        <v/>
      </c>
      <c r="T442" s="9" t="str" cm="1">
        <f t="array" ref="T442">IF(A442&lt;&gt;"",IF(_xlfn.BITOR(D442&lt;&gt;"GR",D442&lt;&gt;""),IF(AND(J442&gt;=50,D442&gt;=55),_xlfn.RANK.EQ(J442,$J$2:$J$1000,0),_xlfn.IFS(S442="FD",999,S442="FF",1000)),IF(AND(J442&gt;=50,F442&gt;=55),_xlfn.RANK.EQ(J442,$J$2:$J$326,0),_xlfn.IFS(S442="FD",999,S442="FF",1000))),"")</f>
        <v/>
      </c>
    </row>
    <row r="443" spans="1:20" x14ac:dyDescent="0.2">
      <c r="A443" s="3"/>
      <c r="B443" s="3"/>
      <c r="C443" s="3"/>
      <c r="D443" s="3"/>
      <c r="E443" s="16">
        <f t="shared" si="85"/>
        <v>0</v>
      </c>
      <c r="F443" s="16">
        <f t="shared" si="86"/>
        <v>0</v>
      </c>
      <c r="G443" s="9">
        <f t="shared" si="84"/>
        <v>0</v>
      </c>
      <c r="H443" s="9">
        <f t="shared" si="87"/>
        <v>0</v>
      </c>
      <c r="I443" s="9">
        <f t="shared" si="95"/>
        <v>0</v>
      </c>
      <c r="J443" s="9">
        <f t="shared" si="96"/>
        <v>0</v>
      </c>
      <c r="K443" s="9" t="str">
        <f t="shared" si="88"/>
        <v/>
      </c>
      <c r="L443" s="9" t="str">
        <f t="shared" si="89"/>
        <v/>
      </c>
      <c r="M443" s="9" t="str">
        <f t="shared" si="90"/>
        <v/>
      </c>
      <c r="N443" s="9" t="str">
        <f t="shared" si="91"/>
        <v/>
      </c>
      <c r="O443" s="9" t="str">
        <f t="shared" si="92"/>
        <v/>
      </c>
      <c r="P443" s="9" t="str">
        <f t="shared" si="93"/>
        <v/>
      </c>
      <c r="Q443" s="9" t="str">
        <f t="shared" si="94"/>
        <v/>
      </c>
      <c r="R443" s="9" t="str">
        <f>IF(A443&lt;&gt;"",IF(COUNTIF($G$2:$G$1000,"&gt;=50")&gt;=10,IF(AND(F443&gt;=55,G443&gt;=50),IF(_xlfn.RANK.EQ(K443,$K$2:$K$1000,0)&lt;=ROUND(COUNTIFS($G$2:$G$1000,"&gt;=50",$F$2:$F$1000,"&gt;=55")/100*$AF$9,0),$AF$8,IF(_xlfn.RANK.EQ(L443,$L$2:$L$1000,0)&lt;=ROUND(COUNTIFS($G$2:$G$1000,"&gt;=50",$F$2:$F$1000,"&gt;=55")/100*$AE$9,0),$AE$8,IF(_xlfn.RANK.EQ(M443,$M$2:$M$1000,0)&lt;=ROUND(COUNTIFS($G$2:$G$1000,"&gt;=50",$F$2:$F$1000,"&gt;=55")/100*$AD$9,0),$AD$8,IF(_xlfn.RANK.EQ(N443,$N$2:$N$1000,0)&lt;=ROUND(COUNTIFS($G$2:$G$1000,"&gt;=50",$F$2:$F$1000,"&gt;=55")/100*$AC$9,0),$AC$8,IF(_xlfn.RANK.EQ(O443,$O$2:$O$1000,0)&lt;=ROUND(COUNTIFS($G$2:$G$1000,"&gt;=50",$F$2:$F$1000,"&gt;=55")/100*$AB$9,0),$AB$8,IF(_xlfn.RANK.EQ(P443,$P$2:$P$1000,0)&lt;=ROUND(COUNTIFS($G$2:$G$1000,"&gt;=50",$F$2:$F$1000,"&gt;=55")/100*$AA$9,0),$AA$8,$Z$8)))))),IF(I443&gt;=$Y$9,$Y$8,$X$8)),IF(I443&gt;=$X$32,$X$30,IF(I443&gt;=$Y$32,$Y$30,IF(I443&gt;=$Z$32,$Z$30,IF(I443&gt;=$AA$32,$AA$30,IF(I443&gt;=$AB$32,$AB$30,IF(I443&gt;=$AC$32,$AC$30,IF(I443&gt;=$AD$32,$AD$30,IF(I443&gt;=$AE$32,$AE$30,$AF$30))))))))),"")</f>
        <v/>
      </c>
      <c r="S443" s="9" t="str" cm="1">
        <f t="array" ref="S443">IF(AND(D443&lt;&gt;"",D443&lt;&gt;"GR"),IF(COUNTIF($H$2:$H$1000,"&gt;=50")&gt;=10,IF(D443&lt;&gt;"GR",IF(AND(D443&gt;=55,H443&gt;=50),_xlfn.IFS(AND(H443&gt;=$AF$11,H443&gt;$AE$10,H443&gt;$AD$10,H443&gt;$AC$10,H443&gt;$AB$10,H443&gt;$AA$10,H443&gt;$Z$10),"AA",AND(H443&gt;=$AE$11,H443&gt;$AD$10,H443&gt;$AC$10,H443&gt;$AB$10,H443&gt;$AA$10,H443&gt;$Z$10),"BA",AND(H443&gt;=$AD$11,H443&gt;$AC$10,H443&gt;$AB$10,H443&gt;$AA$10,H443&gt;$Z$10),"BB",AND(H443&gt;=$AC$11,H443&gt;$AB$10,H443&gt;$AA$10,H443&gt;$Z$10),"CB",AND(H443&gt;=$AB$11,H443&gt;$AA$10,H443&gt;$Z$10),"CC",AND(H443&gt;=$AA$11,H443&gt;$Z$10),"DC",H443&gt;=50,"DD"),IF(H443&gt;=$Y$9,"FD","FF")),R443),IF(J443&gt;=$X$32,$X$30,IF(J443&gt;=$Y$32,$Y$30,IF(J443&gt;=$Z$32,$Z$30,IF(J443&gt;=$AA$32,$AA$30,IF(J443&gt;=$AB$32,$AB$30,IF(J443&gt;=$AC$32,$AC$30,IF(J443&gt;=$AD$32,$AD$30,IF(J443&gt;=$AE$32,$AE$30,$AF$30))))))))),R443)</f>
        <v/>
      </c>
      <c r="T443" s="9" t="str" cm="1">
        <f t="array" ref="T443">IF(A443&lt;&gt;"",IF(_xlfn.BITOR(D443&lt;&gt;"GR",D443&lt;&gt;""),IF(AND(J443&gt;=50,D443&gt;=55),_xlfn.RANK.EQ(J443,$J$2:$J$1000,0),_xlfn.IFS(S443="FD",999,S443="FF",1000)),IF(AND(J443&gt;=50,F443&gt;=55),_xlfn.RANK.EQ(J443,$J$2:$J$326,0),_xlfn.IFS(S443="FD",999,S443="FF",1000))),"")</f>
        <v/>
      </c>
    </row>
    <row r="444" spans="1:20" x14ac:dyDescent="0.2">
      <c r="A444" s="3"/>
      <c r="B444" s="3"/>
      <c r="C444" s="3"/>
      <c r="D444" s="3"/>
      <c r="E444" s="16">
        <f t="shared" si="85"/>
        <v>0</v>
      </c>
      <c r="F444" s="16">
        <f t="shared" si="86"/>
        <v>0</v>
      </c>
      <c r="G444" s="9">
        <f t="shared" si="84"/>
        <v>0</v>
      </c>
      <c r="H444" s="9">
        <f t="shared" si="87"/>
        <v>0</v>
      </c>
      <c r="I444" s="9">
        <f t="shared" si="95"/>
        <v>0</v>
      </c>
      <c r="J444" s="9">
        <f t="shared" si="96"/>
        <v>0</v>
      </c>
      <c r="K444" s="9" t="str">
        <f t="shared" si="88"/>
        <v/>
      </c>
      <c r="L444" s="9" t="str">
        <f t="shared" si="89"/>
        <v/>
      </c>
      <c r="M444" s="9" t="str">
        <f t="shared" si="90"/>
        <v/>
      </c>
      <c r="N444" s="9" t="str">
        <f t="shared" si="91"/>
        <v/>
      </c>
      <c r="O444" s="9" t="str">
        <f t="shared" si="92"/>
        <v/>
      </c>
      <c r="P444" s="9" t="str">
        <f t="shared" si="93"/>
        <v/>
      </c>
      <c r="Q444" s="9" t="str">
        <f t="shared" si="94"/>
        <v/>
      </c>
      <c r="R444" s="9" t="str">
        <f>IF(A444&lt;&gt;"",IF(COUNTIF($G$2:$G$1000,"&gt;=50")&gt;=10,IF(AND(F444&gt;=55,G444&gt;=50),IF(_xlfn.RANK.EQ(K444,$K$2:$K$1000,0)&lt;=ROUND(COUNTIFS($G$2:$G$1000,"&gt;=50",$F$2:$F$1000,"&gt;=55")/100*$AF$9,0),$AF$8,IF(_xlfn.RANK.EQ(L444,$L$2:$L$1000,0)&lt;=ROUND(COUNTIFS($G$2:$G$1000,"&gt;=50",$F$2:$F$1000,"&gt;=55")/100*$AE$9,0),$AE$8,IF(_xlfn.RANK.EQ(M444,$M$2:$M$1000,0)&lt;=ROUND(COUNTIFS($G$2:$G$1000,"&gt;=50",$F$2:$F$1000,"&gt;=55")/100*$AD$9,0),$AD$8,IF(_xlfn.RANK.EQ(N444,$N$2:$N$1000,0)&lt;=ROUND(COUNTIFS($G$2:$G$1000,"&gt;=50",$F$2:$F$1000,"&gt;=55")/100*$AC$9,0),$AC$8,IF(_xlfn.RANK.EQ(O444,$O$2:$O$1000,0)&lt;=ROUND(COUNTIFS($G$2:$G$1000,"&gt;=50",$F$2:$F$1000,"&gt;=55")/100*$AB$9,0),$AB$8,IF(_xlfn.RANK.EQ(P444,$P$2:$P$1000,0)&lt;=ROUND(COUNTIFS($G$2:$G$1000,"&gt;=50",$F$2:$F$1000,"&gt;=55")/100*$AA$9,0),$AA$8,$Z$8)))))),IF(I444&gt;=$Y$9,$Y$8,$X$8)),IF(I444&gt;=$X$32,$X$30,IF(I444&gt;=$Y$32,$Y$30,IF(I444&gt;=$Z$32,$Z$30,IF(I444&gt;=$AA$32,$AA$30,IF(I444&gt;=$AB$32,$AB$30,IF(I444&gt;=$AC$32,$AC$30,IF(I444&gt;=$AD$32,$AD$30,IF(I444&gt;=$AE$32,$AE$30,$AF$30))))))))),"")</f>
        <v/>
      </c>
      <c r="S444" s="9" t="str" cm="1">
        <f t="array" ref="S444">IF(AND(D444&lt;&gt;"",D444&lt;&gt;"GR"),IF(COUNTIF($H$2:$H$1000,"&gt;=50")&gt;=10,IF(D444&lt;&gt;"GR",IF(AND(D444&gt;=55,H444&gt;=50),_xlfn.IFS(AND(H444&gt;=$AF$11,H444&gt;$AE$10,H444&gt;$AD$10,H444&gt;$AC$10,H444&gt;$AB$10,H444&gt;$AA$10,H444&gt;$Z$10),"AA",AND(H444&gt;=$AE$11,H444&gt;$AD$10,H444&gt;$AC$10,H444&gt;$AB$10,H444&gt;$AA$10,H444&gt;$Z$10),"BA",AND(H444&gt;=$AD$11,H444&gt;$AC$10,H444&gt;$AB$10,H444&gt;$AA$10,H444&gt;$Z$10),"BB",AND(H444&gt;=$AC$11,H444&gt;$AB$10,H444&gt;$AA$10,H444&gt;$Z$10),"CB",AND(H444&gt;=$AB$11,H444&gt;$AA$10,H444&gt;$Z$10),"CC",AND(H444&gt;=$AA$11,H444&gt;$Z$10),"DC",H444&gt;=50,"DD"),IF(H444&gt;=$Y$9,"FD","FF")),R444),IF(J444&gt;=$X$32,$X$30,IF(J444&gt;=$Y$32,$Y$30,IF(J444&gt;=$Z$32,$Z$30,IF(J444&gt;=$AA$32,$AA$30,IF(J444&gt;=$AB$32,$AB$30,IF(J444&gt;=$AC$32,$AC$30,IF(J444&gt;=$AD$32,$AD$30,IF(J444&gt;=$AE$32,$AE$30,$AF$30))))))))),R444)</f>
        <v/>
      </c>
      <c r="T444" s="9" t="str" cm="1">
        <f t="array" ref="T444">IF(A444&lt;&gt;"",IF(_xlfn.BITOR(D444&lt;&gt;"GR",D444&lt;&gt;""),IF(AND(J444&gt;=50,D444&gt;=55),_xlfn.RANK.EQ(J444,$J$2:$J$1000,0),_xlfn.IFS(S444="FD",999,S444="FF",1000)),IF(AND(J444&gt;=50,F444&gt;=55),_xlfn.RANK.EQ(J444,$J$2:$J$326,0),_xlfn.IFS(S444="FD",999,S444="FF",1000))),"")</f>
        <v/>
      </c>
    </row>
    <row r="445" spans="1:20" x14ac:dyDescent="0.2">
      <c r="A445" s="3"/>
      <c r="B445" s="3"/>
      <c r="C445" s="3"/>
      <c r="D445" s="3"/>
      <c r="E445" s="16">
        <f t="shared" si="85"/>
        <v>0</v>
      </c>
      <c r="F445" s="16">
        <f t="shared" si="86"/>
        <v>0</v>
      </c>
      <c r="G445" s="9">
        <f t="shared" si="84"/>
        <v>0</v>
      </c>
      <c r="H445" s="9">
        <f t="shared" si="87"/>
        <v>0</v>
      </c>
      <c r="I445" s="9">
        <f t="shared" si="95"/>
        <v>0</v>
      </c>
      <c r="J445" s="9">
        <f t="shared" si="96"/>
        <v>0</v>
      </c>
      <c r="K445" s="9" t="str">
        <f t="shared" si="88"/>
        <v/>
      </c>
      <c r="L445" s="9" t="str">
        <f t="shared" si="89"/>
        <v/>
      </c>
      <c r="M445" s="9" t="str">
        <f t="shared" si="90"/>
        <v/>
      </c>
      <c r="N445" s="9" t="str">
        <f t="shared" si="91"/>
        <v/>
      </c>
      <c r="O445" s="9" t="str">
        <f t="shared" si="92"/>
        <v/>
      </c>
      <c r="P445" s="9" t="str">
        <f t="shared" si="93"/>
        <v/>
      </c>
      <c r="Q445" s="9" t="str">
        <f t="shared" si="94"/>
        <v/>
      </c>
      <c r="R445" s="9" t="str">
        <f>IF(A445&lt;&gt;"",IF(COUNTIF($G$2:$G$1000,"&gt;=50")&gt;=10,IF(AND(F445&gt;=55,G445&gt;=50),IF(_xlfn.RANK.EQ(K445,$K$2:$K$1000,0)&lt;=ROUND(COUNTIFS($G$2:$G$1000,"&gt;=50",$F$2:$F$1000,"&gt;=55")/100*$AF$9,0),$AF$8,IF(_xlfn.RANK.EQ(L445,$L$2:$L$1000,0)&lt;=ROUND(COUNTIFS($G$2:$G$1000,"&gt;=50",$F$2:$F$1000,"&gt;=55")/100*$AE$9,0),$AE$8,IF(_xlfn.RANK.EQ(M445,$M$2:$M$1000,0)&lt;=ROUND(COUNTIFS($G$2:$G$1000,"&gt;=50",$F$2:$F$1000,"&gt;=55")/100*$AD$9,0),$AD$8,IF(_xlfn.RANK.EQ(N445,$N$2:$N$1000,0)&lt;=ROUND(COUNTIFS($G$2:$G$1000,"&gt;=50",$F$2:$F$1000,"&gt;=55")/100*$AC$9,0),$AC$8,IF(_xlfn.RANK.EQ(O445,$O$2:$O$1000,0)&lt;=ROUND(COUNTIFS($G$2:$G$1000,"&gt;=50",$F$2:$F$1000,"&gt;=55")/100*$AB$9,0),$AB$8,IF(_xlfn.RANK.EQ(P445,$P$2:$P$1000,0)&lt;=ROUND(COUNTIFS($G$2:$G$1000,"&gt;=50",$F$2:$F$1000,"&gt;=55")/100*$AA$9,0),$AA$8,$Z$8)))))),IF(I445&gt;=$Y$9,$Y$8,$X$8)),IF(I445&gt;=$X$32,$X$30,IF(I445&gt;=$Y$32,$Y$30,IF(I445&gt;=$Z$32,$Z$30,IF(I445&gt;=$AA$32,$AA$30,IF(I445&gt;=$AB$32,$AB$30,IF(I445&gt;=$AC$32,$AC$30,IF(I445&gt;=$AD$32,$AD$30,IF(I445&gt;=$AE$32,$AE$30,$AF$30))))))))),"")</f>
        <v/>
      </c>
      <c r="S445" s="9" t="str" cm="1">
        <f t="array" ref="S445">IF(AND(D445&lt;&gt;"",D445&lt;&gt;"GR"),IF(COUNTIF($H$2:$H$1000,"&gt;=50")&gt;=10,IF(D445&lt;&gt;"GR",IF(AND(D445&gt;=55,H445&gt;=50),_xlfn.IFS(AND(H445&gt;=$AF$11,H445&gt;$AE$10,H445&gt;$AD$10,H445&gt;$AC$10,H445&gt;$AB$10,H445&gt;$AA$10,H445&gt;$Z$10),"AA",AND(H445&gt;=$AE$11,H445&gt;$AD$10,H445&gt;$AC$10,H445&gt;$AB$10,H445&gt;$AA$10,H445&gt;$Z$10),"BA",AND(H445&gt;=$AD$11,H445&gt;$AC$10,H445&gt;$AB$10,H445&gt;$AA$10,H445&gt;$Z$10),"BB",AND(H445&gt;=$AC$11,H445&gt;$AB$10,H445&gt;$AA$10,H445&gt;$Z$10),"CB",AND(H445&gt;=$AB$11,H445&gt;$AA$10,H445&gt;$Z$10),"CC",AND(H445&gt;=$AA$11,H445&gt;$Z$10),"DC",H445&gt;=50,"DD"),IF(H445&gt;=$Y$9,"FD","FF")),R445),IF(J445&gt;=$X$32,$X$30,IF(J445&gt;=$Y$32,$Y$30,IF(J445&gt;=$Z$32,$Z$30,IF(J445&gt;=$AA$32,$AA$30,IF(J445&gt;=$AB$32,$AB$30,IF(J445&gt;=$AC$32,$AC$30,IF(J445&gt;=$AD$32,$AD$30,IF(J445&gt;=$AE$32,$AE$30,$AF$30))))))))),R445)</f>
        <v/>
      </c>
      <c r="T445" s="9" t="str" cm="1">
        <f t="array" ref="T445">IF(A445&lt;&gt;"",IF(_xlfn.BITOR(D445&lt;&gt;"GR",D445&lt;&gt;""),IF(AND(J445&gt;=50,D445&gt;=55),_xlfn.RANK.EQ(J445,$J$2:$J$1000,0),_xlfn.IFS(S445="FD",999,S445="FF",1000)),IF(AND(J445&gt;=50,F445&gt;=55),_xlfn.RANK.EQ(J445,$J$2:$J$326,0),_xlfn.IFS(S445="FD",999,S445="FF",1000))),"")</f>
        <v/>
      </c>
    </row>
    <row r="446" spans="1:20" x14ac:dyDescent="0.2">
      <c r="A446" s="3"/>
      <c r="B446" s="3"/>
      <c r="C446" s="3"/>
      <c r="D446" s="3"/>
      <c r="E446" s="16">
        <f t="shared" si="85"/>
        <v>0</v>
      </c>
      <c r="F446" s="16">
        <f t="shared" si="86"/>
        <v>0</v>
      </c>
      <c r="G446" s="9">
        <f t="shared" si="84"/>
        <v>0</v>
      </c>
      <c r="H446" s="9">
        <f t="shared" si="87"/>
        <v>0</v>
      </c>
      <c r="I446" s="9">
        <f t="shared" si="95"/>
        <v>0</v>
      </c>
      <c r="J446" s="9">
        <f t="shared" si="96"/>
        <v>0</v>
      </c>
      <c r="K446" s="9" t="str">
        <f t="shared" si="88"/>
        <v/>
      </c>
      <c r="L446" s="9" t="str">
        <f t="shared" si="89"/>
        <v/>
      </c>
      <c r="M446" s="9" t="str">
        <f t="shared" si="90"/>
        <v/>
      </c>
      <c r="N446" s="9" t="str">
        <f t="shared" si="91"/>
        <v/>
      </c>
      <c r="O446" s="9" t="str">
        <f t="shared" si="92"/>
        <v/>
      </c>
      <c r="P446" s="9" t="str">
        <f t="shared" si="93"/>
        <v/>
      </c>
      <c r="Q446" s="9" t="str">
        <f t="shared" si="94"/>
        <v/>
      </c>
      <c r="R446" s="9" t="str">
        <f>IF(A446&lt;&gt;"",IF(COUNTIF($G$2:$G$1000,"&gt;=50")&gt;=10,IF(AND(F446&gt;=55,G446&gt;=50),IF(_xlfn.RANK.EQ(K446,$K$2:$K$1000,0)&lt;=ROUND(COUNTIFS($G$2:$G$1000,"&gt;=50",$F$2:$F$1000,"&gt;=55")/100*$AF$9,0),$AF$8,IF(_xlfn.RANK.EQ(L446,$L$2:$L$1000,0)&lt;=ROUND(COUNTIFS($G$2:$G$1000,"&gt;=50",$F$2:$F$1000,"&gt;=55")/100*$AE$9,0),$AE$8,IF(_xlfn.RANK.EQ(M446,$M$2:$M$1000,0)&lt;=ROUND(COUNTIFS($G$2:$G$1000,"&gt;=50",$F$2:$F$1000,"&gt;=55")/100*$AD$9,0),$AD$8,IF(_xlfn.RANK.EQ(N446,$N$2:$N$1000,0)&lt;=ROUND(COUNTIFS($G$2:$G$1000,"&gt;=50",$F$2:$F$1000,"&gt;=55")/100*$AC$9,0),$AC$8,IF(_xlfn.RANK.EQ(O446,$O$2:$O$1000,0)&lt;=ROUND(COUNTIFS($G$2:$G$1000,"&gt;=50",$F$2:$F$1000,"&gt;=55")/100*$AB$9,0),$AB$8,IF(_xlfn.RANK.EQ(P446,$P$2:$P$1000,0)&lt;=ROUND(COUNTIFS($G$2:$G$1000,"&gt;=50",$F$2:$F$1000,"&gt;=55")/100*$AA$9,0),$AA$8,$Z$8)))))),IF(I446&gt;=$Y$9,$Y$8,$X$8)),IF(I446&gt;=$X$32,$X$30,IF(I446&gt;=$Y$32,$Y$30,IF(I446&gt;=$Z$32,$Z$30,IF(I446&gt;=$AA$32,$AA$30,IF(I446&gt;=$AB$32,$AB$30,IF(I446&gt;=$AC$32,$AC$30,IF(I446&gt;=$AD$32,$AD$30,IF(I446&gt;=$AE$32,$AE$30,$AF$30))))))))),"")</f>
        <v/>
      </c>
      <c r="S446" s="9" t="str" cm="1">
        <f t="array" ref="S446">IF(AND(D446&lt;&gt;"",D446&lt;&gt;"GR"),IF(COUNTIF($H$2:$H$1000,"&gt;=50")&gt;=10,IF(D446&lt;&gt;"GR",IF(AND(D446&gt;=55,H446&gt;=50),_xlfn.IFS(AND(H446&gt;=$AF$11,H446&gt;$AE$10,H446&gt;$AD$10,H446&gt;$AC$10,H446&gt;$AB$10,H446&gt;$AA$10,H446&gt;$Z$10),"AA",AND(H446&gt;=$AE$11,H446&gt;$AD$10,H446&gt;$AC$10,H446&gt;$AB$10,H446&gt;$AA$10,H446&gt;$Z$10),"BA",AND(H446&gt;=$AD$11,H446&gt;$AC$10,H446&gt;$AB$10,H446&gt;$AA$10,H446&gt;$Z$10),"BB",AND(H446&gt;=$AC$11,H446&gt;$AB$10,H446&gt;$AA$10,H446&gt;$Z$10),"CB",AND(H446&gt;=$AB$11,H446&gt;$AA$10,H446&gt;$Z$10),"CC",AND(H446&gt;=$AA$11,H446&gt;$Z$10),"DC",H446&gt;=50,"DD"),IF(H446&gt;=$Y$9,"FD","FF")),R446),IF(J446&gt;=$X$32,$X$30,IF(J446&gt;=$Y$32,$Y$30,IF(J446&gt;=$Z$32,$Z$30,IF(J446&gt;=$AA$32,$AA$30,IF(J446&gt;=$AB$32,$AB$30,IF(J446&gt;=$AC$32,$AC$30,IF(J446&gt;=$AD$32,$AD$30,IF(J446&gt;=$AE$32,$AE$30,$AF$30))))))))),R446)</f>
        <v/>
      </c>
      <c r="T446" s="9" t="str" cm="1">
        <f t="array" ref="T446">IF(A446&lt;&gt;"",IF(_xlfn.BITOR(D446&lt;&gt;"GR",D446&lt;&gt;""),IF(AND(J446&gt;=50,D446&gt;=55),_xlfn.RANK.EQ(J446,$J$2:$J$1000,0),_xlfn.IFS(S446="FD",999,S446="FF",1000)),IF(AND(J446&gt;=50,F446&gt;=55),_xlfn.RANK.EQ(J446,$J$2:$J$326,0),_xlfn.IFS(S446="FD",999,S446="FF",1000))),"")</f>
        <v/>
      </c>
    </row>
    <row r="447" spans="1:20" x14ac:dyDescent="0.2">
      <c r="A447" s="3"/>
      <c r="B447" s="3"/>
      <c r="C447" s="3"/>
      <c r="D447" s="3"/>
      <c r="E447" s="16">
        <f t="shared" si="85"/>
        <v>0</v>
      </c>
      <c r="F447" s="16">
        <f t="shared" si="86"/>
        <v>0</v>
      </c>
      <c r="G447" s="9">
        <f t="shared" si="84"/>
        <v>0</v>
      </c>
      <c r="H447" s="9">
        <f t="shared" si="87"/>
        <v>0</v>
      </c>
      <c r="I447" s="9">
        <f t="shared" si="95"/>
        <v>0</v>
      </c>
      <c r="J447" s="9">
        <f t="shared" si="96"/>
        <v>0</v>
      </c>
      <c r="K447" s="9" t="str">
        <f t="shared" si="88"/>
        <v/>
      </c>
      <c r="L447" s="9" t="str">
        <f t="shared" si="89"/>
        <v/>
      </c>
      <c r="M447" s="9" t="str">
        <f t="shared" si="90"/>
        <v/>
      </c>
      <c r="N447" s="9" t="str">
        <f t="shared" si="91"/>
        <v/>
      </c>
      <c r="O447" s="9" t="str">
        <f t="shared" si="92"/>
        <v/>
      </c>
      <c r="P447" s="9" t="str">
        <f t="shared" si="93"/>
        <v/>
      </c>
      <c r="Q447" s="9" t="str">
        <f t="shared" si="94"/>
        <v/>
      </c>
      <c r="R447" s="9" t="str">
        <f>IF(A447&lt;&gt;"",IF(COUNTIF($G$2:$G$1000,"&gt;=50")&gt;=10,IF(AND(F447&gt;=55,G447&gt;=50),IF(_xlfn.RANK.EQ(K447,$K$2:$K$1000,0)&lt;=ROUND(COUNTIFS($G$2:$G$1000,"&gt;=50",$F$2:$F$1000,"&gt;=55")/100*$AF$9,0),$AF$8,IF(_xlfn.RANK.EQ(L447,$L$2:$L$1000,0)&lt;=ROUND(COUNTIFS($G$2:$G$1000,"&gt;=50",$F$2:$F$1000,"&gt;=55")/100*$AE$9,0),$AE$8,IF(_xlfn.RANK.EQ(M447,$M$2:$M$1000,0)&lt;=ROUND(COUNTIFS($G$2:$G$1000,"&gt;=50",$F$2:$F$1000,"&gt;=55")/100*$AD$9,0),$AD$8,IF(_xlfn.RANK.EQ(N447,$N$2:$N$1000,0)&lt;=ROUND(COUNTIFS($G$2:$G$1000,"&gt;=50",$F$2:$F$1000,"&gt;=55")/100*$AC$9,0),$AC$8,IF(_xlfn.RANK.EQ(O447,$O$2:$O$1000,0)&lt;=ROUND(COUNTIFS($G$2:$G$1000,"&gt;=50",$F$2:$F$1000,"&gt;=55")/100*$AB$9,0),$AB$8,IF(_xlfn.RANK.EQ(P447,$P$2:$P$1000,0)&lt;=ROUND(COUNTIFS($G$2:$G$1000,"&gt;=50",$F$2:$F$1000,"&gt;=55")/100*$AA$9,0),$AA$8,$Z$8)))))),IF(I447&gt;=$Y$9,$Y$8,$X$8)),IF(I447&gt;=$X$32,$X$30,IF(I447&gt;=$Y$32,$Y$30,IF(I447&gt;=$Z$32,$Z$30,IF(I447&gt;=$AA$32,$AA$30,IF(I447&gt;=$AB$32,$AB$30,IF(I447&gt;=$AC$32,$AC$30,IF(I447&gt;=$AD$32,$AD$30,IF(I447&gt;=$AE$32,$AE$30,$AF$30))))))))),"")</f>
        <v/>
      </c>
      <c r="S447" s="9" t="str" cm="1">
        <f t="array" ref="S447">IF(AND(D447&lt;&gt;"",D447&lt;&gt;"GR"),IF(COUNTIF($H$2:$H$1000,"&gt;=50")&gt;=10,IF(D447&lt;&gt;"GR",IF(AND(D447&gt;=55,H447&gt;=50),_xlfn.IFS(AND(H447&gt;=$AF$11,H447&gt;$AE$10,H447&gt;$AD$10,H447&gt;$AC$10,H447&gt;$AB$10,H447&gt;$AA$10,H447&gt;$Z$10),"AA",AND(H447&gt;=$AE$11,H447&gt;$AD$10,H447&gt;$AC$10,H447&gt;$AB$10,H447&gt;$AA$10,H447&gt;$Z$10),"BA",AND(H447&gt;=$AD$11,H447&gt;$AC$10,H447&gt;$AB$10,H447&gt;$AA$10,H447&gt;$Z$10),"BB",AND(H447&gt;=$AC$11,H447&gt;$AB$10,H447&gt;$AA$10,H447&gt;$Z$10),"CB",AND(H447&gt;=$AB$11,H447&gt;$AA$10,H447&gt;$Z$10),"CC",AND(H447&gt;=$AA$11,H447&gt;$Z$10),"DC",H447&gt;=50,"DD"),IF(H447&gt;=$Y$9,"FD","FF")),R447),IF(J447&gt;=$X$32,$X$30,IF(J447&gt;=$Y$32,$Y$30,IF(J447&gt;=$Z$32,$Z$30,IF(J447&gt;=$AA$32,$AA$30,IF(J447&gt;=$AB$32,$AB$30,IF(J447&gt;=$AC$32,$AC$30,IF(J447&gt;=$AD$32,$AD$30,IF(J447&gt;=$AE$32,$AE$30,$AF$30))))))))),R447)</f>
        <v/>
      </c>
      <c r="T447" s="9" t="str" cm="1">
        <f t="array" ref="T447">IF(A447&lt;&gt;"",IF(_xlfn.BITOR(D447&lt;&gt;"GR",D447&lt;&gt;""),IF(AND(J447&gt;=50,D447&gt;=55),_xlfn.RANK.EQ(J447,$J$2:$J$1000,0),_xlfn.IFS(S447="FD",999,S447="FF",1000)),IF(AND(J447&gt;=50,F447&gt;=55),_xlfn.RANK.EQ(J447,$J$2:$J$326,0),_xlfn.IFS(S447="FD",999,S447="FF",1000))),"")</f>
        <v/>
      </c>
    </row>
    <row r="448" spans="1:20" x14ac:dyDescent="0.2">
      <c r="A448" s="3"/>
      <c r="B448" s="3"/>
      <c r="C448" s="3"/>
      <c r="D448" s="3"/>
      <c r="E448" s="16">
        <f t="shared" si="85"/>
        <v>0</v>
      </c>
      <c r="F448" s="16">
        <f t="shared" si="86"/>
        <v>0</v>
      </c>
      <c r="G448" s="9">
        <f t="shared" si="84"/>
        <v>0</v>
      </c>
      <c r="H448" s="9">
        <f t="shared" si="87"/>
        <v>0</v>
      </c>
      <c r="I448" s="9">
        <f t="shared" si="95"/>
        <v>0</v>
      </c>
      <c r="J448" s="9">
        <f t="shared" si="96"/>
        <v>0</v>
      </c>
      <c r="K448" s="9" t="str">
        <f t="shared" si="88"/>
        <v/>
      </c>
      <c r="L448" s="9" t="str">
        <f t="shared" si="89"/>
        <v/>
      </c>
      <c r="M448" s="9" t="str">
        <f t="shared" si="90"/>
        <v/>
      </c>
      <c r="N448" s="9" t="str">
        <f t="shared" si="91"/>
        <v/>
      </c>
      <c r="O448" s="9" t="str">
        <f t="shared" si="92"/>
        <v/>
      </c>
      <c r="P448" s="9" t="str">
        <f t="shared" si="93"/>
        <v/>
      </c>
      <c r="Q448" s="9" t="str">
        <f t="shared" si="94"/>
        <v/>
      </c>
      <c r="R448" s="9" t="str">
        <f>IF(A448&lt;&gt;"",IF(COUNTIF($G$2:$G$1000,"&gt;=50")&gt;=10,IF(AND(F448&gt;=55,G448&gt;=50),IF(_xlfn.RANK.EQ(K448,$K$2:$K$1000,0)&lt;=ROUND(COUNTIFS($G$2:$G$1000,"&gt;=50",$F$2:$F$1000,"&gt;=55")/100*$AF$9,0),$AF$8,IF(_xlfn.RANK.EQ(L448,$L$2:$L$1000,0)&lt;=ROUND(COUNTIFS($G$2:$G$1000,"&gt;=50",$F$2:$F$1000,"&gt;=55")/100*$AE$9,0),$AE$8,IF(_xlfn.RANK.EQ(M448,$M$2:$M$1000,0)&lt;=ROUND(COUNTIFS($G$2:$G$1000,"&gt;=50",$F$2:$F$1000,"&gt;=55")/100*$AD$9,0),$AD$8,IF(_xlfn.RANK.EQ(N448,$N$2:$N$1000,0)&lt;=ROUND(COUNTIFS($G$2:$G$1000,"&gt;=50",$F$2:$F$1000,"&gt;=55")/100*$AC$9,0),$AC$8,IF(_xlfn.RANK.EQ(O448,$O$2:$O$1000,0)&lt;=ROUND(COUNTIFS($G$2:$G$1000,"&gt;=50",$F$2:$F$1000,"&gt;=55")/100*$AB$9,0),$AB$8,IF(_xlfn.RANK.EQ(P448,$P$2:$P$1000,0)&lt;=ROUND(COUNTIFS($G$2:$G$1000,"&gt;=50",$F$2:$F$1000,"&gt;=55")/100*$AA$9,0),$AA$8,$Z$8)))))),IF(I448&gt;=$Y$9,$Y$8,$X$8)),IF(I448&gt;=$X$32,$X$30,IF(I448&gt;=$Y$32,$Y$30,IF(I448&gt;=$Z$32,$Z$30,IF(I448&gt;=$AA$32,$AA$30,IF(I448&gt;=$AB$32,$AB$30,IF(I448&gt;=$AC$32,$AC$30,IF(I448&gt;=$AD$32,$AD$30,IF(I448&gt;=$AE$32,$AE$30,$AF$30))))))))),"")</f>
        <v/>
      </c>
      <c r="S448" s="9" t="str" cm="1">
        <f t="array" ref="S448">IF(AND(D448&lt;&gt;"",D448&lt;&gt;"GR"),IF(COUNTIF($H$2:$H$1000,"&gt;=50")&gt;=10,IF(D448&lt;&gt;"GR",IF(AND(D448&gt;=55,H448&gt;=50),_xlfn.IFS(AND(H448&gt;=$AF$11,H448&gt;$AE$10,H448&gt;$AD$10,H448&gt;$AC$10,H448&gt;$AB$10,H448&gt;$AA$10,H448&gt;$Z$10),"AA",AND(H448&gt;=$AE$11,H448&gt;$AD$10,H448&gt;$AC$10,H448&gt;$AB$10,H448&gt;$AA$10,H448&gt;$Z$10),"BA",AND(H448&gt;=$AD$11,H448&gt;$AC$10,H448&gt;$AB$10,H448&gt;$AA$10,H448&gt;$Z$10),"BB",AND(H448&gt;=$AC$11,H448&gt;$AB$10,H448&gt;$AA$10,H448&gt;$Z$10),"CB",AND(H448&gt;=$AB$11,H448&gt;$AA$10,H448&gt;$Z$10),"CC",AND(H448&gt;=$AA$11,H448&gt;$Z$10),"DC",H448&gt;=50,"DD"),IF(H448&gt;=$Y$9,"FD","FF")),R448),IF(J448&gt;=$X$32,$X$30,IF(J448&gt;=$Y$32,$Y$30,IF(J448&gt;=$Z$32,$Z$30,IF(J448&gt;=$AA$32,$AA$30,IF(J448&gt;=$AB$32,$AB$30,IF(J448&gt;=$AC$32,$AC$30,IF(J448&gt;=$AD$32,$AD$30,IF(J448&gt;=$AE$32,$AE$30,$AF$30))))))))),R448)</f>
        <v/>
      </c>
      <c r="T448" s="9" t="str" cm="1">
        <f t="array" ref="T448">IF(A448&lt;&gt;"",IF(_xlfn.BITOR(D448&lt;&gt;"GR",D448&lt;&gt;""),IF(AND(J448&gt;=50,D448&gt;=55),_xlfn.RANK.EQ(J448,$J$2:$J$1000,0),_xlfn.IFS(S448="FD",999,S448="FF",1000)),IF(AND(J448&gt;=50,F448&gt;=55),_xlfn.RANK.EQ(J448,$J$2:$J$326,0),_xlfn.IFS(S448="FD",999,S448="FF",1000))),"")</f>
        <v/>
      </c>
    </row>
    <row r="449" spans="1:20" x14ac:dyDescent="0.2">
      <c r="A449" s="3"/>
      <c r="B449" s="3"/>
      <c r="C449" s="3"/>
      <c r="D449" s="3"/>
      <c r="E449" s="16">
        <f t="shared" si="85"/>
        <v>0</v>
      </c>
      <c r="F449" s="16">
        <f t="shared" si="86"/>
        <v>0</v>
      </c>
      <c r="G449" s="9">
        <f t="shared" si="84"/>
        <v>0</v>
      </c>
      <c r="H449" s="9">
        <f t="shared" si="87"/>
        <v>0</v>
      </c>
      <c r="I449" s="9">
        <f t="shared" si="95"/>
        <v>0</v>
      </c>
      <c r="J449" s="9">
        <f t="shared" si="96"/>
        <v>0</v>
      </c>
      <c r="K449" s="9" t="str">
        <f t="shared" si="88"/>
        <v/>
      </c>
      <c r="L449" s="9" t="str">
        <f t="shared" si="89"/>
        <v/>
      </c>
      <c r="M449" s="9" t="str">
        <f t="shared" si="90"/>
        <v/>
      </c>
      <c r="N449" s="9" t="str">
        <f t="shared" si="91"/>
        <v/>
      </c>
      <c r="O449" s="9" t="str">
        <f t="shared" si="92"/>
        <v/>
      </c>
      <c r="P449" s="9" t="str">
        <f t="shared" si="93"/>
        <v/>
      </c>
      <c r="Q449" s="9" t="str">
        <f t="shared" si="94"/>
        <v/>
      </c>
      <c r="R449" s="9" t="str">
        <f>IF(A449&lt;&gt;"",IF(COUNTIF($G$2:$G$1000,"&gt;=50")&gt;=10,IF(AND(F449&gt;=55,G449&gt;=50),IF(_xlfn.RANK.EQ(K449,$K$2:$K$1000,0)&lt;=ROUND(COUNTIFS($G$2:$G$1000,"&gt;=50",$F$2:$F$1000,"&gt;=55")/100*$AF$9,0),$AF$8,IF(_xlfn.RANK.EQ(L449,$L$2:$L$1000,0)&lt;=ROUND(COUNTIFS($G$2:$G$1000,"&gt;=50",$F$2:$F$1000,"&gt;=55")/100*$AE$9,0),$AE$8,IF(_xlfn.RANK.EQ(M449,$M$2:$M$1000,0)&lt;=ROUND(COUNTIFS($G$2:$G$1000,"&gt;=50",$F$2:$F$1000,"&gt;=55")/100*$AD$9,0),$AD$8,IF(_xlfn.RANK.EQ(N449,$N$2:$N$1000,0)&lt;=ROUND(COUNTIFS($G$2:$G$1000,"&gt;=50",$F$2:$F$1000,"&gt;=55")/100*$AC$9,0),$AC$8,IF(_xlfn.RANK.EQ(O449,$O$2:$O$1000,0)&lt;=ROUND(COUNTIFS($G$2:$G$1000,"&gt;=50",$F$2:$F$1000,"&gt;=55")/100*$AB$9,0),$AB$8,IF(_xlfn.RANK.EQ(P449,$P$2:$P$1000,0)&lt;=ROUND(COUNTIFS($G$2:$G$1000,"&gt;=50",$F$2:$F$1000,"&gt;=55")/100*$AA$9,0),$AA$8,$Z$8)))))),IF(I449&gt;=$Y$9,$Y$8,$X$8)),IF(I449&gt;=$X$32,$X$30,IF(I449&gt;=$Y$32,$Y$30,IF(I449&gt;=$Z$32,$Z$30,IF(I449&gt;=$AA$32,$AA$30,IF(I449&gt;=$AB$32,$AB$30,IF(I449&gt;=$AC$32,$AC$30,IF(I449&gt;=$AD$32,$AD$30,IF(I449&gt;=$AE$32,$AE$30,$AF$30))))))))),"")</f>
        <v/>
      </c>
      <c r="S449" s="9" t="str" cm="1">
        <f t="array" ref="S449">IF(AND(D449&lt;&gt;"",D449&lt;&gt;"GR"),IF(COUNTIF($H$2:$H$1000,"&gt;=50")&gt;=10,IF(D449&lt;&gt;"GR",IF(AND(D449&gt;=55,H449&gt;=50),_xlfn.IFS(AND(H449&gt;=$AF$11,H449&gt;$AE$10,H449&gt;$AD$10,H449&gt;$AC$10,H449&gt;$AB$10,H449&gt;$AA$10,H449&gt;$Z$10),"AA",AND(H449&gt;=$AE$11,H449&gt;$AD$10,H449&gt;$AC$10,H449&gt;$AB$10,H449&gt;$AA$10,H449&gt;$Z$10),"BA",AND(H449&gt;=$AD$11,H449&gt;$AC$10,H449&gt;$AB$10,H449&gt;$AA$10,H449&gt;$Z$10),"BB",AND(H449&gt;=$AC$11,H449&gt;$AB$10,H449&gt;$AA$10,H449&gt;$Z$10),"CB",AND(H449&gt;=$AB$11,H449&gt;$AA$10,H449&gt;$Z$10),"CC",AND(H449&gt;=$AA$11,H449&gt;$Z$10),"DC",H449&gt;=50,"DD"),IF(H449&gt;=$Y$9,"FD","FF")),R449),IF(J449&gt;=$X$32,$X$30,IF(J449&gt;=$Y$32,$Y$30,IF(J449&gt;=$Z$32,$Z$30,IF(J449&gt;=$AA$32,$AA$30,IF(J449&gt;=$AB$32,$AB$30,IF(J449&gt;=$AC$32,$AC$30,IF(J449&gt;=$AD$32,$AD$30,IF(J449&gt;=$AE$32,$AE$30,$AF$30))))))))),R449)</f>
        <v/>
      </c>
      <c r="T449" s="9" t="str" cm="1">
        <f t="array" ref="T449">IF(A449&lt;&gt;"",IF(_xlfn.BITOR(D449&lt;&gt;"GR",D449&lt;&gt;""),IF(AND(J449&gt;=50,D449&gt;=55),_xlfn.RANK.EQ(J449,$J$2:$J$1000,0),_xlfn.IFS(S449="FD",999,S449="FF",1000)),IF(AND(J449&gt;=50,F449&gt;=55),_xlfn.RANK.EQ(J449,$J$2:$J$326,0),_xlfn.IFS(S449="FD",999,S449="FF",1000))),"")</f>
        <v/>
      </c>
    </row>
    <row r="450" spans="1:20" x14ac:dyDescent="0.2">
      <c r="A450" s="3"/>
      <c r="B450" s="3"/>
      <c r="C450" s="3"/>
      <c r="D450" s="3"/>
      <c r="E450" s="16">
        <f t="shared" si="85"/>
        <v>0</v>
      </c>
      <c r="F450" s="16">
        <f t="shared" si="86"/>
        <v>0</v>
      </c>
      <c r="G450" s="9">
        <f t="shared" ref="G450:G513" si="97">(E450*0.4)+(F450*0.6)</f>
        <v>0</v>
      </c>
      <c r="H450" s="9">
        <f t="shared" si="87"/>
        <v>0</v>
      </c>
      <c r="I450" s="9">
        <f t="shared" si="95"/>
        <v>0</v>
      </c>
      <c r="J450" s="9">
        <f t="shared" si="96"/>
        <v>0</v>
      </c>
      <c r="K450" s="9" t="str">
        <f t="shared" si="88"/>
        <v/>
      </c>
      <c r="L450" s="9" t="str">
        <f t="shared" si="89"/>
        <v/>
      </c>
      <c r="M450" s="9" t="str">
        <f t="shared" si="90"/>
        <v/>
      </c>
      <c r="N450" s="9" t="str">
        <f t="shared" si="91"/>
        <v/>
      </c>
      <c r="O450" s="9" t="str">
        <f t="shared" si="92"/>
        <v/>
      </c>
      <c r="P450" s="9" t="str">
        <f t="shared" si="93"/>
        <v/>
      </c>
      <c r="Q450" s="9" t="str">
        <f t="shared" si="94"/>
        <v/>
      </c>
      <c r="R450" s="9" t="str">
        <f>IF(A450&lt;&gt;"",IF(COUNTIF($G$2:$G$1000,"&gt;=50")&gt;=10,IF(AND(F450&gt;=55,G450&gt;=50),IF(_xlfn.RANK.EQ(K450,$K$2:$K$1000,0)&lt;=ROUND(COUNTIFS($G$2:$G$1000,"&gt;=50",$F$2:$F$1000,"&gt;=55")/100*$AF$9,0),$AF$8,IF(_xlfn.RANK.EQ(L450,$L$2:$L$1000,0)&lt;=ROUND(COUNTIFS($G$2:$G$1000,"&gt;=50",$F$2:$F$1000,"&gt;=55")/100*$AE$9,0),$AE$8,IF(_xlfn.RANK.EQ(M450,$M$2:$M$1000,0)&lt;=ROUND(COUNTIFS($G$2:$G$1000,"&gt;=50",$F$2:$F$1000,"&gt;=55")/100*$AD$9,0),$AD$8,IF(_xlfn.RANK.EQ(N450,$N$2:$N$1000,0)&lt;=ROUND(COUNTIFS($G$2:$G$1000,"&gt;=50",$F$2:$F$1000,"&gt;=55")/100*$AC$9,0),$AC$8,IF(_xlfn.RANK.EQ(O450,$O$2:$O$1000,0)&lt;=ROUND(COUNTIFS($G$2:$G$1000,"&gt;=50",$F$2:$F$1000,"&gt;=55")/100*$AB$9,0),$AB$8,IF(_xlfn.RANK.EQ(P450,$P$2:$P$1000,0)&lt;=ROUND(COUNTIFS($G$2:$G$1000,"&gt;=50",$F$2:$F$1000,"&gt;=55")/100*$AA$9,0),$AA$8,$Z$8)))))),IF(I450&gt;=$Y$9,$Y$8,$X$8)),IF(I450&gt;=$X$32,$X$30,IF(I450&gt;=$Y$32,$Y$30,IF(I450&gt;=$Z$32,$Z$30,IF(I450&gt;=$AA$32,$AA$30,IF(I450&gt;=$AB$32,$AB$30,IF(I450&gt;=$AC$32,$AC$30,IF(I450&gt;=$AD$32,$AD$30,IF(I450&gt;=$AE$32,$AE$30,$AF$30))))))))),"")</f>
        <v/>
      </c>
      <c r="S450" s="9" t="str" cm="1">
        <f t="array" ref="S450">IF(AND(D450&lt;&gt;"",D450&lt;&gt;"GR"),IF(COUNTIF($H$2:$H$1000,"&gt;=50")&gt;=10,IF(D450&lt;&gt;"GR",IF(AND(D450&gt;=55,H450&gt;=50),_xlfn.IFS(AND(H450&gt;=$AF$11,H450&gt;$AE$10,H450&gt;$AD$10,H450&gt;$AC$10,H450&gt;$AB$10,H450&gt;$AA$10,H450&gt;$Z$10),"AA",AND(H450&gt;=$AE$11,H450&gt;$AD$10,H450&gt;$AC$10,H450&gt;$AB$10,H450&gt;$AA$10,H450&gt;$Z$10),"BA",AND(H450&gt;=$AD$11,H450&gt;$AC$10,H450&gt;$AB$10,H450&gt;$AA$10,H450&gt;$Z$10),"BB",AND(H450&gt;=$AC$11,H450&gt;$AB$10,H450&gt;$AA$10,H450&gt;$Z$10),"CB",AND(H450&gt;=$AB$11,H450&gt;$AA$10,H450&gt;$Z$10),"CC",AND(H450&gt;=$AA$11,H450&gt;$Z$10),"DC",H450&gt;=50,"DD"),IF(H450&gt;=$Y$9,"FD","FF")),R450),IF(J450&gt;=$X$32,$X$30,IF(J450&gt;=$Y$32,$Y$30,IF(J450&gt;=$Z$32,$Z$30,IF(J450&gt;=$AA$32,$AA$30,IF(J450&gt;=$AB$32,$AB$30,IF(J450&gt;=$AC$32,$AC$30,IF(J450&gt;=$AD$32,$AD$30,IF(J450&gt;=$AE$32,$AE$30,$AF$30))))))))),R450)</f>
        <v/>
      </c>
      <c r="T450" s="9" t="str" cm="1">
        <f t="array" ref="T450">IF(A450&lt;&gt;"",IF(_xlfn.BITOR(D450&lt;&gt;"GR",D450&lt;&gt;""),IF(AND(J450&gt;=50,D450&gt;=55),_xlfn.RANK.EQ(J450,$J$2:$J$1000,0),_xlfn.IFS(S450="FD",999,S450="FF",1000)),IF(AND(J450&gt;=50,F450&gt;=55),_xlfn.RANK.EQ(J450,$J$2:$J$326,0),_xlfn.IFS(S450="FD",999,S450="FF",1000))),"")</f>
        <v/>
      </c>
    </row>
    <row r="451" spans="1:20" x14ac:dyDescent="0.2">
      <c r="A451" s="3"/>
      <c r="B451" s="3"/>
      <c r="C451" s="3"/>
      <c r="D451" s="3"/>
      <c r="E451" s="16">
        <f t="shared" ref="E451:E514" si="98">IF(_xlfn.BITOR(B451="GR",B451=""),0,B451)</f>
        <v>0</v>
      </c>
      <c r="F451" s="16">
        <f t="shared" ref="F451:F514" si="99">IF(_xlfn.BITOR(C451="",C451="GR"),0,C451)</f>
        <v>0</v>
      </c>
      <c r="G451" s="9">
        <f t="shared" si="97"/>
        <v>0</v>
      </c>
      <c r="H451" s="9">
        <f t="shared" ref="H451:H514" si="100">IF(AND(D451&lt;&gt;"",D451&lt;&gt;"GR"),(E451*0.4)+(D451*0.6),G451)</f>
        <v>0</v>
      </c>
      <c r="I451" s="9">
        <f t="shared" si="95"/>
        <v>0</v>
      </c>
      <c r="J451" s="9">
        <f t="shared" si="96"/>
        <v>0</v>
      </c>
      <c r="K451" s="9" t="str">
        <f t="shared" ref="K451:K514" si="101">IF(AND(G451&gt;=50,F451&gt;=55),G451,"")</f>
        <v/>
      </c>
      <c r="L451" s="9" t="str">
        <f t="shared" ref="L451:L514" si="102">IF(K451&lt;&gt;"",IF(_xlfn.RANK.EQ(K451,$K$2:$K$326,0)&lt;=ROUND(COUNTIFS($G$2:$G$326,"&gt;=50",$F$2:$F$326,"&gt;=55")/100*$AF$9,0),"",G451),"")</f>
        <v/>
      </c>
      <c r="M451" s="9" t="str">
        <f t="shared" ref="M451:M514" si="103">IF(L451&lt;&gt;"",IF(_xlfn.RANK.EQ(L451,$L$2:$L$326,0)&lt;=ROUND(COUNTIFS($G$2:$G$326,"&gt;=50",$F$2:$F$326,"&gt;=55")/100*$AE$9,0),"",G451),"")</f>
        <v/>
      </c>
      <c r="N451" s="9" t="str">
        <f t="shared" ref="N451:N514" si="104">IF(M451&lt;&gt;"",IF(_xlfn.RANK.EQ(M451,$M$2:$M$326,0)&lt;=ROUND(COUNTIFS($G$2:$G$326,"&gt;=50",$F$2:$F$326,"&gt;=55")/100*$AD$9,0),"",G451),"")</f>
        <v/>
      </c>
      <c r="O451" s="9" t="str">
        <f t="shared" ref="O451:O514" si="105">IF(N451&lt;&gt;"",IF(_xlfn.RANK.EQ(N451,$N$2:$N$326,0)&lt;=ROUND(COUNTIFS($G$2:$G$326,"&gt;=50",$F$2:$F$326,"&gt;=55")/100*$AC$9,0),"",G451),"")</f>
        <v/>
      </c>
      <c r="P451" s="9" t="str">
        <f t="shared" ref="P451:P514" si="106">IF(O451&lt;&gt;"",IF(_xlfn.RANK.EQ(O451,$O$2:$O$326,0)&lt;=ROUND(COUNTIFS($G$2:$G$326,"&gt;=50",$F$2:$F$326,"&gt;=55")/100*$AB$9,0),"",G451),"")</f>
        <v/>
      </c>
      <c r="Q451" s="9" t="str">
        <f t="shared" ref="Q451:Q514" si="107">IF(P451&lt;&gt;"",IF(_xlfn.RANK.EQ(P451,$P$2:$P$326,0)&lt;=ROUND(COUNTIFS($G$2:$G$326,"&gt;=50",$F$2:$F$326,"&gt;=55")/100*$AA$9,0),"",G451),"")</f>
        <v/>
      </c>
      <c r="R451" s="9" t="str">
        <f>IF(A451&lt;&gt;"",IF(COUNTIF($G$2:$G$1000,"&gt;=50")&gt;=10,IF(AND(F451&gt;=55,G451&gt;=50),IF(_xlfn.RANK.EQ(K451,$K$2:$K$1000,0)&lt;=ROUND(COUNTIFS($G$2:$G$1000,"&gt;=50",$F$2:$F$1000,"&gt;=55")/100*$AF$9,0),$AF$8,IF(_xlfn.RANK.EQ(L451,$L$2:$L$1000,0)&lt;=ROUND(COUNTIFS($G$2:$G$1000,"&gt;=50",$F$2:$F$1000,"&gt;=55")/100*$AE$9,0),$AE$8,IF(_xlfn.RANK.EQ(M451,$M$2:$M$1000,0)&lt;=ROUND(COUNTIFS($G$2:$G$1000,"&gt;=50",$F$2:$F$1000,"&gt;=55")/100*$AD$9,0),$AD$8,IF(_xlfn.RANK.EQ(N451,$N$2:$N$1000,0)&lt;=ROUND(COUNTIFS($G$2:$G$1000,"&gt;=50",$F$2:$F$1000,"&gt;=55")/100*$AC$9,0),$AC$8,IF(_xlfn.RANK.EQ(O451,$O$2:$O$1000,0)&lt;=ROUND(COUNTIFS($G$2:$G$1000,"&gt;=50",$F$2:$F$1000,"&gt;=55")/100*$AB$9,0),$AB$8,IF(_xlfn.RANK.EQ(P451,$P$2:$P$1000,0)&lt;=ROUND(COUNTIFS($G$2:$G$1000,"&gt;=50",$F$2:$F$1000,"&gt;=55")/100*$AA$9,0),$AA$8,$Z$8)))))),IF(I451&gt;=$Y$9,$Y$8,$X$8)),IF(I451&gt;=$X$32,$X$30,IF(I451&gt;=$Y$32,$Y$30,IF(I451&gt;=$Z$32,$Z$30,IF(I451&gt;=$AA$32,$AA$30,IF(I451&gt;=$AB$32,$AB$30,IF(I451&gt;=$AC$32,$AC$30,IF(I451&gt;=$AD$32,$AD$30,IF(I451&gt;=$AE$32,$AE$30,$AF$30))))))))),"")</f>
        <v/>
      </c>
      <c r="S451" s="9" t="str" cm="1">
        <f t="array" ref="S451">IF(AND(D451&lt;&gt;"",D451&lt;&gt;"GR"),IF(COUNTIF($H$2:$H$1000,"&gt;=50")&gt;=10,IF(D451&lt;&gt;"GR",IF(AND(D451&gt;=55,H451&gt;=50),_xlfn.IFS(AND(H451&gt;=$AF$11,H451&gt;$AE$10,H451&gt;$AD$10,H451&gt;$AC$10,H451&gt;$AB$10,H451&gt;$AA$10,H451&gt;$Z$10),"AA",AND(H451&gt;=$AE$11,H451&gt;$AD$10,H451&gt;$AC$10,H451&gt;$AB$10,H451&gt;$AA$10,H451&gt;$Z$10),"BA",AND(H451&gt;=$AD$11,H451&gt;$AC$10,H451&gt;$AB$10,H451&gt;$AA$10,H451&gt;$Z$10),"BB",AND(H451&gt;=$AC$11,H451&gt;$AB$10,H451&gt;$AA$10,H451&gt;$Z$10),"CB",AND(H451&gt;=$AB$11,H451&gt;$AA$10,H451&gt;$Z$10),"CC",AND(H451&gt;=$AA$11,H451&gt;$Z$10),"DC",H451&gt;=50,"DD"),IF(H451&gt;=$Y$9,"FD","FF")),R451),IF(J451&gt;=$X$32,$X$30,IF(J451&gt;=$Y$32,$Y$30,IF(J451&gt;=$Z$32,$Z$30,IF(J451&gt;=$AA$32,$AA$30,IF(J451&gt;=$AB$32,$AB$30,IF(J451&gt;=$AC$32,$AC$30,IF(J451&gt;=$AD$32,$AD$30,IF(J451&gt;=$AE$32,$AE$30,$AF$30))))))))),R451)</f>
        <v/>
      </c>
      <c r="T451" s="9" t="str" cm="1">
        <f t="array" ref="T451">IF(A451&lt;&gt;"",IF(_xlfn.BITOR(D451&lt;&gt;"GR",D451&lt;&gt;""),IF(AND(J451&gt;=50,D451&gt;=55),_xlfn.RANK.EQ(J451,$J$2:$J$1000,0),_xlfn.IFS(S451="FD",999,S451="FF",1000)),IF(AND(J451&gt;=50,F451&gt;=55),_xlfn.RANK.EQ(J451,$J$2:$J$326,0),_xlfn.IFS(S451="FD",999,S451="FF",1000))),"")</f>
        <v/>
      </c>
    </row>
    <row r="452" spans="1:20" x14ac:dyDescent="0.2">
      <c r="A452" s="3"/>
      <c r="B452" s="3"/>
      <c r="C452" s="3"/>
      <c r="D452" s="3"/>
      <c r="E452" s="16">
        <f t="shared" si="98"/>
        <v>0</v>
      </c>
      <c r="F452" s="16">
        <f t="shared" si="99"/>
        <v>0</v>
      </c>
      <c r="G452" s="9">
        <f t="shared" si="97"/>
        <v>0</v>
      </c>
      <c r="H452" s="9">
        <f t="shared" si="100"/>
        <v>0</v>
      </c>
      <c r="I452" s="9">
        <f t="shared" si="95"/>
        <v>0</v>
      </c>
      <c r="J452" s="9">
        <f t="shared" si="96"/>
        <v>0</v>
      </c>
      <c r="K452" s="9" t="str">
        <f t="shared" si="101"/>
        <v/>
      </c>
      <c r="L452" s="9" t="str">
        <f t="shared" si="102"/>
        <v/>
      </c>
      <c r="M452" s="9" t="str">
        <f t="shared" si="103"/>
        <v/>
      </c>
      <c r="N452" s="9" t="str">
        <f t="shared" si="104"/>
        <v/>
      </c>
      <c r="O452" s="9" t="str">
        <f t="shared" si="105"/>
        <v/>
      </c>
      <c r="P452" s="9" t="str">
        <f t="shared" si="106"/>
        <v/>
      </c>
      <c r="Q452" s="9" t="str">
        <f t="shared" si="107"/>
        <v/>
      </c>
      <c r="R452" s="9" t="str">
        <f>IF(A452&lt;&gt;"",IF(COUNTIF($G$2:$G$1000,"&gt;=50")&gt;=10,IF(AND(F452&gt;=55,G452&gt;=50),IF(_xlfn.RANK.EQ(K452,$K$2:$K$1000,0)&lt;=ROUND(COUNTIFS($G$2:$G$1000,"&gt;=50",$F$2:$F$1000,"&gt;=55")/100*$AF$9,0),$AF$8,IF(_xlfn.RANK.EQ(L452,$L$2:$L$1000,0)&lt;=ROUND(COUNTIFS($G$2:$G$1000,"&gt;=50",$F$2:$F$1000,"&gt;=55")/100*$AE$9,0),$AE$8,IF(_xlfn.RANK.EQ(M452,$M$2:$M$1000,0)&lt;=ROUND(COUNTIFS($G$2:$G$1000,"&gt;=50",$F$2:$F$1000,"&gt;=55")/100*$AD$9,0),$AD$8,IF(_xlfn.RANK.EQ(N452,$N$2:$N$1000,0)&lt;=ROUND(COUNTIFS($G$2:$G$1000,"&gt;=50",$F$2:$F$1000,"&gt;=55")/100*$AC$9,0),$AC$8,IF(_xlfn.RANK.EQ(O452,$O$2:$O$1000,0)&lt;=ROUND(COUNTIFS($G$2:$G$1000,"&gt;=50",$F$2:$F$1000,"&gt;=55")/100*$AB$9,0),$AB$8,IF(_xlfn.RANK.EQ(P452,$P$2:$P$1000,0)&lt;=ROUND(COUNTIFS($G$2:$G$1000,"&gt;=50",$F$2:$F$1000,"&gt;=55")/100*$AA$9,0),$AA$8,$Z$8)))))),IF(I452&gt;=$Y$9,$Y$8,$X$8)),IF(I452&gt;=$X$32,$X$30,IF(I452&gt;=$Y$32,$Y$30,IF(I452&gt;=$Z$32,$Z$30,IF(I452&gt;=$AA$32,$AA$30,IF(I452&gt;=$AB$32,$AB$30,IF(I452&gt;=$AC$32,$AC$30,IF(I452&gt;=$AD$32,$AD$30,IF(I452&gt;=$AE$32,$AE$30,$AF$30))))))))),"")</f>
        <v/>
      </c>
      <c r="S452" s="9" t="str" cm="1">
        <f t="array" ref="S452">IF(AND(D452&lt;&gt;"",D452&lt;&gt;"GR"),IF(COUNTIF($H$2:$H$1000,"&gt;=50")&gt;=10,IF(D452&lt;&gt;"GR",IF(AND(D452&gt;=55,H452&gt;=50),_xlfn.IFS(AND(H452&gt;=$AF$11,H452&gt;$AE$10,H452&gt;$AD$10,H452&gt;$AC$10,H452&gt;$AB$10,H452&gt;$AA$10,H452&gt;$Z$10),"AA",AND(H452&gt;=$AE$11,H452&gt;$AD$10,H452&gt;$AC$10,H452&gt;$AB$10,H452&gt;$AA$10,H452&gt;$Z$10),"BA",AND(H452&gt;=$AD$11,H452&gt;$AC$10,H452&gt;$AB$10,H452&gt;$AA$10,H452&gt;$Z$10),"BB",AND(H452&gt;=$AC$11,H452&gt;$AB$10,H452&gt;$AA$10,H452&gt;$Z$10),"CB",AND(H452&gt;=$AB$11,H452&gt;$AA$10,H452&gt;$Z$10),"CC",AND(H452&gt;=$AA$11,H452&gt;$Z$10),"DC",H452&gt;=50,"DD"),IF(H452&gt;=$Y$9,"FD","FF")),R452),IF(J452&gt;=$X$32,$X$30,IF(J452&gt;=$Y$32,$Y$30,IF(J452&gt;=$Z$32,$Z$30,IF(J452&gt;=$AA$32,$AA$30,IF(J452&gt;=$AB$32,$AB$30,IF(J452&gt;=$AC$32,$AC$30,IF(J452&gt;=$AD$32,$AD$30,IF(J452&gt;=$AE$32,$AE$30,$AF$30))))))))),R452)</f>
        <v/>
      </c>
      <c r="T452" s="9" t="str" cm="1">
        <f t="array" ref="T452">IF(A452&lt;&gt;"",IF(_xlfn.BITOR(D452&lt;&gt;"GR",D452&lt;&gt;""),IF(AND(J452&gt;=50,D452&gt;=55),_xlfn.RANK.EQ(J452,$J$2:$J$1000,0),_xlfn.IFS(S452="FD",999,S452="FF",1000)),IF(AND(J452&gt;=50,F452&gt;=55),_xlfn.RANK.EQ(J452,$J$2:$J$326,0),_xlfn.IFS(S452="FD",999,S452="FF",1000))),"")</f>
        <v/>
      </c>
    </row>
    <row r="453" spans="1:20" x14ac:dyDescent="0.2">
      <c r="A453" s="3"/>
      <c r="B453" s="3"/>
      <c r="C453" s="3"/>
      <c r="D453" s="3"/>
      <c r="E453" s="16">
        <f t="shared" si="98"/>
        <v>0</v>
      </c>
      <c r="F453" s="16">
        <f t="shared" si="99"/>
        <v>0</v>
      </c>
      <c r="G453" s="9">
        <f t="shared" si="97"/>
        <v>0</v>
      </c>
      <c r="H453" s="9">
        <f t="shared" si="100"/>
        <v>0</v>
      </c>
      <c r="I453" s="9">
        <f t="shared" si="95"/>
        <v>0</v>
      </c>
      <c r="J453" s="9">
        <f t="shared" si="96"/>
        <v>0</v>
      </c>
      <c r="K453" s="9" t="str">
        <f t="shared" si="101"/>
        <v/>
      </c>
      <c r="L453" s="9" t="str">
        <f t="shared" si="102"/>
        <v/>
      </c>
      <c r="M453" s="9" t="str">
        <f t="shared" si="103"/>
        <v/>
      </c>
      <c r="N453" s="9" t="str">
        <f t="shared" si="104"/>
        <v/>
      </c>
      <c r="O453" s="9" t="str">
        <f t="shared" si="105"/>
        <v/>
      </c>
      <c r="P453" s="9" t="str">
        <f t="shared" si="106"/>
        <v/>
      </c>
      <c r="Q453" s="9" t="str">
        <f t="shared" si="107"/>
        <v/>
      </c>
      <c r="R453" s="9" t="str">
        <f>IF(A453&lt;&gt;"",IF(COUNTIF($G$2:$G$1000,"&gt;=50")&gt;=10,IF(AND(F453&gt;=55,G453&gt;=50),IF(_xlfn.RANK.EQ(K453,$K$2:$K$1000,0)&lt;=ROUND(COUNTIFS($G$2:$G$1000,"&gt;=50",$F$2:$F$1000,"&gt;=55")/100*$AF$9,0),$AF$8,IF(_xlfn.RANK.EQ(L453,$L$2:$L$1000,0)&lt;=ROUND(COUNTIFS($G$2:$G$1000,"&gt;=50",$F$2:$F$1000,"&gt;=55")/100*$AE$9,0),$AE$8,IF(_xlfn.RANK.EQ(M453,$M$2:$M$1000,0)&lt;=ROUND(COUNTIFS($G$2:$G$1000,"&gt;=50",$F$2:$F$1000,"&gt;=55")/100*$AD$9,0),$AD$8,IF(_xlfn.RANK.EQ(N453,$N$2:$N$1000,0)&lt;=ROUND(COUNTIFS($G$2:$G$1000,"&gt;=50",$F$2:$F$1000,"&gt;=55")/100*$AC$9,0),$AC$8,IF(_xlfn.RANK.EQ(O453,$O$2:$O$1000,0)&lt;=ROUND(COUNTIFS($G$2:$G$1000,"&gt;=50",$F$2:$F$1000,"&gt;=55")/100*$AB$9,0),$AB$8,IF(_xlfn.RANK.EQ(P453,$P$2:$P$1000,0)&lt;=ROUND(COUNTIFS($G$2:$G$1000,"&gt;=50",$F$2:$F$1000,"&gt;=55")/100*$AA$9,0),$AA$8,$Z$8)))))),IF(I453&gt;=$Y$9,$Y$8,$X$8)),IF(I453&gt;=$X$32,$X$30,IF(I453&gt;=$Y$32,$Y$30,IF(I453&gt;=$Z$32,$Z$30,IF(I453&gt;=$AA$32,$AA$30,IF(I453&gt;=$AB$32,$AB$30,IF(I453&gt;=$AC$32,$AC$30,IF(I453&gt;=$AD$32,$AD$30,IF(I453&gt;=$AE$32,$AE$30,$AF$30))))))))),"")</f>
        <v/>
      </c>
      <c r="S453" s="9" t="str" cm="1">
        <f t="array" ref="S453">IF(AND(D453&lt;&gt;"",D453&lt;&gt;"GR"),IF(COUNTIF($H$2:$H$1000,"&gt;=50")&gt;=10,IF(D453&lt;&gt;"GR",IF(AND(D453&gt;=55,H453&gt;=50),_xlfn.IFS(AND(H453&gt;=$AF$11,H453&gt;$AE$10,H453&gt;$AD$10,H453&gt;$AC$10,H453&gt;$AB$10,H453&gt;$AA$10,H453&gt;$Z$10),"AA",AND(H453&gt;=$AE$11,H453&gt;$AD$10,H453&gt;$AC$10,H453&gt;$AB$10,H453&gt;$AA$10,H453&gt;$Z$10),"BA",AND(H453&gt;=$AD$11,H453&gt;$AC$10,H453&gt;$AB$10,H453&gt;$AA$10,H453&gt;$Z$10),"BB",AND(H453&gt;=$AC$11,H453&gt;$AB$10,H453&gt;$AA$10,H453&gt;$Z$10),"CB",AND(H453&gt;=$AB$11,H453&gt;$AA$10,H453&gt;$Z$10),"CC",AND(H453&gt;=$AA$11,H453&gt;$Z$10),"DC",H453&gt;=50,"DD"),IF(H453&gt;=$Y$9,"FD","FF")),R453),IF(J453&gt;=$X$32,$X$30,IF(J453&gt;=$Y$32,$Y$30,IF(J453&gt;=$Z$32,$Z$30,IF(J453&gt;=$AA$32,$AA$30,IF(J453&gt;=$AB$32,$AB$30,IF(J453&gt;=$AC$32,$AC$30,IF(J453&gt;=$AD$32,$AD$30,IF(J453&gt;=$AE$32,$AE$30,$AF$30))))))))),R453)</f>
        <v/>
      </c>
      <c r="T453" s="9" t="str" cm="1">
        <f t="array" ref="T453">IF(A453&lt;&gt;"",IF(_xlfn.BITOR(D453&lt;&gt;"GR",D453&lt;&gt;""),IF(AND(J453&gt;=50,D453&gt;=55),_xlfn.RANK.EQ(J453,$J$2:$J$1000,0),_xlfn.IFS(S453="FD",999,S453="FF",1000)),IF(AND(J453&gt;=50,F453&gt;=55),_xlfn.RANK.EQ(J453,$J$2:$J$326,0),_xlfn.IFS(S453="FD",999,S453="FF",1000))),"")</f>
        <v/>
      </c>
    </row>
    <row r="454" spans="1:20" x14ac:dyDescent="0.2">
      <c r="A454" s="3"/>
      <c r="B454" s="3"/>
      <c r="C454" s="3"/>
      <c r="D454" s="3"/>
      <c r="E454" s="16">
        <f t="shared" si="98"/>
        <v>0</v>
      </c>
      <c r="F454" s="16">
        <f t="shared" si="99"/>
        <v>0</v>
      </c>
      <c r="G454" s="9">
        <f t="shared" si="97"/>
        <v>0</v>
      </c>
      <c r="H454" s="9">
        <f t="shared" si="100"/>
        <v>0</v>
      </c>
      <c r="I454" s="9">
        <f t="shared" si="95"/>
        <v>0</v>
      </c>
      <c r="J454" s="9">
        <f t="shared" si="96"/>
        <v>0</v>
      </c>
      <c r="K454" s="9" t="str">
        <f t="shared" si="101"/>
        <v/>
      </c>
      <c r="L454" s="9" t="str">
        <f t="shared" si="102"/>
        <v/>
      </c>
      <c r="M454" s="9" t="str">
        <f t="shared" si="103"/>
        <v/>
      </c>
      <c r="N454" s="9" t="str">
        <f t="shared" si="104"/>
        <v/>
      </c>
      <c r="O454" s="9" t="str">
        <f t="shared" si="105"/>
        <v/>
      </c>
      <c r="P454" s="9" t="str">
        <f t="shared" si="106"/>
        <v/>
      </c>
      <c r="Q454" s="9" t="str">
        <f t="shared" si="107"/>
        <v/>
      </c>
      <c r="R454" s="9" t="str">
        <f>IF(A454&lt;&gt;"",IF(COUNTIF($G$2:$G$1000,"&gt;=50")&gt;=10,IF(AND(F454&gt;=55,G454&gt;=50),IF(_xlfn.RANK.EQ(K454,$K$2:$K$1000,0)&lt;=ROUND(COUNTIFS($G$2:$G$1000,"&gt;=50",$F$2:$F$1000,"&gt;=55")/100*$AF$9,0),$AF$8,IF(_xlfn.RANK.EQ(L454,$L$2:$L$1000,0)&lt;=ROUND(COUNTIFS($G$2:$G$1000,"&gt;=50",$F$2:$F$1000,"&gt;=55")/100*$AE$9,0),$AE$8,IF(_xlfn.RANK.EQ(M454,$M$2:$M$1000,0)&lt;=ROUND(COUNTIFS($G$2:$G$1000,"&gt;=50",$F$2:$F$1000,"&gt;=55")/100*$AD$9,0),$AD$8,IF(_xlfn.RANK.EQ(N454,$N$2:$N$1000,0)&lt;=ROUND(COUNTIFS($G$2:$G$1000,"&gt;=50",$F$2:$F$1000,"&gt;=55")/100*$AC$9,0),$AC$8,IF(_xlfn.RANK.EQ(O454,$O$2:$O$1000,0)&lt;=ROUND(COUNTIFS($G$2:$G$1000,"&gt;=50",$F$2:$F$1000,"&gt;=55")/100*$AB$9,0),$AB$8,IF(_xlfn.RANK.EQ(P454,$P$2:$P$1000,0)&lt;=ROUND(COUNTIFS($G$2:$G$1000,"&gt;=50",$F$2:$F$1000,"&gt;=55")/100*$AA$9,0),$AA$8,$Z$8)))))),IF(I454&gt;=$Y$9,$Y$8,$X$8)),IF(I454&gt;=$X$32,$X$30,IF(I454&gt;=$Y$32,$Y$30,IF(I454&gt;=$Z$32,$Z$30,IF(I454&gt;=$AA$32,$AA$30,IF(I454&gt;=$AB$32,$AB$30,IF(I454&gt;=$AC$32,$AC$30,IF(I454&gt;=$AD$32,$AD$30,IF(I454&gt;=$AE$32,$AE$30,$AF$30))))))))),"")</f>
        <v/>
      </c>
      <c r="S454" s="9" t="str" cm="1">
        <f t="array" ref="S454">IF(AND(D454&lt;&gt;"",D454&lt;&gt;"GR"),IF(COUNTIF($H$2:$H$1000,"&gt;=50")&gt;=10,IF(D454&lt;&gt;"GR",IF(AND(D454&gt;=55,H454&gt;=50),_xlfn.IFS(AND(H454&gt;=$AF$11,H454&gt;$AE$10,H454&gt;$AD$10,H454&gt;$AC$10,H454&gt;$AB$10,H454&gt;$AA$10,H454&gt;$Z$10),"AA",AND(H454&gt;=$AE$11,H454&gt;$AD$10,H454&gt;$AC$10,H454&gt;$AB$10,H454&gt;$AA$10,H454&gt;$Z$10),"BA",AND(H454&gt;=$AD$11,H454&gt;$AC$10,H454&gt;$AB$10,H454&gt;$AA$10,H454&gt;$Z$10),"BB",AND(H454&gt;=$AC$11,H454&gt;$AB$10,H454&gt;$AA$10,H454&gt;$Z$10),"CB",AND(H454&gt;=$AB$11,H454&gt;$AA$10,H454&gt;$Z$10),"CC",AND(H454&gt;=$AA$11,H454&gt;$Z$10),"DC",H454&gt;=50,"DD"),IF(H454&gt;=$Y$9,"FD","FF")),R454),IF(J454&gt;=$X$32,$X$30,IF(J454&gt;=$Y$32,$Y$30,IF(J454&gt;=$Z$32,$Z$30,IF(J454&gt;=$AA$32,$AA$30,IF(J454&gt;=$AB$32,$AB$30,IF(J454&gt;=$AC$32,$AC$30,IF(J454&gt;=$AD$32,$AD$30,IF(J454&gt;=$AE$32,$AE$30,$AF$30))))))))),R454)</f>
        <v/>
      </c>
      <c r="T454" s="9" t="str" cm="1">
        <f t="array" ref="T454">IF(A454&lt;&gt;"",IF(_xlfn.BITOR(D454&lt;&gt;"GR",D454&lt;&gt;""),IF(AND(J454&gt;=50,D454&gt;=55),_xlfn.RANK.EQ(J454,$J$2:$J$1000,0),_xlfn.IFS(S454="FD",999,S454="FF",1000)),IF(AND(J454&gt;=50,F454&gt;=55),_xlfn.RANK.EQ(J454,$J$2:$J$326,0),_xlfn.IFS(S454="FD",999,S454="FF",1000))),"")</f>
        <v/>
      </c>
    </row>
    <row r="455" spans="1:20" x14ac:dyDescent="0.2">
      <c r="A455" s="3"/>
      <c r="B455" s="3"/>
      <c r="C455" s="3"/>
      <c r="D455" s="3"/>
      <c r="E455" s="16">
        <f t="shared" si="98"/>
        <v>0</v>
      </c>
      <c r="F455" s="16">
        <f t="shared" si="99"/>
        <v>0</v>
      </c>
      <c r="G455" s="9">
        <f t="shared" si="97"/>
        <v>0</v>
      </c>
      <c r="H455" s="9">
        <f t="shared" si="100"/>
        <v>0</v>
      </c>
      <c r="I455" s="9">
        <f t="shared" ref="I455:I518" si="108">ROUND(G455,0)</f>
        <v>0</v>
      </c>
      <c r="J455" s="9">
        <f t="shared" ref="J455:J518" si="109">ROUND(H455,0)</f>
        <v>0</v>
      </c>
      <c r="K455" s="9" t="str">
        <f t="shared" si="101"/>
        <v/>
      </c>
      <c r="L455" s="9" t="str">
        <f t="shared" si="102"/>
        <v/>
      </c>
      <c r="M455" s="9" t="str">
        <f t="shared" si="103"/>
        <v/>
      </c>
      <c r="N455" s="9" t="str">
        <f t="shared" si="104"/>
        <v/>
      </c>
      <c r="O455" s="9" t="str">
        <f t="shared" si="105"/>
        <v/>
      </c>
      <c r="P455" s="9" t="str">
        <f t="shared" si="106"/>
        <v/>
      </c>
      <c r="Q455" s="9" t="str">
        <f t="shared" si="107"/>
        <v/>
      </c>
      <c r="R455" s="9" t="str">
        <f>IF(A455&lt;&gt;"",IF(COUNTIF($G$2:$G$1000,"&gt;=50")&gt;=10,IF(AND(F455&gt;=55,G455&gt;=50),IF(_xlfn.RANK.EQ(K455,$K$2:$K$1000,0)&lt;=ROUND(COUNTIFS($G$2:$G$1000,"&gt;=50",$F$2:$F$1000,"&gt;=55")/100*$AF$9,0),$AF$8,IF(_xlfn.RANK.EQ(L455,$L$2:$L$1000,0)&lt;=ROUND(COUNTIFS($G$2:$G$1000,"&gt;=50",$F$2:$F$1000,"&gt;=55")/100*$AE$9,0),$AE$8,IF(_xlfn.RANK.EQ(M455,$M$2:$M$1000,0)&lt;=ROUND(COUNTIFS($G$2:$G$1000,"&gt;=50",$F$2:$F$1000,"&gt;=55")/100*$AD$9,0),$AD$8,IF(_xlfn.RANK.EQ(N455,$N$2:$N$1000,0)&lt;=ROUND(COUNTIFS($G$2:$G$1000,"&gt;=50",$F$2:$F$1000,"&gt;=55")/100*$AC$9,0),$AC$8,IF(_xlfn.RANK.EQ(O455,$O$2:$O$1000,0)&lt;=ROUND(COUNTIFS($G$2:$G$1000,"&gt;=50",$F$2:$F$1000,"&gt;=55")/100*$AB$9,0),$AB$8,IF(_xlfn.RANK.EQ(P455,$P$2:$P$1000,0)&lt;=ROUND(COUNTIFS($G$2:$G$1000,"&gt;=50",$F$2:$F$1000,"&gt;=55")/100*$AA$9,0),$AA$8,$Z$8)))))),IF(I455&gt;=$Y$9,$Y$8,$X$8)),IF(I455&gt;=$X$32,$X$30,IF(I455&gt;=$Y$32,$Y$30,IF(I455&gt;=$Z$32,$Z$30,IF(I455&gt;=$AA$32,$AA$30,IF(I455&gt;=$AB$32,$AB$30,IF(I455&gt;=$AC$32,$AC$30,IF(I455&gt;=$AD$32,$AD$30,IF(I455&gt;=$AE$32,$AE$30,$AF$30))))))))),"")</f>
        <v/>
      </c>
      <c r="S455" s="9" t="str" cm="1">
        <f t="array" ref="S455">IF(AND(D455&lt;&gt;"",D455&lt;&gt;"GR"),IF(COUNTIF($H$2:$H$1000,"&gt;=50")&gt;=10,IF(D455&lt;&gt;"GR",IF(AND(D455&gt;=55,H455&gt;=50),_xlfn.IFS(AND(H455&gt;=$AF$11,H455&gt;$AE$10,H455&gt;$AD$10,H455&gt;$AC$10,H455&gt;$AB$10,H455&gt;$AA$10,H455&gt;$Z$10),"AA",AND(H455&gt;=$AE$11,H455&gt;$AD$10,H455&gt;$AC$10,H455&gt;$AB$10,H455&gt;$AA$10,H455&gt;$Z$10),"BA",AND(H455&gt;=$AD$11,H455&gt;$AC$10,H455&gt;$AB$10,H455&gt;$AA$10,H455&gt;$Z$10),"BB",AND(H455&gt;=$AC$11,H455&gt;$AB$10,H455&gt;$AA$10,H455&gt;$Z$10),"CB",AND(H455&gt;=$AB$11,H455&gt;$AA$10,H455&gt;$Z$10),"CC",AND(H455&gt;=$AA$11,H455&gt;$Z$10),"DC",H455&gt;=50,"DD"),IF(H455&gt;=$Y$9,"FD","FF")),R455),IF(J455&gt;=$X$32,$X$30,IF(J455&gt;=$Y$32,$Y$30,IF(J455&gt;=$Z$32,$Z$30,IF(J455&gt;=$AA$32,$AA$30,IF(J455&gt;=$AB$32,$AB$30,IF(J455&gt;=$AC$32,$AC$30,IF(J455&gt;=$AD$32,$AD$30,IF(J455&gt;=$AE$32,$AE$30,$AF$30))))))))),R455)</f>
        <v/>
      </c>
      <c r="T455" s="9" t="str" cm="1">
        <f t="array" ref="T455">IF(A455&lt;&gt;"",IF(_xlfn.BITOR(D455&lt;&gt;"GR",D455&lt;&gt;""),IF(AND(J455&gt;=50,D455&gt;=55),_xlfn.RANK.EQ(J455,$J$2:$J$1000,0),_xlfn.IFS(S455="FD",999,S455="FF",1000)),IF(AND(J455&gt;=50,F455&gt;=55),_xlfn.RANK.EQ(J455,$J$2:$J$326,0),_xlfn.IFS(S455="FD",999,S455="FF",1000))),"")</f>
        <v/>
      </c>
    </row>
    <row r="456" spans="1:20" x14ac:dyDescent="0.2">
      <c r="A456" s="3"/>
      <c r="B456" s="3"/>
      <c r="C456" s="3"/>
      <c r="D456" s="3"/>
      <c r="E456" s="16">
        <f t="shared" si="98"/>
        <v>0</v>
      </c>
      <c r="F456" s="16">
        <f t="shared" si="99"/>
        <v>0</v>
      </c>
      <c r="G456" s="9">
        <f t="shared" si="97"/>
        <v>0</v>
      </c>
      <c r="H456" s="9">
        <f t="shared" si="100"/>
        <v>0</v>
      </c>
      <c r="I456" s="9">
        <f t="shared" si="108"/>
        <v>0</v>
      </c>
      <c r="J456" s="9">
        <f t="shared" si="109"/>
        <v>0</v>
      </c>
      <c r="K456" s="9" t="str">
        <f t="shared" si="101"/>
        <v/>
      </c>
      <c r="L456" s="9" t="str">
        <f t="shared" si="102"/>
        <v/>
      </c>
      <c r="M456" s="9" t="str">
        <f t="shared" si="103"/>
        <v/>
      </c>
      <c r="N456" s="9" t="str">
        <f t="shared" si="104"/>
        <v/>
      </c>
      <c r="O456" s="9" t="str">
        <f t="shared" si="105"/>
        <v/>
      </c>
      <c r="P456" s="9" t="str">
        <f t="shared" si="106"/>
        <v/>
      </c>
      <c r="Q456" s="9" t="str">
        <f t="shared" si="107"/>
        <v/>
      </c>
      <c r="R456" s="9" t="str">
        <f>IF(A456&lt;&gt;"",IF(COUNTIF($G$2:$G$1000,"&gt;=50")&gt;=10,IF(AND(F456&gt;=55,G456&gt;=50),IF(_xlfn.RANK.EQ(K456,$K$2:$K$1000,0)&lt;=ROUND(COUNTIFS($G$2:$G$1000,"&gt;=50",$F$2:$F$1000,"&gt;=55")/100*$AF$9,0),$AF$8,IF(_xlfn.RANK.EQ(L456,$L$2:$L$1000,0)&lt;=ROUND(COUNTIFS($G$2:$G$1000,"&gt;=50",$F$2:$F$1000,"&gt;=55")/100*$AE$9,0),$AE$8,IF(_xlfn.RANK.EQ(M456,$M$2:$M$1000,0)&lt;=ROUND(COUNTIFS($G$2:$G$1000,"&gt;=50",$F$2:$F$1000,"&gt;=55")/100*$AD$9,0),$AD$8,IF(_xlfn.RANK.EQ(N456,$N$2:$N$1000,0)&lt;=ROUND(COUNTIFS($G$2:$G$1000,"&gt;=50",$F$2:$F$1000,"&gt;=55")/100*$AC$9,0),$AC$8,IF(_xlfn.RANK.EQ(O456,$O$2:$O$1000,0)&lt;=ROUND(COUNTIFS($G$2:$G$1000,"&gt;=50",$F$2:$F$1000,"&gt;=55")/100*$AB$9,0),$AB$8,IF(_xlfn.RANK.EQ(P456,$P$2:$P$1000,0)&lt;=ROUND(COUNTIFS($G$2:$G$1000,"&gt;=50",$F$2:$F$1000,"&gt;=55")/100*$AA$9,0),$AA$8,$Z$8)))))),IF(I456&gt;=$Y$9,$Y$8,$X$8)),IF(I456&gt;=$X$32,$X$30,IF(I456&gt;=$Y$32,$Y$30,IF(I456&gt;=$Z$32,$Z$30,IF(I456&gt;=$AA$32,$AA$30,IF(I456&gt;=$AB$32,$AB$30,IF(I456&gt;=$AC$32,$AC$30,IF(I456&gt;=$AD$32,$AD$30,IF(I456&gt;=$AE$32,$AE$30,$AF$30))))))))),"")</f>
        <v/>
      </c>
      <c r="S456" s="9" t="str" cm="1">
        <f t="array" ref="S456">IF(AND(D456&lt;&gt;"",D456&lt;&gt;"GR"),IF(COUNTIF($H$2:$H$1000,"&gt;=50")&gt;=10,IF(D456&lt;&gt;"GR",IF(AND(D456&gt;=55,H456&gt;=50),_xlfn.IFS(AND(H456&gt;=$AF$11,H456&gt;$AE$10,H456&gt;$AD$10,H456&gt;$AC$10,H456&gt;$AB$10,H456&gt;$AA$10,H456&gt;$Z$10),"AA",AND(H456&gt;=$AE$11,H456&gt;$AD$10,H456&gt;$AC$10,H456&gt;$AB$10,H456&gt;$AA$10,H456&gt;$Z$10),"BA",AND(H456&gt;=$AD$11,H456&gt;$AC$10,H456&gt;$AB$10,H456&gt;$AA$10,H456&gt;$Z$10),"BB",AND(H456&gt;=$AC$11,H456&gt;$AB$10,H456&gt;$AA$10,H456&gt;$Z$10),"CB",AND(H456&gt;=$AB$11,H456&gt;$AA$10,H456&gt;$Z$10),"CC",AND(H456&gt;=$AA$11,H456&gt;$Z$10),"DC",H456&gt;=50,"DD"),IF(H456&gt;=$Y$9,"FD","FF")),R456),IF(J456&gt;=$X$32,$X$30,IF(J456&gt;=$Y$32,$Y$30,IF(J456&gt;=$Z$32,$Z$30,IF(J456&gt;=$AA$32,$AA$30,IF(J456&gt;=$AB$32,$AB$30,IF(J456&gt;=$AC$32,$AC$30,IF(J456&gt;=$AD$32,$AD$30,IF(J456&gt;=$AE$32,$AE$30,$AF$30))))))))),R456)</f>
        <v/>
      </c>
      <c r="T456" s="9" t="str" cm="1">
        <f t="array" ref="T456">IF(A456&lt;&gt;"",IF(_xlfn.BITOR(D456&lt;&gt;"GR",D456&lt;&gt;""),IF(AND(J456&gt;=50,D456&gt;=55),_xlfn.RANK.EQ(J456,$J$2:$J$1000,0),_xlfn.IFS(S456="FD",999,S456="FF",1000)),IF(AND(J456&gt;=50,F456&gt;=55),_xlfn.RANK.EQ(J456,$J$2:$J$326,0),_xlfn.IFS(S456="FD",999,S456="FF",1000))),"")</f>
        <v/>
      </c>
    </row>
    <row r="457" spans="1:20" x14ac:dyDescent="0.2">
      <c r="A457" s="3"/>
      <c r="B457" s="3"/>
      <c r="C457" s="3"/>
      <c r="D457" s="3"/>
      <c r="E457" s="16">
        <f t="shared" si="98"/>
        <v>0</v>
      </c>
      <c r="F457" s="16">
        <f t="shared" si="99"/>
        <v>0</v>
      </c>
      <c r="G457" s="9">
        <f t="shared" si="97"/>
        <v>0</v>
      </c>
      <c r="H457" s="9">
        <f t="shared" si="100"/>
        <v>0</v>
      </c>
      <c r="I457" s="9">
        <f t="shared" si="108"/>
        <v>0</v>
      </c>
      <c r="J457" s="9">
        <f t="shared" si="109"/>
        <v>0</v>
      </c>
      <c r="K457" s="9" t="str">
        <f t="shared" si="101"/>
        <v/>
      </c>
      <c r="L457" s="9" t="str">
        <f t="shared" si="102"/>
        <v/>
      </c>
      <c r="M457" s="9" t="str">
        <f t="shared" si="103"/>
        <v/>
      </c>
      <c r="N457" s="9" t="str">
        <f t="shared" si="104"/>
        <v/>
      </c>
      <c r="O457" s="9" t="str">
        <f t="shared" si="105"/>
        <v/>
      </c>
      <c r="P457" s="9" t="str">
        <f t="shared" si="106"/>
        <v/>
      </c>
      <c r="Q457" s="9" t="str">
        <f t="shared" si="107"/>
        <v/>
      </c>
      <c r="R457" s="9" t="str">
        <f>IF(A457&lt;&gt;"",IF(COUNTIF($G$2:$G$1000,"&gt;=50")&gt;=10,IF(AND(F457&gt;=55,G457&gt;=50),IF(_xlfn.RANK.EQ(K457,$K$2:$K$1000,0)&lt;=ROUND(COUNTIFS($G$2:$G$1000,"&gt;=50",$F$2:$F$1000,"&gt;=55")/100*$AF$9,0),$AF$8,IF(_xlfn.RANK.EQ(L457,$L$2:$L$1000,0)&lt;=ROUND(COUNTIFS($G$2:$G$1000,"&gt;=50",$F$2:$F$1000,"&gt;=55")/100*$AE$9,0),$AE$8,IF(_xlfn.RANK.EQ(M457,$M$2:$M$1000,0)&lt;=ROUND(COUNTIFS($G$2:$G$1000,"&gt;=50",$F$2:$F$1000,"&gt;=55")/100*$AD$9,0),$AD$8,IF(_xlfn.RANK.EQ(N457,$N$2:$N$1000,0)&lt;=ROUND(COUNTIFS($G$2:$G$1000,"&gt;=50",$F$2:$F$1000,"&gt;=55")/100*$AC$9,0),$AC$8,IF(_xlfn.RANK.EQ(O457,$O$2:$O$1000,0)&lt;=ROUND(COUNTIFS($G$2:$G$1000,"&gt;=50",$F$2:$F$1000,"&gt;=55")/100*$AB$9,0),$AB$8,IF(_xlfn.RANK.EQ(P457,$P$2:$P$1000,0)&lt;=ROUND(COUNTIFS($G$2:$G$1000,"&gt;=50",$F$2:$F$1000,"&gt;=55")/100*$AA$9,0),$AA$8,$Z$8)))))),IF(I457&gt;=$Y$9,$Y$8,$X$8)),IF(I457&gt;=$X$32,$X$30,IF(I457&gt;=$Y$32,$Y$30,IF(I457&gt;=$Z$32,$Z$30,IF(I457&gt;=$AA$32,$AA$30,IF(I457&gt;=$AB$32,$AB$30,IF(I457&gt;=$AC$32,$AC$30,IF(I457&gt;=$AD$32,$AD$30,IF(I457&gt;=$AE$32,$AE$30,$AF$30))))))))),"")</f>
        <v/>
      </c>
      <c r="S457" s="9" t="str" cm="1">
        <f t="array" ref="S457">IF(AND(D457&lt;&gt;"",D457&lt;&gt;"GR"),IF(COUNTIF($H$2:$H$1000,"&gt;=50")&gt;=10,IF(D457&lt;&gt;"GR",IF(AND(D457&gt;=55,H457&gt;=50),_xlfn.IFS(AND(H457&gt;=$AF$11,H457&gt;$AE$10,H457&gt;$AD$10,H457&gt;$AC$10,H457&gt;$AB$10,H457&gt;$AA$10,H457&gt;$Z$10),"AA",AND(H457&gt;=$AE$11,H457&gt;$AD$10,H457&gt;$AC$10,H457&gt;$AB$10,H457&gt;$AA$10,H457&gt;$Z$10),"BA",AND(H457&gt;=$AD$11,H457&gt;$AC$10,H457&gt;$AB$10,H457&gt;$AA$10,H457&gt;$Z$10),"BB",AND(H457&gt;=$AC$11,H457&gt;$AB$10,H457&gt;$AA$10,H457&gt;$Z$10),"CB",AND(H457&gt;=$AB$11,H457&gt;$AA$10,H457&gt;$Z$10),"CC",AND(H457&gt;=$AA$11,H457&gt;$Z$10),"DC",H457&gt;=50,"DD"),IF(H457&gt;=$Y$9,"FD","FF")),R457),IF(J457&gt;=$X$32,$X$30,IF(J457&gt;=$Y$32,$Y$30,IF(J457&gt;=$Z$32,$Z$30,IF(J457&gt;=$AA$32,$AA$30,IF(J457&gt;=$AB$32,$AB$30,IF(J457&gt;=$AC$32,$AC$30,IF(J457&gt;=$AD$32,$AD$30,IF(J457&gt;=$AE$32,$AE$30,$AF$30))))))))),R457)</f>
        <v/>
      </c>
      <c r="T457" s="9" t="str" cm="1">
        <f t="array" ref="T457">IF(A457&lt;&gt;"",IF(_xlfn.BITOR(D457&lt;&gt;"GR",D457&lt;&gt;""),IF(AND(J457&gt;=50,D457&gt;=55),_xlfn.RANK.EQ(J457,$J$2:$J$1000,0),_xlfn.IFS(S457="FD",999,S457="FF",1000)),IF(AND(J457&gt;=50,F457&gt;=55),_xlfn.RANK.EQ(J457,$J$2:$J$326,0),_xlfn.IFS(S457="FD",999,S457="FF",1000))),"")</f>
        <v/>
      </c>
    </row>
    <row r="458" spans="1:20" x14ac:dyDescent="0.2">
      <c r="A458" s="3"/>
      <c r="B458" s="3"/>
      <c r="C458" s="3"/>
      <c r="D458" s="3"/>
      <c r="E458" s="16">
        <f t="shared" si="98"/>
        <v>0</v>
      </c>
      <c r="F458" s="16">
        <f t="shared" si="99"/>
        <v>0</v>
      </c>
      <c r="G458" s="9">
        <f t="shared" si="97"/>
        <v>0</v>
      </c>
      <c r="H458" s="9">
        <f t="shared" si="100"/>
        <v>0</v>
      </c>
      <c r="I458" s="9">
        <f t="shared" si="108"/>
        <v>0</v>
      </c>
      <c r="J458" s="9">
        <f t="shared" si="109"/>
        <v>0</v>
      </c>
      <c r="K458" s="9" t="str">
        <f t="shared" si="101"/>
        <v/>
      </c>
      <c r="L458" s="9" t="str">
        <f t="shared" si="102"/>
        <v/>
      </c>
      <c r="M458" s="9" t="str">
        <f t="shared" si="103"/>
        <v/>
      </c>
      <c r="N458" s="9" t="str">
        <f t="shared" si="104"/>
        <v/>
      </c>
      <c r="O458" s="9" t="str">
        <f t="shared" si="105"/>
        <v/>
      </c>
      <c r="P458" s="9" t="str">
        <f t="shared" si="106"/>
        <v/>
      </c>
      <c r="Q458" s="9" t="str">
        <f t="shared" si="107"/>
        <v/>
      </c>
      <c r="R458" s="9" t="str">
        <f>IF(A458&lt;&gt;"",IF(COUNTIF($G$2:$G$1000,"&gt;=50")&gt;=10,IF(AND(F458&gt;=55,G458&gt;=50),IF(_xlfn.RANK.EQ(K458,$K$2:$K$1000,0)&lt;=ROUND(COUNTIFS($G$2:$G$1000,"&gt;=50",$F$2:$F$1000,"&gt;=55")/100*$AF$9,0),$AF$8,IF(_xlfn.RANK.EQ(L458,$L$2:$L$1000,0)&lt;=ROUND(COUNTIFS($G$2:$G$1000,"&gt;=50",$F$2:$F$1000,"&gt;=55")/100*$AE$9,0),$AE$8,IF(_xlfn.RANK.EQ(M458,$M$2:$M$1000,0)&lt;=ROUND(COUNTIFS($G$2:$G$1000,"&gt;=50",$F$2:$F$1000,"&gt;=55")/100*$AD$9,0),$AD$8,IF(_xlfn.RANK.EQ(N458,$N$2:$N$1000,0)&lt;=ROUND(COUNTIFS($G$2:$G$1000,"&gt;=50",$F$2:$F$1000,"&gt;=55")/100*$AC$9,0),$AC$8,IF(_xlfn.RANK.EQ(O458,$O$2:$O$1000,0)&lt;=ROUND(COUNTIFS($G$2:$G$1000,"&gt;=50",$F$2:$F$1000,"&gt;=55")/100*$AB$9,0),$AB$8,IF(_xlfn.RANK.EQ(P458,$P$2:$P$1000,0)&lt;=ROUND(COUNTIFS($G$2:$G$1000,"&gt;=50",$F$2:$F$1000,"&gt;=55")/100*$AA$9,0),$AA$8,$Z$8)))))),IF(I458&gt;=$Y$9,$Y$8,$X$8)),IF(I458&gt;=$X$32,$X$30,IF(I458&gt;=$Y$32,$Y$30,IF(I458&gt;=$Z$32,$Z$30,IF(I458&gt;=$AA$32,$AA$30,IF(I458&gt;=$AB$32,$AB$30,IF(I458&gt;=$AC$32,$AC$30,IF(I458&gt;=$AD$32,$AD$30,IF(I458&gt;=$AE$32,$AE$30,$AF$30))))))))),"")</f>
        <v/>
      </c>
      <c r="S458" s="9" t="str" cm="1">
        <f t="array" ref="S458">IF(AND(D458&lt;&gt;"",D458&lt;&gt;"GR"),IF(COUNTIF($H$2:$H$1000,"&gt;=50")&gt;=10,IF(D458&lt;&gt;"GR",IF(AND(D458&gt;=55,H458&gt;=50),_xlfn.IFS(AND(H458&gt;=$AF$11,H458&gt;$AE$10,H458&gt;$AD$10,H458&gt;$AC$10,H458&gt;$AB$10,H458&gt;$AA$10,H458&gt;$Z$10),"AA",AND(H458&gt;=$AE$11,H458&gt;$AD$10,H458&gt;$AC$10,H458&gt;$AB$10,H458&gt;$AA$10,H458&gt;$Z$10),"BA",AND(H458&gt;=$AD$11,H458&gt;$AC$10,H458&gt;$AB$10,H458&gt;$AA$10,H458&gt;$Z$10),"BB",AND(H458&gt;=$AC$11,H458&gt;$AB$10,H458&gt;$AA$10,H458&gt;$Z$10),"CB",AND(H458&gt;=$AB$11,H458&gt;$AA$10,H458&gt;$Z$10),"CC",AND(H458&gt;=$AA$11,H458&gt;$Z$10),"DC",H458&gt;=50,"DD"),IF(H458&gt;=$Y$9,"FD","FF")),R458),IF(J458&gt;=$X$32,$X$30,IF(J458&gt;=$Y$32,$Y$30,IF(J458&gt;=$Z$32,$Z$30,IF(J458&gt;=$AA$32,$AA$30,IF(J458&gt;=$AB$32,$AB$30,IF(J458&gt;=$AC$32,$AC$30,IF(J458&gt;=$AD$32,$AD$30,IF(J458&gt;=$AE$32,$AE$30,$AF$30))))))))),R458)</f>
        <v/>
      </c>
      <c r="T458" s="9" t="str" cm="1">
        <f t="array" ref="T458">IF(A458&lt;&gt;"",IF(_xlfn.BITOR(D458&lt;&gt;"GR",D458&lt;&gt;""),IF(AND(J458&gt;=50,D458&gt;=55),_xlfn.RANK.EQ(J458,$J$2:$J$1000,0),_xlfn.IFS(S458="FD",999,S458="FF",1000)),IF(AND(J458&gt;=50,F458&gt;=55),_xlfn.RANK.EQ(J458,$J$2:$J$326,0),_xlfn.IFS(S458="FD",999,S458="FF",1000))),"")</f>
        <v/>
      </c>
    </row>
    <row r="459" spans="1:20" x14ac:dyDescent="0.2">
      <c r="A459" s="3"/>
      <c r="B459" s="3"/>
      <c r="C459" s="3"/>
      <c r="D459" s="3"/>
      <c r="E459" s="16">
        <f t="shared" si="98"/>
        <v>0</v>
      </c>
      <c r="F459" s="16">
        <f t="shared" si="99"/>
        <v>0</v>
      </c>
      <c r="G459" s="9">
        <f t="shared" si="97"/>
        <v>0</v>
      </c>
      <c r="H459" s="9">
        <f t="shared" si="100"/>
        <v>0</v>
      </c>
      <c r="I459" s="9">
        <f t="shared" si="108"/>
        <v>0</v>
      </c>
      <c r="J459" s="9">
        <f t="shared" si="109"/>
        <v>0</v>
      </c>
      <c r="K459" s="9" t="str">
        <f t="shared" si="101"/>
        <v/>
      </c>
      <c r="L459" s="9" t="str">
        <f t="shared" si="102"/>
        <v/>
      </c>
      <c r="M459" s="9" t="str">
        <f t="shared" si="103"/>
        <v/>
      </c>
      <c r="N459" s="9" t="str">
        <f t="shared" si="104"/>
        <v/>
      </c>
      <c r="O459" s="9" t="str">
        <f t="shared" si="105"/>
        <v/>
      </c>
      <c r="P459" s="9" t="str">
        <f t="shared" si="106"/>
        <v/>
      </c>
      <c r="Q459" s="9" t="str">
        <f t="shared" si="107"/>
        <v/>
      </c>
      <c r="R459" s="9" t="str">
        <f>IF(A459&lt;&gt;"",IF(COUNTIF($G$2:$G$1000,"&gt;=50")&gt;=10,IF(AND(F459&gt;=55,G459&gt;=50),IF(_xlfn.RANK.EQ(K459,$K$2:$K$1000,0)&lt;=ROUND(COUNTIFS($G$2:$G$1000,"&gt;=50",$F$2:$F$1000,"&gt;=55")/100*$AF$9,0),$AF$8,IF(_xlfn.RANK.EQ(L459,$L$2:$L$1000,0)&lt;=ROUND(COUNTIFS($G$2:$G$1000,"&gt;=50",$F$2:$F$1000,"&gt;=55")/100*$AE$9,0),$AE$8,IF(_xlfn.RANK.EQ(M459,$M$2:$M$1000,0)&lt;=ROUND(COUNTIFS($G$2:$G$1000,"&gt;=50",$F$2:$F$1000,"&gt;=55")/100*$AD$9,0),$AD$8,IF(_xlfn.RANK.EQ(N459,$N$2:$N$1000,0)&lt;=ROUND(COUNTIFS($G$2:$G$1000,"&gt;=50",$F$2:$F$1000,"&gt;=55")/100*$AC$9,0),$AC$8,IF(_xlfn.RANK.EQ(O459,$O$2:$O$1000,0)&lt;=ROUND(COUNTIFS($G$2:$G$1000,"&gt;=50",$F$2:$F$1000,"&gt;=55")/100*$AB$9,0),$AB$8,IF(_xlfn.RANK.EQ(P459,$P$2:$P$1000,0)&lt;=ROUND(COUNTIFS($G$2:$G$1000,"&gt;=50",$F$2:$F$1000,"&gt;=55")/100*$AA$9,0),$AA$8,$Z$8)))))),IF(I459&gt;=$Y$9,$Y$8,$X$8)),IF(I459&gt;=$X$32,$X$30,IF(I459&gt;=$Y$32,$Y$30,IF(I459&gt;=$Z$32,$Z$30,IF(I459&gt;=$AA$32,$AA$30,IF(I459&gt;=$AB$32,$AB$30,IF(I459&gt;=$AC$32,$AC$30,IF(I459&gt;=$AD$32,$AD$30,IF(I459&gt;=$AE$32,$AE$30,$AF$30))))))))),"")</f>
        <v/>
      </c>
      <c r="S459" s="9" t="str" cm="1">
        <f t="array" ref="S459">IF(AND(D459&lt;&gt;"",D459&lt;&gt;"GR"),IF(COUNTIF($H$2:$H$1000,"&gt;=50")&gt;=10,IF(D459&lt;&gt;"GR",IF(AND(D459&gt;=55,H459&gt;=50),_xlfn.IFS(AND(H459&gt;=$AF$11,H459&gt;$AE$10,H459&gt;$AD$10,H459&gt;$AC$10,H459&gt;$AB$10,H459&gt;$AA$10,H459&gt;$Z$10),"AA",AND(H459&gt;=$AE$11,H459&gt;$AD$10,H459&gt;$AC$10,H459&gt;$AB$10,H459&gt;$AA$10,H459&gt;$Z$10),"BA",AND(H459&gt;=$AD$11,H459&gt;$AC$10,H459&gt;$AB$10,H459&gt;$AA$10,H459&gt;$Z$10),"BB",AND(H459&gt;=$AC$11,H459&gt;$AB$10,H459&gt;$AA$10,H459&gt;$Z$10),"CB",AND(H459&gt;=$AB$11,H459&gt;$AA$10,H459&gt;$Z$10),"CC",AND(H459&gt;=$AA$11,H459&gt;$Z$10),"DC",H459&gt;=50,"DD"),IF(H459&gt;=$Y$9,"FD","FF")),R459),IF(J459&gt;=$X$32,$X$30,IF(J459&gt;=$Y$32,$Y$30,IF(J459&gt;=$Z$32,$Z$30,IF(J459&gt;=$AA$32,$AA$30,IF(J459&gt;=$AB$32,$AB$30,IF(J459&gt;=$AC$32,$AC$30,IF(J459&gt;=$AD$32,$AD$30,IF(J459&gt;=$AE$32,$AE$30,$AF$30))))))))),R459)</f>
        <v/>
      </c>
      <c r="T459" s="9" t="str" cm="1">
        <f t="array" ref="T459">IF(A459&lt;&gt;"",IF(_xlfn.BITOR(D459&lt;&gt;"GR",D459&lt;&gt;""),IF(AND(J459&gt;=50,D459&gt;=55),_xlfn.RANK.EQ(J459,$J$2:$J$1000,0),_xlfn.IFS(S459="FD",999,S459="FF",1000)),IF(AND(J459&gt;=50,F459&gt;=55),_xlfn.RANK.EQ(J459,$J$2:$J$326,0),_xlfn.IFS(S459="FD",999,S459="FF",1000))),"")</f>
        <v/>
      </c>
    </row>
    <row r="460" spans="1:20" x14ac:dyDescent="0.2">
      <c r="A460" s="3"/>
      <c r="B460" s="3"/>
      <c r="C460" s="3"/>
      <c r="D460" s="3"/>
      <c r="E460" s="16">
        <f t="shared" si="98"/>
        <v>0</v>
      </c>
      <c r="F460" s="16">
        <f t="shared" si="99"/>
        <v>0</v>
      </c>
      <c r="G460" s="9">
        <f t="shared" si="97"/>
        <v>0</v>
      </c>
      <c r="H460" s="9">
        <f t="shared" si="100"/>
        <v>0</v>
      </c>
      <c r="I460" s="9">
        <f t="shared" si="108"/>
        <v>0</v>
      </c>
      <c r="J460" s="9">
        <f t="shared" si="109"/>
        <v>0</v>
      </c>
      <c r="K460" s="9" t="str">
        <f t="shared" si="101"/>
        <v/>
      </c>
      <c r="L460" s="9" t="str">
        <f t="shared" si="102"/>
        <v/>
      </c>
      <c r="M460" s="9" t="str">
        <f t="shared" si="103"/>
        <v/>
      </c>
      <c r="N460" s="9" t="str">
        <f t="shared" si="104"/>
        <v/>
      </c>
      <c r="O460" s="9" t="str">
        <f t="shared" si="105"/>
        <v/>
      </c>
      <c r="P460" s="9" t="str">
        <f t="shared" si="106"/>
        <v/>
      </c>
      <c r="Q460" s="9" t="str">
        <f t="shared" si="107"/>
        <v/>
      </c>
      <c r="R460" s="9" t="str">
        <f>IF(A460&lt;&gt;"",IF(COUNTIF($G$2:$G$1000,"&gt;=50")&gt;=10,IF(AND(F460&gt;=55,G460&gt;=50),IF(_xlfn.RANK.EQ(K460,$K$2:$K$1000,0)&lt;=ROUND(COUNTIFS($G$2:$G$1000,"&gt;=50",$F$2:$F$1000,"&gt;=55")/100*$AF$9,0),$AF$8,IF(_xlfn.RANK.EQ(L460,$L$2:$L$1000,0)&lt;=ROUND(COUNTIFS($G$2:$G$1000,"&gt;=50",$F$2:$F$1000,"&gt;=55")/100*$AE$9,0),$AE$8,IF(_xlfn.RANK.EQ(M460,$M$2:$M$1000,0)&lt;=ROUND(COUNTIFS($G$2:$G$1000,"&gt;=50",$F$2:$F$1000,"&gt;=55")/100*$AD$9,0),$AD$8,IF(_xlfn.RANK.EQ(N460,$N$2:$N$1000,0)&lt;=ROUND(COUNTIFS($G$2:$G$1000,"&gt;=50",$F$2:$F$1000,"&gt;=55")/100*$AC$9,0),$AC$8,IF(_xlfn.RANK.EQ(O460,$O$2:$O$1000,0)&lt;=ROUND(COUNTIFS($G$2:$G$1000,"&gt;=50",$F$2:$F$1000,"&gt;=55")/100*$AB$9,0),$AB$8,IF(_xlfn.RANK.EQ(P460,$P$2:$P$1000,0)&lt;=ROUND(COUNTIFS($G$2:$G$1000,"&gt;=50",$F$2:$F$1000,"&gt;=55")/100*$AA$9,0),$AA$8,$Z$8)))))),IF(I460&gt;=$Y$9,$Y$8,$X$8)),IF(I460&gt;=$X$32,$X$30,IF(I460&gt;=$Y$32,$Y$30,IF(I460&gt;=$Z$32,$Z$30,IF(I460&gt;=$AA$32,$AA$30,IF(I460&gt;=$AB$32,$AB$30,IF(I460&gt;=$AC$32,$AC$30,IF(I460&gt;=$AD$32,$AD$30,IF(I460&gt;=$AE$32,$AE$30,$AF$30))))))))),"")</f>
        <v/>
      </c>
      <c r="S460" s="9" t="str" cm="1">
        <f t="array" ref="S460">IF(AND(D460&lt;&gt;"",D460&lt;&gt;"GR"),IF(COUNTIF($H$2:$H$1000,"&gt;=50")&gt;=10,IF(D460&lt;&gt;"GR",IF(AND(D460&gt;=55,H460&gt;=50),_xlfn.IFS(AND(H460&gt;=$AF$11,H460&gt;$AE$10,H460&gt;$AD$10,H460&gt;$AC$10,H460&gt;$AB$10,H460&gt;$AA$10,H460&gt;$Z$10),"AA",AND(H460&gt;=$AE$11,H460&gt;$AD$10,H460&gt;$AC$10,H460&gt;$AB$10,H460&gt;$AA$10,H460&gt;$Z$10),"BA",AND(H460&gt;=$AD$11,H460&gt;$AC$10,H460&gt;$AB$10,H460&gt;$AA$10,H460&gt;$Z$10),"BB",AND(H460&gt;=$AC$11,H460&gt;$AB$10,H460&gt;$AA$10,H460&gt;$Z$10),"CB",AND(H460&gt;=$AB$11,H460&gt;$AA$10,H460&gt;$Z$10),"CC",AND(H460&gt;=$AA$11,H460&gt;$Z$10),"DC",H460&gt;=50,"DD"),IF(H460&gt;=$Y$9,"FD","FF")),R460),IF(J460&gt;=$X$32,$X$30,IF(J460&gt;=$Y$32,$Y$30,IF(J460&gt;=$Z$32,$Z$30,IF(J460&gt;=$AA$32,$AA$30,IF(J460&gt;=$AB$32,$AB$30,IF(J460&gt;=$AC$32,$AC$30,IF(J460&gt;=$AD$32,$AD$30,IF(J460&gt;=$AE$32,$AE$30,$AF$30))))))))),R460)</f>
        <v/>
      </c>
      <c r="T460" s="9" t="str" cm="1">
        <f t="array" ref="T460">IF(A460&lt;&gt;"",IF(_xlfn.BITOR(D460&lt;&gt;"GR",D460&lt;&gt;""),IF(AND(J460&gt;=50,D460&gt;=55),_xlfn.RANK.EQ(J460,$J$2:$J$1000,0),_xlfn.IFS(S460="FD",999,S460="FF",1000)),IF(AND(J460&gt;=50,F460&gt;=55),_xlfn.RANK.EQ(J460,$J$2:$J$326,0),_xlfn.IFS(S460="FD",999,S460="FF",1000))),"")</f>
        <v/>
      </c>
    </row>
    <row r="461" spans="1:20" x14ac:dyDescent="0.2">
      <c r="A461" s="3"/>
      <c r="B461" s="3"/>
      <c r="C461" s="3"/>
      <c r="D461" s="3"/>
      <c r="E461" s="16">
        <f t="shared" si="98"/>
        <v>0</v>
      </c>
      <c r="F461" s="16">
        <f t="shared" si="99"/>
        <v>0</v>
      </c>
      <c r="G461" s="9">
        <f t="shared" si="97"/>
        <v>0</v>
      </c>
      <c r="H461" s="9">
        <f t="shared" si="100"/>
        <v>0</v>
      </c>
      <c r="I461" s="9">
        <f t="shared" si="108"/>
        <v>0</v>
      </c>
      <c r="J461" s="9">
        <f t="shared" si="109"/>
        <v>0</v>
      </c>
      <c r="K461" s="9" t="str">
        <f t="shared" si="101"/>
        <v/>
      </c>
      <c r="L461" s="9" t="str">
        <f t="shared" si="102"/>
        <v/>
      </c>
      <c r="M461" s="9" t="str">
        <f t="shared" si="103"/>
        <v/>
      </c>
      <c r="N461" s="9" t="str">
        <f t="shared" si="104"/>
        <v/>
      </c>
      <c r="O461" s="9" t="str">
        <f t="shared" si="105"/>
        <v/>
      </c>
      <c r="P461" s="9" t="str">
        <f t="shared" si="106"/>
        <v/>
      </c>
      <c r="Q461" s="9" t="str">
        <f t="shared" si="107"/>
        <v/>
      </c>
      <c r="R461" s="9" t="str">
        <f>IF(A461&lt;&gt;"",IF(COUNTIF($G$2:$G$1000,"&gt;=50")&gt;=10,IF(AND(F461&gt;=55,G461&gt;=50),IF(_xlfn.RANK.EQ(K461,$K$2:$K$1000,0)&lt;=ROUND(COUNTIFS($G$2:$G$1000,"&gt;=50",$F$2:$F$1000,"&gt;=55")/100*$AF$9,0),$AF$8,IF(_xlfn.RANK.EQ(L461,$L$2:$L$1000,0)&lt;=ROUND(COUNTIFS($G$2:$G$1000,"&gt;=50",$F$2:$F$1000,"&gt;=55")/100*$AE$9,0),$AE$8,IF(_xlfn.RANK.EQ(M461,$M$2:$M$1000,0)&lt;=ROUND(COUNTIFS($G$2:$G$1000,"&gt;=50",$F$2:$F$1000,"&gt;=55")/100*$AD$9,0),$AD$8,IF(_xlfn.RANK.EQ(N461,$N$2:$N$1000,0)&lt;=ROUND(COUNTIFS($G$2:$G$1000,"&gt;=50",$F$2:$F$1000,"&gt;=55")/100*$AC$9,0),$AC$8,IF(_xlfn.RANK.EQ(O461,$O$2:$O$1000,0)&lt;=ROUND(COUNTIFS($G$2:$G$1000,"&gt;=50",$F$2:$F$1000,"&gt;=55")/100*$AB$9,0),$AB$8,IF(_xlfn.RANK.EQ(P461,$P$2:$P$1000,0)&lt;=ROUND(COUNTIFS($G$2:$G$1000,"&gt;=50",$F$2:$F$1000,"&gt;=55")/100*$AA$9,0),$AA$8,$Z$8)))))),IF(I461&gt;=$Y$9,$Y$8,$X$8)),IF(I461&gt;=$X$32,$X$30,IF(I461&gt;=$Y$32,$Y$30,IF(I461&gt;=$Z$32,$Z$30,IF(I461&gt;=$AA$32,$AA$30,IF(I461&gt;=$AB$32,$AB$30,IF(I461&gt;=$AC$32,$AC$30,IF(I461&gt;=$AD$32,$AD$30,IF(I461&gt;=$AE$32,$AE$30,$AF$30))))))))),"")</f>
        <v/>
      </c>
      <c r="S461" s="9" t="str" cm="1">
        <f t="array" ref="S461">IF(AND(D461&lt;&gt;"",D461&lt;&gt;"GR"),IF(COUNTIF($H$2:$H$1000,"&gt;=50")&gt;=10,IF(D461&lt;&gt;"GR",IF(AND(D461&gt;=55,H461&gt;=50),_xlfn.IFS(AND(H461&gt;=$AF$11,H461&gt;$AE$10,H461&gt;$AD$10,H461&gt;$AC$10,H461&gt;$AB$10,H461&gt;$AA$10,H461&gt;$Z$10),"AA",AND(H461&gt;=$AE$11,H461&gt;$AD$10,H461&gt;$AC$10,H461&gt;$AB$10,H461&gt;$AA$10,H461&gt;$Z$10),"BA",AND(H461&gt;=$AD$11,H461&gt;$AC$10,H461&gt;$AB$10,H461&gt;$AA$10,H461&gt;$Z$10),"BB",AND(H461&gt;=$AC$11,H461&gt;$AB$10,H461&gt;$AA$10,H461&gt;$Z$10),"CB",AND(H461&gt;=$AB$11,H461&gt;$AA$10,H461&gt;$Z$10),"CC",AND(H461&gt;=$AA$11,H461&gt;$Z$10),"DC",H461&gt;=50,"DD"),IF(H461&gt;=$Y$9,"FD","FF")),R461),IF(J461&gt;=$X$32,$X$30,IF(J461&gt;=$Y$32,$Y$30,IF(J461&gt;=$Z$32,$Z$30,IF(J461&gt;=$AA$32,$AA$30,IF(J461&gt;=$AB$32,$AB$30,IF(J461&gt;=$AC$32,$AC$30,IF(J461&gt;=$AD$32,$AD$30,IF(J461&gt;=$AE$32,$AE$30,$AF$30))))))))),R461)</f>
        <v/>
      </c>
      <c r="T461" s="9" t="str" cm="1">
        <f t="array" ref="T461">IF(A461&lt;&gt;"",IF(_xlfn.BITOR(D461&lt;&gt;"GR",D461&lt;&gt;""),IF(AND(J461&gt;=50,D461&gt;=55),_xlfn.RANK.EQ(J461,$J$2:$J$1000,0),_xlfn.IFS(S461="FD",999,S461="FF",1000)),IF(AND(J461&gt;=50,F461&gt;=55),_xlfn.RANK.EQ(J461,$J$2:$J$326,0),_xlfn.IFS(S461="FD",999,S461="FF",1000))),"")</f>
        <v/>
      </c>
    </row>
    <row r="462" spans="1:20" x14ac:dyDescent="0.2">
      <c r="A462" s="3"/>
      <c r="B462" s="3"/>
      <c r="C462" s="3"/>
      <c r="D462" s="3"/>
      <c r="E462" s="16">
        <f t="shared" si="98"/>
        <v>0</v>
      </c>
      <c r="F462" s="16">
        <f t="shared" si="99"/>
        <v>0</v>
      </c>
      <c r="G462" s="9">
        <f t="shared" si="97"/>
        <v>0</v>
      </c>
      <c r="H462" s="9">
        <f t="shared" si="100"/>
        <v>0</v>
      </c>
      <c r="I462" s="9">
        <f t="shared" si="108"/>
        <v>0</v>
      </c>
      <c r="J462" s="9">
        <f t="shared" si="109"/>
        <v>0</v>
      </c>
      <c r="K462" s="9" t="str">
        <f t="shared" si="101"/>
        <v/>
      </c>
      <c r="L462" s="9" t="str">
        <f t="shared" si="102"/>
        <v/>
      </c>
      <c r="M462" s="9" t="str">
        <f t="shared" si="103"/>
        <v/>
      </c>
      <c r="N462" s="9" t="str">
        <f t="shared" si="104"/>
        <v/>
      </c>
      <c r="O462" s="9" t="str">
        <f t="shared" si="105"/>
        <v/>
      </c>
      <c r="P462" s="9" t="str">
        <f t="shared" si="106"/>
        <v/>
      </c>
      <c r="Q462" s="9" t="str">
        <f t="shared" si="107"/>
        <v/>
      </c>
      <c r="R462" s="9" t="str">
        <f>IF(A462&lt;&gt;"",IF(COUNTIF($G$2:$G$1000,"&gt;=50")&gt;=10,IF(AND(F462&gt;=55,G462&gt;=50),IF(_xlfn.RANK.EQ(K462,$K$2:$K$1000,0)&lt;=ROUND(COUNTIFS($G$2:$G$1000,"&gt;=50",$F$2:$F$1000,"&gt;=55")/100*$AF$9,0),$AF$8,IF(_xlfn.RANK.EQ(L462,$L$2:$L$1000,0)&lt;=ROUND(COUNTIFS($G$2:$G$1000,"&gt;=50",$F$2:$F$1000,"&gt;=55")/100*$AE$9,0),$AE$8,IF(_xlfn.RANK.EQ(M462,$M$2:$M$1000,0)&lt;=ROUND(COUNTIFS($G$2:$G$1000,"&gt;=50",$F$2:$F$1000,"&gt;=55")/100*$AD$9,0),$AD$8,IF(_xlfn.RANK.EQ(N462,$N$2:$N$1000,0)&lt;=ROUND(COUNTIFS($G$2:$G$1000,"&gt;=50",$F$2:$F$1000,"&gt;=55")/100*$AC$9,0),$AC$8,IF(_xlfn.RANK.EQ(O462,$O$2:$O$1000,0)&lt;=ROUND(COUNTIFS($G$2:$G$1000,"&gt;=50",$F$2:$F$1000,"&gt;=55")/100*$AB$9,0),$AB$8,IF(_xlfn.RANK.EQ(P462,$P$2:$P$1000,0)&lt;=ROUND(COUNTIFS($G$2:$G$1000,"&gt;=50",$F$2:$F$1000,"&gt;=55")/100*$AA$9,0),$AA$8,$Z$8)))))),IF(I462&gt;=$Y$9,$Y$8,$X$8)),IF(I462&gt;=$X$32,$X$30,IF(I462&gt;=$Y$32,$Y$30,IF(I462&gt;=$Z$32,$Z$30,IF(I462&gt;=$AA$32,$AA$30,IF(I462&gt;=$AB$32,$AB$30,IF(I462&gt;=$AC$32,$AC$30,IF(I462&gt;=$AD$32,$AD$30,IF(I462&gt;=$AE$32,$AE$30,$AF$30))))))))),"")</f>
        <v/>
      </c>
      <c r="S462" s="9" t="str" cm="1">
        <f t="array" ref="S462">IF(AND(D462&lt;&gt;"",D462&lt;&gt;"GR"),IF(COUNTIF($H$2:$H$1000,"&gt;=50")&gt;=10,IF(D462&lt;&gt;"GR",IF(AND(D462&gt;=55,H462&gt;=50),_xlfn.IFS(AND(H462&gt;=$AF$11,H462&gt;$AE$10,H462&gt;$AD$10,H462&gt;$AC$10,H462&gt;$AB$10,H462&gt;$AA$10,H462&gt;$Z$10),"AA",AND(H462&gt;=$AE$11,H462&gt;$AD$10,H462&gt;$AC$10,H462&gt;$AB$10,H462&gt;$AA$10,H462&gt;$Z$10),"BA",AND(H462&gt;=$AD$11,H462&gt;$AC$10,H462&gt;$AB$10,H462&gt;$AA$10,H462&gt;$Z$10),"BB",AND(H462&gt;=$AC$11,H462&gt;$AB$10,H462&gt;$AA$10,H462&gt;$Z$10),"CB",AND(H462&gt;=$AB$11,H462&gt;$AA$10,H462&gt;$Z$10),"CC",AND(H462&gt;=$AA$11,H462&gt;$Z$10),"DC",H462&gt;=50,"DD"),IF(H462&gt;=$Y$9,"FD","FF")),R462),IF(J462&gt;=$X$32,$X$30,IF(J462&gt;=$Y$32,$Y$30,IF(J462&gt;=$Z$32,$Z$30,IF(J462&gt;=$AA$32,$AA$30,IF(J462&gt;=$AB$32,$AB$30,IF(J462&gt;=$AC$32,$AC$30,IF(J462&gt;=$AD$32,$AD$30,IF(J462&gt;=$AE$32,$AE$30,$AF$30))))))))),R462)</f>
        <v/>
      </c>
      <c r="T462" s="9" t="str" cm="1">
        <f t="array" ref="T462">IF(A462&lt;&gt;"",IF(_xlfn.BITOR(D462&lt;&gt;"GR",D462&lt;&gt;""),IF(AND(J462&gt;=50,D462&gt;=55),_xlfn.RANK.EQ(J462,$J$2:$J$1000,0),_xlfn.IFS(S462="FD",999,S462="FF",1000)),IF(AND(J462&gt;=50,F462&gt;=55),_xlfn.RANK.EQ(J462,$J$2:$J$326,0),_xlfn.IFS(S462="FD",999,S462="FF",1000))),"")</f>
        <v/>
      </c>
    </row>
    <row r="463" spans="1:20" x14ac:dyDescent="0.2">
      <c r="A463" s="3"/>
      <c r="B463" s="3"/>
      <c r="C463" s="3"/>
      <c r="D463" s="3"/>
      <c r="E463" s="16">
        <f t="shared" si="98"/>
        <v>0</v>
      </c>
      <c r="F463" s="16">
        <f t="shared" si="99"/>
        <v>0</v>
      </c>
      <c r="G463" s="9">
        <f t="shared" si="97"/>
        <v>0</v>
      </c>
      <c r="H463" s="9">
        <f t="shared" si="100"/>
        <v>0</v>
      </c>
      <c r="I463" s="9">
        <f t="shared" si="108"/>
        <v>0</v>
      </c>
      <c r="J463" s="9">
        <f t="shared" si="109"/>
        <v>0</v>
      </c>
      <c r="K463" s="9" t="str">
        <f t="shared" si="101"/>
        <v/>
      </c>
      <c r="L463" s="9" t="str">
        <f t="shared" si="102"/>
        <v/>
      </c>
      <c r="M463" s="9" t="str">
        <f t="shared" si="103"/>
        <v/>
      </c>
      <c r="N463" s="9" t="str">
        <f t="shared" si="104"/>
        <v/>
      </c>
      <c r="O463" s="9" t="str">
        <f t="shared" si="105"/>
        <v/>
      </c>
      <c r="P463" s="9" t="str">
        <f t="shared" si="106"/>
        <v/>
      </c>
      <c r="Q463" s="9" t="str">
        <f t="shared" si="107"/>
        <v/>
      </c>
      <c r="R463" s="9" t="str">
        <f>IF(A463&lt;&gt;"",IF(COUNTIF($G$2:$G$1000,"&gt;=50")&gt;=10,IF(AND(F463&gt;=55,G463&gt;=50),IF(_xlfn.RANK.EQ(K463,$K$2:$K$1000,0)&lt;=ROUND(COUNTIFS($G$2:$G$1000,"&gt;=50",$F$2:$F$1000,"&gt;=55")/100*$AF$9,0),$AF$8,IF(_xlfn.RANK.EQ(L463,$L$2:$L$1000,0)&lt;=ROUND(COUNTIFS($G$2:$G$1000,"&gt;=50",$F$2:$F$1000,"&gt;=55")/100*$AE$9,0),$AE$8,IF(_xlfn.RANK.EQ(M463,$M$2:$M$1000,0)&lt;=ROUND(COUNTIFS($G$2:$G$1000,"&gt;=50",$F$2:$F$1000,"&gt;=55")/100*$AD$9,0),$AD$8,IF(_xlfn.RANK.EQ(N463,$N$2:$N$1000,0)&lt;=ROUND(COUNTIFS($G$2:$G$1000,"&gt;=50",$F$2:$F$1000,"&gt;=55")/100*$AC$9,0),$AC$8,IF(_xlfn.RANK.EQ(O463,$O$2:$O$1000,0)&lt;=ROUND(COUNTIFS($G$2:$G$1000,"&gt;=50",$F$2:$F$1000,"&gt;=55")/100*$AB$9,0),$AB$8,IF(_xlfn.RANK.EQ(P463,$P$2:$P$1000,0)&lt;=ROUND(COUNTIFS($G$2:$G$1000,"&gt;=50",$F$2:$F$1000,"&gt;=55")/100*$AA$9,0),$AA$8,$Z$8)))))),IF(I463&gt;=$Y$9,$Y$8,$X$8)),IF(I463&gt;=$X$32,$X$30,IF(I463&gt;=$Y$32,$Y$30,IF(I463&gt;=$Z$32,$Z$30,IF(I463&gt;=$AA$32,$AA$30,IF(I463&gt;=$AB$32,$AB$30,IF(I463&gt;=$AC$32,$AC$30,IF(I463&gt;=$AD$32,$AD$30,IF(I463&gt;=$AE$32,$AE$30,$AF$30))))))))),"")</f>
        <v/>
      </c>
      <c r="S463" s="9" t="str" cm="1">
        <f t="array" ref="S463">IF(AND(D463&lt;&gt;"",D463&lt;&gt;"GR"),IF(COUNTIF($H$2:$H$1000,"&gt;=50")&gt;=10,IF(D463&lt;&gt;"GR",IF(AND(D463&gt;=55,H463&gt;=50),_xlfn.IFS(AND(H463&gt;=$AF$11,H463&gt;$AE$10,H463&gt;$AD$10,H463&gt;$AC$10,H463&gt;$AB$10,H463&gt;$AA$10,H463&gt;$Z$10),"AA",AND(H463&gt;=$AE$11,H463&gt;$AD$10,H463&gt;$AC$10,H463&gt;$AB$10,H463&gt;$AA$10,H463&gt;$Z$10),"BA",AND(H463&gt;=$AD$11,H463&gt;$AC$10,H463&gt;$AB$10,H463&gt;$AA$10,H463&gt;$Z$10),"BB",AND(H463&gt;=$AC$11,H463&gt;$AB$10,H463&gt;$AA$10,H463&gt;$Z$10),"CB",AND(H463&gt;=$AB$11,H463&gt;$AA$10,H463&gt;$Z$10),"CC",AND(H463&gt;=$AA$11,H463&gt;$Z$10),"DC",H463&gt;=50,"DD"),IF(H463&gt;=$Y$9,"FD","FF")),R463),IF(J463&gt;=$X$32,$X$30,IF(J463&gt;=$Y$32,$Y$30,IF(J463&gt;=$Z$32,$Z$30,IF(J463&gt;=$AA$32,$AA$30,IF(J463&gt;=$AB$32,$AB$30,IF(J463&gt;=$AC$32,$AC$30,IF(J463&gt;=$AD$32,$AD$30,IF(J463&gt;=$AE$32,$AE$30,$AF$30))))))))),R463)</f>
        <v/>
      </c>
      <c r="T463" s="9" t="str" cm="1">
        <f t="array" ref="T463">IF(A463&lt;&gt;"",IF(_xlfn.BITOR(D463&lt;&gt;"GR",D463&lt;&gt;""),IF(AND(J463&gt;=50,D463&gt;=55),_xlfn.RANK.EQ(J463,$J$2:$J$1000,0),_xlfn.IFS(S463="FD",999,S463="FF",1000)),IF(AND(J463&gt;=50,F463&gt;=55),_xlfn.RANK.EQ(J463,$J$2:$J$326,0),_xlfn.IFS(S463="FD",999,S463="FF",1000))),"")</f>
        <v/>
      </c>
    </row>
    <row r="464" spans="1:20" x14ac:dyDescent="0.2">
      <c r="A464" s="3"/>
      <c r="B464" s="3"/>
      <c r="C464" s="3"/>
      <c r="D464" s="3"/>
      <c r="E464" s="16">
        <f t="shared" si="98"/>
        <v>0</v>
      </c>
      <c r="F464" s="16">
        <f t="shared" si="99"/>
        <v>0</v>
      </c>
      <c r="G464" s="9">
        <f t="shared" si="97"/>
        <v>0</v>
      </c>
      <c r="H464" s="9">
        <f t="shared" si="100"/>
        <v>0</v>
      </c>
      <c r="I464" s="9">
        <f t="shared" si="108"/>
        <v>0</v>
      </c>
      <c r="J464" s="9">
        <f t="shared" si="109"/>
        <v>0</v>
      </c>
      <c r="K464" s="9" t="str">
        <f t="shared" si="101"/>
        <v/>
      </c>
      <c r="L464" s="9" t="str">
        <f t="shared" si="102"/>
        <v/>
      </c>
      <c r="M464" s="9" t="str">
        <f t="shared" si="103"/>
        <v/>
      </c>
      <c r="N464" s="9" t="str">
        <f t="shared" si="104"/>
        <v/>
      </c>
      <c r="O464" s="9" t="str">
        <f t="shared" si="105"/>
        <v/>
      </c>
      <c r="P464" s="9" t="str">
        <f t="shared" si="106"/>
        <v/>
      </c>
      <c r="Q464" s="9" t="str">
        <f t="shared" si="107"/>
        <v/>
      </c>
      <c r="R464" s="9" t="str">
        <f>IF(A464&lt;&gt;"",IF(COUNTIF($G$2:$G$1000,"&gt;=50")&gt;=10,IF(AND(F464&gt;=55,G464&gt;=50),IF(_xlfn.RANK.EQ(K464,$K$2:$K$1000,0)&lt;=ROUND(COUNTIFS($G$2:$G$1000,"&gt;=50",$F$2:$F$1000,"&gt;=55")/100*$AF$9,0),$AF$8,IF(_xlfn.RANK.EQ(L464,$L$2:$L$1000,0)&lt;=ROUND(COUNTIFS($G$2:$G$1000,"&gt;=50",$F$2:$F$1000,"&gt;=55")/100*$AE$9,0),$AE$8,IF(_xlfn.RANK.EQ(M464,$M$2:$M$1000,0)&lt;=ROUND(COUNTIFS($G$2:$G$1000,"&gt;=50",$F$2:$F$1000,"&gt;=55")/100*$AD$9,0),$AD$8,IF(_xlfn.RANK.EQ(N464,$N$2:$N$1000,0)&lt;=ROUND(COUNTIFS($G$2:$G$1000,"&gt;=50",$F$2:$F$1000,"&gt;=55")/100*$AC$9,0),$AC$8,IF(_xlfn.RANK.EQ(O464,$O$2:$O$1000,0)&lt;=ROUND(COUNTIFS($G$2:$G$1000,"&gt;=50",$F$2:$F$1000,"&gt;=55")/100*$AB$9,0),$AB$8,IF(_xlfn.RANK.EQ(P464,$P$2:$P$1000,0)&lt;=ROUND(COUNTIFS($G$2:$G$1000,"&gt;=50",$F$2:$F$1000,"&gt;=55")/100*$AA$9,0),$AA$8,$Z$8)))))),IF(I464&gt;=$Y$9,$Y$8,$X$8)),IF(I464&gt;=$X$32,$X$30,IF(I464&gt;=$Y$32,$Y$30,IF(I464&gt;=$Z$32,$Z$30,IF(I464&gt;=$AA$32,$AA$30,IF(I464&gt;=$AB$32,$AB$30,IF(I464&gt;=$AC$32,$AC$30,IF(I464&gt;=$AD$32,$AD$30,IF(I464&gt;=$AE$32,$AE$30,$AF$30))))))))),"")</f>
        <v/>
      </c>
      <c r="S464" s="9" t="str" cm="1">
        <f t="array" ref="S464">IF(AND(D464&lt;&gt;"",D464&lt;&gt;"GR"),IF(COUNTIF($H$2:$H$1000,"&gt;=50")&gt;=10,IF(D464&lt;&gt;"GR",IF(AND(D464&gt;=55,H464&gt;=50),_xlfn.IFS(AND(H464&gt;=$AF$11,H464&gt;$AE$10,H464&gt;$AD$10,H464&gt;$AC$10,H464&gt;$AB$10,H464&gt;$AA$10,H464&gt;$Z$10),"AA",AND(H464&gt;=$AE$11,H464&gt;$AD$10,H464&gt;$AC$10,H464&gt;$AB$10,H464&gt;$AA$10,H464&gt;$Z$10),"BA",AND(H464&gt;=$AD$11,H464&gt;$AC$10,H464&gt;$AB$10,H464&gt;$AA$10,H464&gt;$Z$10),"BB",AND(H464&gt;=$AC$11,H464&gt;$AB$10,H464&gt;$AA$10,H464&gt;$Z$10),"CB",AND(H464&gt;=$AB$11,H464&gt;$AA$10,H464&gt;$Z$10),"CC",AND(H464&gt;=$AA$11,H464&gt;$Z$10),"DC",H464&gt;=50,"DD"),IF(H464&gt;=$Y$9,"FD","FF")),R464),IF(J464&gt;=$X$32,$X$30,IF(J464&gt;=$Y$32,$Y$30,IF(J464&gt;=$Z$32,$Z$30,IF(J464&gt;=$AA$32,$AA$30,IF(J464&gt;=$AB$32,$AB$30,IF(J464&gt;=$AC$32,$AC$30,IF(J464&gt;=$AD$32,$AD$30,IF(J464&gt;=$AE$32,$AE$30,$AF$30))))))))),R464)</f>
        <v/>
      </c>
      <c r="T464" s="9" t="str" cm="1">
        <f t="array" ref="T464">IF(A464&lt;&gt;"",IF(_xlfn.BITOR(D464&lt;&gt;"GR",D464&lt;&gt;""),IF(AND(J464&gt;=50,D464&gt;=55),_xlfn.RANK.EQ(J464,$J$2:$J$1000,0),_xlfn.IFS(S464="FD",999,S464="FF",1000)),IF(AND(J464&gt;=50,F464&gt;=55),_xlfn.RANK.EQ(J464,$J$2:$J$326,0),_xlfn.IFS(S464="FD",999,S464="FF",1000))),"")</f>
        <v/>
      </c>
    </row>
    <row r="465" spans="1:20" x14ac:dyDescent="0.2">
      <c r="A465" s="3"/>
      <c r="B465" s="3"/>
      <c r="C465" s="3"/>
      <c r="D465" s="3"/>
      <c r="E465" s="16">
        <f t="shared" si="98"/>
        <v>0</v>
      </c>
      <c r="F465" s="16">
        <f t="shared" si="99"/>
        <v>0</v>
      </c>
      <c r="G465" s="9">
        <f t="shared" si="97"/>
        <v>0</v>
      </c>
      <c r="H465" s="9">
        <f t="shared" si="100"/>
        <v>0</v>
      </c>
      <c r="I465" s="9">
        <f t="shared" si="108"/>
        <v>0</v>
      </c>
      <c r="J465" s="9">
        <f t="shared" si="109"/>
        <v>0</v>
      </c>
      <c r="K465" s="9" t="str">
        <f t="shared" si="101"/>
        <v/>
      </c>
      <c r="L465" s="9" t="str">
        <f t="shared" si="102"/>
        <v/>
      </c>
      <c r="M465" s="9" t="str">
        <f t="shared" si="103"/>
        <v/>
      </c>
      <c r="N465" s="9" t="str">
        <f t="shared" si="104"/>
        <v/>
      </c>
      <c r="O465" s="9" t="str">
        <f t="shared" si="105"/>
        <v/>
      </c>
      <c r="P465" s="9" t="str">
        <f t="shared" si="106"/>
        <v/>
      </c>
      <c r="Q465" s="9" t="str">
        <f t="shared" si="107"/>
        <v/>
      </c>
      <c r="R465" s="9" t="str">
        <f>IF(A465&lt;&gt;"",IF(COUNTIF($G$2:$G$1000,"&gt;=50")&gt;=10,IF(AND(F465&gt;=55,G465&gt;=50),IF(_xlfn.RANK.EQ(K465,$K$2:$K$1000,0)&lt;=ROUND(COUNTIFS($G$2:$G$1000,"&gt;=50",$F$2:$F$1000,"&gt;=55")/100*$AF$9,0),$AF$8,IF(_xlfn.RANK.EQ(L465,$L$2:$L$1000,0)&lt;=ROUND(COUNTIFS($G$2:$G$1000,"&gt;=50",$F$2:$F$1000,"&gt;=55")/100*$AE$9,0),$AE$8,IF(_xlfn.RANK.EQ(M465,$M$2:$M$1000,0)&lt;=ROUND(COUNTIFS($G$2:$G$1000,"&gt;=50",$F$2:$F$1000,"&gt;=55")/100*$AD$9,0),$AD$8,IF(_xlfn.RANK.EQ(N465,$N$2:$N$1000,0)&lt;=ROUND(COUNTIFS($G$2:$G$1000,"&gt;=50",$F$2:$F$1000,"&gt;=55")/100*$AC$9,0),$AC$8,IF(_xlfn.RANK.EQ(O465,$O$2:$O$1000,0)&lt;=ROUND(COUNTIFS($G$2:$G$1000,"&gt;=50",$F$2:$F$1000,"&gt;=55")/100*$AB$9,0),$AB$8,IF(_xlfn.RANK.EQ(P465,$P$2:$P$1000,0)&lt;=ROUND(COUNTIFS($G$2:$G$1000,"&gt;=50",$F$2:$F$1000,"&gt;=55")/100*$AA$9,0),$AA$8,$Z$8)))))),IF(I465&gt;=$Y$9,$Y$8,$X$8)),IF(I465&gt;=$X$32,$X$30,IF(I465&gt;=$Y$32,$Y$30,IF(I465&gt;=$Z$32,$Z$30,IF(I465&gt;=$AA$32,$AA$30,IF(I465&gt;=$AB$32,$AB$30,IF(I465&gt;=$AC$32,$AC$30,IF(I465&gt;=$AD$32,$AD$30,IF(I465&gt;=$AE$32,$AE$30,$AF$30))))))))),"")</f>
        <v/>
      </c>
      <c r="S465" s="9" t="str" cm="1">
        <f t="array" ref="S465">IF(AND(D465&lt;&gt;"",D465&lt;&gt;"GR"),IF(COUNTIF($H$2:$H$1000,"&gt;=50")&gt;=10,IF(D465&lt;&gt;"GR",IF(AND(D465&gt;=55,H465&gt;=50),_xlfn.IFS(AND(H465&gt;=$AF$11,H465&gt;$AE$10,H465&gt;$AD$10,H465&gt;$AC$10,H465&gt;$AB$10,H465&gt;$AA$10,H465&gt;$Z$10),"AA",AND(H465&gt;=$AE$11,H465&gt;$AD$10,H465&gt;$AC$10,H465&gt;$AB$10,H465&gt;$AA$10,H465&gt;$Z$10),"BA",AND(H465&gt;=$AD$11,H465&gt;$AC$10,H465&gt;$AB$10,H465&gt;$AA$10,H465&gt;$Z$10),"BB",AND(H465&gt;=$AC$11,H465&gt;$AB$10,H465&gt;$AA$10,H465&gt;$Z$10),"CB",AND(H465&gt;=$AB$11,H465&gt;$AA$10,H465&gt;$Z$10),"CC",AND(H465&gt;=$AA$11,H465&gt;$Z$10),"DC",H465&gt;=50,"DD"),IF(H465&gt;=$Y$9,"FD","FF")),R465),IF(J465&gt;=$X$32,$X$30,IF(J465&gt;=$Y$32,$Y$30,IF(J465&gt;=$Z$32,$Z$30,IF(J465&gt;=$AA$32,$AA$30,IF(J465&gt;=$AB$32,$AB$30,IF(J465&gt;=$AC$32,$AC$30,IF(J465&gt;=$AD$32,$AD$30,IF(J465&gt;=$AE$32,$AE$30,$AF$30))))))))),R465)</f>
        <v/>
      </c>
      <c r="T465" s="9" t="str" cm="1">
        <f t="array" ref="T465">IF(A465&lt;&gt;"",IF(_xlfn.BITOR(D465&lt;&gt;"GR",D465&lt;&gt;""),IF(AND(J465&gt;=50,D465&gt;=55),_xlfn.RANK.EQ(J465,$J$2:$J$1000,0),_xlfn.IFS(S465="FD",999,S465="FF",1000)),IF(AND(J465&gt;=50,F465&gt;=55),_xlfn.RANK.EQ(J465,$J$2:$J$326,0),_xlfn.IFS(S465="FD",999,S465="FF",1000))),"")</f>
        <v/>
      </c>
    </row>
    <row r="466" spans="1:20" x14ac:dyDescent="0.2">
      <c r="A466" s="3"/>
      <c r="B466" s="3"/>
      <c r="C466" s="3"/>
      <c r="D466" s="3"/>
      <c r="E466" s="16">
        <f t="shared" si="98"/>
        <v>0</v>
      </c>
      <c r="F466" s="16">
        <f t="shared" si="99"/>
        <v>0</v>
      </c>
      <c r="G466" s="9">
        <f t="shared" si="97"/>
        <v>0</v>
      </c>
      <c r="H466" s="9">
        <f t="shared" si="100"/>
        <v>0</v>
      </c>
      <c r="I466" s="9">
        <f t="shared" si="108"/>
        <v>0</v>
      </c>
      <c r="J466" s="9">
        <f t="shared" si="109"/>
        <v>0</v>
      </c>
      <c r="K466" s="9" t="str">
        <f t="shared" si="101"/>
        <v/>
      </c>
      <c r="L466" s="9" t="str">
        <f t="shared" si="102"/>
        <v/>
      </c>
      <c r="M466" s="9" t="str">
        <f t="shared" si="103"/>
        <v/>
      </c>
      <c r="N466" s="9" t="str">
        <f t="shared" si="104"/>
        <v/>
      </c>
      <c r="O466" s="9" t="str">
        <f t="shared" si="105"/>
        <v/>
      </c>
      <c r="P466" s="9" t="str">
        <f t="shared" si="106"/>
        <v/>
      </c>
      <c r="Q466" s="9" t="str">
        <f t="shared" si="107"/>
        <v/>
      </c>
      <c r="R466" s="9" t="str">
        <f>IF(A466&lt;&gt;"",IF(COUNTIF($G$2:$G$1000,"&gt;=50")&gt;=10,IF(AND(F466&gt;=55,G466&gt;=50),IF(_xlfn.RANK.EQ(K466,$K$2:$K$1000,0)&lt;=ROUND(COUNTIFS($G$2:$G$1000,"&gt;=50",$F$2:$F$1000,"&gt;=55")/100*$AF$9,0),$AF$8,IF(_xlfn.RANK.EQ(L466,$L$2:$L$1000,0)&lt;=ROUND(COUNTIFS($G$2:$G$1000,"&gt;=50",$F$2:$F$1000,"&gt;=55")/100*$AE$9,0),$AE$8,IF(_xlfn.RANK.EQ(M466,$M$2:$M$1000,0)&lt;=ROUND(COUNTIFS($G$2:$G$1000,"&gt;=50",$F$2:$F$1000,"&gt;=55")/100*$AD$9,0),$AD$8,IF(_xlfn.RANK.EQ(N466,$N$2:$N$1000,0)&lt;=ROUND(COUNTIFS($G$2:$G$1000,"&gt;=50",$F$2:$F$1000,"&gt;=55")/100*$AC$9,0),$AC$8,IF(_xlfn.RANK.EQ(O466,$O$2:$O$1000,0)&lt;=ROUND(COUNTIFS($G$2:$G$1000,"&gt;=50",$F$2:$F$1000,"&gt;=55")/100*$AB$9,0),$AB$8,IF(_xlfn.RANK.EQ(P466,$P$2:$P$1000,0)&lt;=ROUND(COUNTIFS($G$2:$G$1000,"&gt;=50",$F$2:$F$1000,"&gt;=55")/100*$AA$9,0),$AA$8,$Z$8)))))),IF(I466&gt;=$Y$9,$Y$8,$X$8)),IF(I466&gt;=$X$32,$X$30,IF(I466&gt;=$Y$32,$Y$30,IF(I466&gt;=$Z$32,$Z$30,IF(I466&gt;=$AA$32,$AA$30,IF(I466&gt;=$AB$32,$AB$30,IF(I466&gt;=$AC$32,$AC$30,IF(I466&gt;=$AD$32,$AD$30,IF(I466&gt;=$AE$32,$AE$30,$AF$30))))))))),"")</f>
        <v/>
      </c>
      <c r="S466" s="9" t="str" cm="1">
        <f t="array" ref="S466">IF(AND(D466&lt;&gt;"",D466&lt;&gt;"GR"),IF(COUNTIF($H$2:$H$1000,"&gt;=50")&gt;=10,IF(D466&lt;&gt;"GR",IF(AND(D466&gt;=55,H466&gt;=50),_xlfn.IFS(AND(H466&gt;=$AF$11,H466&gt;$AE$10,H466&gt;$AD$10,H466&gt;$AC$10,H466&gt;$AB$10,H466&gt;$AA$10,H466&gt;$Z$10),"AA",AND(H466&gt;=$AE$11,H466&gt;$AD$10,H466&gt;$AC$10,H466&gt;$AB$10,H466&gt;$AA$10,H466&gt;$Z$10),"BA",AND(H466&gt;=$AD$11,H466&gt;$AC$10,H466&gt;$AB$10,H466&gt;$AA$10,H466&gt;$Z$10),"BB",AND(H466&gt;=$AC$11,H466&gt;$AB$10,H466&gt;$AA$10,H466&gt;$Z$10),"CB",AND(H466&gt;=$AB$11,H466&gt;$AA$10,H466&gt;$Z$10),"CC",AND(H466&gt;=$AA$11,H466&gt;$Z$10),"DC",H466&gt;=50,"DD"),IF(H466&gt;=$Y$9,"FD","FF")),R466),IF(J466&gt;=$X$32,$X$30,IF(J466&gt;=$Y$32,$Y$30,IF(J466&gt;=$Z$32,$Z$30,IF(J466&gt;=$AA$32,$AA$30,IF(J466&gt;=$AB$32,$AB$30,IF(J466&gt;=$AC$32,$AC$30,IF(J466&gt;=$AD$32,$AD$30,IF(J466&gt;=$AE$32,$AE$30,$AF$30))))))))),R466)</f>
        <v/>
      </c>
      <c r="T466" s="9" t="str" cm="1">
        <f t="array" ref="T466">IF(A466&lt;&gt;"",IF(_xlfn.BITOR(D466&lt;&gt;"GR",D466&lt;&gt;""),IF(AND(J466&gt;=50,D466&gt;=55),_xlfn.RANK.EQ(J466,$J$2:$J$1000,0),_xlfn.IFS(S466="FD",999,S466="FF",1000)),IF(AND(J466&gt;=50,F466&gt;=55),_xlfn.RANK.EQ(J466,$J$2:$J$326,0),_xlfn.IFS(S466="FD",999,S466="FF",1000))),"")</f>
        <v/>
      </c>
    </row>
    <row r="467" spans="1:20" x14ac:dyDescent="0.2">
      <c r="A467" s="3"/>
      <c r="B467" s="3"/>
      <c r="C467" s="3"/>
      <c r="D467" s="3"/>
      <c r="E467" s="16">
        <f t="shared" si="98"/>
        <v>0</v>
      </c>
      <c r="F467" s="16">
        <f t="shared" si="99"/>
        <v>0</v>
      </c>
      <c r="G467" s="9">
        <f t="shared" si="97"/>
        <v>0</v>
      </c>
      <c r="H467" s="9">
        <f t="shared" si="100"/>
        <v>0</v>
      </c>
      <c r="I467" s="9">
        <f t="shared" si="108"/>
        <v>0</v>
      </c>
      <c r="J467" s="9">
        <f t="shared" si="109"/>
        <v>0</v>
      </c>
      <c r="K467" s="9" t="str">
        <f t="shared" si="101"/>
        <v/>
      </c>
      <c r="L467" s="9" t="str">
        <f t="shared" si="102"/>
        <v/>
      </c>
      <c r="M467" s="9" t="str">
        <f t="shared" si="103"/>
        <v/>
      </c>
      <c r="N467" s="9" t="str">
        <f t="shared" si="104"/>
        <v/>
      </c>
      <c r="O467" s="9" t="str">
        <f t="shared" si="105"/>
        <v/>
      </c>
      <c r="P467" s="9" t="str">
        <f t="shared" si="106"/>
        <v/>
      </c>
      <c r="Q467" s="9" t="str">
        <f t="shared" si="107"/>
        <v/>
      </c>
      <c r="R467" s="9" t="str">
        <f>IF(A467&lt;&gt;"",IF(COUNTIF($G$2:$G$1000,"&gt;=50")&gt;=10,IF(AND(F467&gt;=55,G467&gt;=50),IF(_xlfn.RANK.EQ(K467,$K$2:$K$1000,0)&lt;=ROUND(COUNTIFS($G$2:$G$1000,"&gt;=50",$F$2:$F$1000,"&gt;=55")/100*$AF$9,0),$AF$8,IF(_xlfn.RANK.EQ(L467,$L$2:$L$1000,0)&lt;=ROUND(COUNTIFS($G$2:$G$1000,"&gt;=50",$F$2:$F$1000,"&gt;=55")/100*$AE$9,0),$AE$8,IF(_xlfn.RANK.EQ(M467,$M$2:$M$1000,0)&lt;=ROUND(COUNTIFS($G$2:$G$1000,"&gt;=50",$F$2:$F$1000,"&gt;=55")/100*$AD$9,0),$AD$8,IF(_xlfn.RANK.EQ(N467,$N$2:$N$1000,0)&lt;=ROUND(COUNTIFS($G$2:$G$1000,"&gt;=50",$F$2:$F$1000,"&gt;=55")/100*$AC$9,0),$AC$8,IF(_xlfn.RANK.EQ(O467,$O$2:$O$1000,0)&lt;=ROUND(COUNTIFS($G$2:$G$1000,"&gt;=50",$F$2:$F$1000,"&gt;=55")/100*$AB$9,0),$AB$8,IF(_xlfn.RANK.EQ(P467,$P$2:$P$1000,0)&lt;=ROUND(COUNTIFS($G$2:$G$1000,"&gt;=50",$F$2:$F$1000,"&gt;=55")/100*$AA$9,0),$AA$8,$Z$8)))))),IF(I467&gt;=$Y$9,$Y$8,$X$8)),IF(I467&gt;=$X$32,$X$30,IF(I467&gt;=$Y$32,$Y$30,IF(I467&gt;=$Z$32,$Z$30,IF(I467&gt;=$AA$32,$AA$30,IF(I467&gt;=$AB$32,$AB$30,IF(I467&gt;=$AC$32,$AC$30,IF(I467&gt;=$AD$32,$AD$30,IF(I467&gt;=$AE$32,$AE$30,$AF$30))))))))),"")</f>
        <v/>
      </c>
      <c r="S467" s="9" t="str" cm="1">
        <f t="array" ref="S467">IF(AND(D467&lt;&gt;"",D467&lt;&gt;"GR"),IF(COUNTIF($H$2:$H$1000,"&gt;=50")&gt;=10,IF(D467&lt;&gt;"GR",IF(AND(D467&gt;=55,H467&gt;=50),_xlfn.IFS(AND(H467&gt;=$AF$11,H467&gt;$AE$10,H467&gt;$AD$10,H467&gt;$AC$10,H467&gt;$AB$10,H467&gt;$AA$10,H467&gt;$Z$10),"AA",AND(H467&gt;=$AE$11,H467&gt;$AD$10,H467&gt;$AC$10,H467&gt;$AB$10,H467&gt;$AA$10,H467&gt;$Z$10),"BA",AND(H467&gt;=$AD$11,H467&gt;$AC$10,H467&gt;$AB$10,H467&gt;$AA$10,H467&gt;$Z$10),"BB",AND(H467&gt;=$AC$11,H467&gt;$AB$10,H467&gt;$AA$10,H467&gt;$Z$10),"CB",AND(H467&gt;=$AB$11,H467&gt;$AA$10,H467&gt;$Z$10),"CC",AND(H467&gt;=$AA$11,H467&gt;$Z$10),"DC",H467&gt;=50,"DD"),IF(H467&gt;=$Y$9,"FD","FF")),R467),IF(J467&gt;=$X$32,$X$30,IF(J467&gt;=$Y$32,$Y$30,IF(J467&gt;=$Z$32,$Z$30,IF(J467&gt;=$AA$32,$AA$30,IF(J467&gt;=$AB$32,$AB$30,IF(J467&gt;=$AC$32,$AC$30,IF(J467&gt;=$AD$32,$AD$30,IF(J467&gt;=$AE$32,$AE$30,$AF$30))))))))),R467)</f>
        <v/>
      </c>
      <c r="T467" s="9" t="str" cm="1">
        <f t="array" ref="T467">IF(A467&lt;&gt;"",IF(_xlfn.BITOR(D467&lt;&gt;"GR",D467&lt;&gt;""),IF(AND(J467&gt;=50,D467&gt;=55),_xlfn.RANK.EQ(J467,$J$2:$J$1000,0),_xlfn.IFS(S467="FD",999,S467="FF",1000)),IF(AND(J467&gt;=50,F467&gt;=55),_xlfn.RANK.EQ(J467,$J$2:$J$326,0),_xlfn.IFS(S467="FD",999,S467="FF",1000))),"")</f>
        <v/>
      </c>
    </row>
    <row r="468" spans="1:20" x14ac:dyDescent="0.2">
      <c r="A468" s="3"/>
      <c r="B468" s="3"/>
      <c r="C468" s="3"/>
      <c r="D468" s="3"/>
      <c r="E468" s="16">
        <f t="shared" si="98"/>
        <v>0</v>
      </c>
      <c r="F468" s="16">
        <f t="shared" si="99"/>
        <v>0</v>
      </c>
      <c r="G468" s="9">
        <f t="shared" si="97"/>
        <v>0</v>
      </c>
      <c r="H468" s="9">
        <f t="shared" si="100"/>
        <v>0</v>
      </c>
      <c r="I468" s="9">
        <f t="shared" si="108"/>
        <v>0</v>
      </c>
      <c r="J468" s="9">
        <f t="shared" si="109"/>
        <v>0</v>
      </c>
      <c r="K468" s="9" t="str">
        <f t="shared" si="101"/>
        <v/>
      </c>
      <c r="L468" s="9" t="str">
        <f t="shared" si="102"/>
        <v/>
      </c>
      <c r="M468" s="9" t="str">
        <f t="shared" si="103"/>
        <v/>
      </c>
      <c r="N468" s="9" t="str">
        <f t="shared" si="104"/>
        <v/>
      </c>
      <c r="O468" s="9" t="str">
        <f t="shared" si="105"/>
        <v/>
      </c>
      <c r="P468" s="9" t="str">
        <f t="shared" si="106"/>
        <v/>
      </c>
      <c r="Q468" s="9" t="str">
        <f t="shared" si="107"/>
        <v/>
      </c>
      <c r="R468" s="9" t="str">
        <f>IF(A468&lt;&gt;"",IF(COUNTIF($G$2:$G$1000,"&gt;=50")&gt;=10,IF(AND(F468&gt;=55,G468&gt;=50),IF(_xlfn.RANK.EQ(K468,$K$2:$K$1000,0)&lt;=ROUND(COUNTIFS($G$2:$G$1000,"&gt;=50",$F$2:$F$1000,"&gt;=55")/100*$AF$9,0),$AF$8,IF(_xlfn.RANK.EQ(L468,$L$2:$L$1000,0)&lt;=ROUND(COUNTIFS($G$2:$G$1000,"&gt;=50",$F$2:$F$1000,"&gt;=55")/100*$AE$9,0),$AE$8,IF(_xlfn.RANK.EQ(M468,$M$2:$M$1000,0)&lt;=ROUND(COUNTIFS($G$2:$G$1000,"&gt;=50",$F$2:$F$1000,"&gt;=55")/100*$AD$9,0),$AD$8,IF(_xlfn.RANK.EQ(N468,$N$2:$N$1000,0)&lt;=ROUND(COUNTIFS($G$2:$G$1000,"&gt;=50",$F$2:$F$1000,"&gt;=55")/100*$AC$9,0),$AC$8,IF(_xlfn.RANK.EQ(O468,$O$2:$O$1000,0)&lt;=ROUND(COUNTIFS($G$2:$G$1000,"&gt;=50",$F$2:$F$1000,"&gt;=55")/100*$AB$9,0),$AB$8,IF(_xlfn.RANK.EQ(P468,$P$2:$P$1000,0)&lt;=ROUND(COUNTIFS($G$2:$G$1000,"&gt;=50",$F$2:$F$1000,"&gt;=55")/100*$AA$9,0),$AA$8,$Z$8)))))),IF(I468&gt;=$Y$9,$Y$8,$X$8)),IF(I468&gt;=$X$32,$X$30,IF(I468&gt;=$Y$32,$Y$30,IF(I468&gt;=$Z$32,$Z$30,IF(I468&gt;=$AA$32,$AA$30,IF(I468&gt;=$AB$32,$AB$30,IF(I468&gt;=$AC$32,$AC$30,IF(I468&gt;=$AD$32,$AD$30,IF(I468&gt;=$AE$32,$AE$30,$AF$30))))))))),"")</f>
        <v/>
      </c>
      <c r="S468" s="9" t="str" cm="1">
        <f t="array" ref="S468">IF(AND(D468&lt;&gt;"",D468&lt;&gt;"GR"),IF(COUNTIF($H$2:$H$1000,"&gt;=50")&gt;=10,IF(D468&lt;&gt;"GR",IF(AND(D468&gt;=55,H468&gt;=50),_xlfn.IFS(AND(H468&gt;=$AF$11,H468&gt;$AE$10,H468&gt;$AD$10,H468&gt;$AC$10,H468&gt;$AB$10,H468&gt;$AA$10,H468&gt;$Z$10),"AA",AND(H468&gt;=$AE$11,H468&gt;$AD$10,H468&gt;$AC$10,H468&gt;$AB$10,H468&gt;$AA$10,H468&gt;$Z$10),"BA",AND(H468&gt;=$AD$11,H468&gt;$AC$10,H468&gt;$AB$10,H468&gt;$AA$10,H468&gt;$Z$10),"BB",AND(H468&gt;=$AC$11,H468&gt;$AB$10,H468&gt;$AA$10,H468&gt;$Z$10),"CB",AND(H468&gt;=$AB$11,H468&gt;$AA$10,H468&gt;$Z$10),"CC",AND(H468&gt;=$AA$11,H468&gt;$Z$10),"DC",H468&gt;=50,"DD"),IF(H468&gt;=$Y$9,"FD","FF")),R468),IF(J468&gt;=$X$32,$X$30,IF(J468&gt;=$Y$32,$Y$30,IF(J468&gt;=$Z$32,$Z$30,IF(J468&gt;=$AA$32,$AA$30,IF(J468&gt;=$AB$32,$AB$30,IF(J468&gt;=$AC$32,$AC$30,IF(J468&gt;=$AD$32,$AD$30,IF(J468&gt;=$AE$32,$AE$30,$AF$30))))))))),R468)</f>
        <v/>
      </c>
      <c r="T468" s="9" t="str" cm="1">
        <f t="array" ref="T468">IF(A468&lt;&gt;"",IF(_xlfn.BITOR(D468&lt;&gt;"GR",D468&lt;&gt;""),IF(AND(J468&gt;=50,D468&gt;=55),_xlfn.RANK.EQ(J468,$J$2:$J$1000,0),_xlfn.IFS(S468="FD",999,S468="FF",1000)),IF(AND(J468&gt;=50,F468&gt;=55),_xlfn.RANK.EQ(J468,$J$2:$J$326,0),_xlfn.IFS(S468="FD",999,S468="FF",1000))),"")</f>
        <v/>
      </c>
    </row>
    <row r="469" spans="1:20" x14ac:dyDescent="0.2">
      <c r="A469" s="3"/>
      <c r="B469" s="3"/>
      <c r="C469" s="3"/>
      <c r="D469" s="3"/>
      <c r="E469" s="16">
        <f t="shared" si="98"/>
        <v>0</v>
      </c>
      <c r="F469" s="16">
        <f t="shared" si="99"/>
        <v>0</v>
      </c>
      <c r="G469" s="9">
        <f t="shared" si="97"/>
        <v>0</v>
      </c>
      <c r="H469" s="9">
        <f t="shared" si="100"/>
        <v>0</v>
      </c>
      <c r="I469" s="9">
        <f t="shared" si="108"/>
        <v>0</v>
      </c>
      <c r="J469" s="9">
        <f t="shared" si="109"/>
        <v>0</v>
      </c>
      <c r="K469" s="9" t="str">
        <f t="shared" si="101"/>
        <v/>
      </c>
      <c r="L469" s="9" t="str">
        <f t="shared" si="102"/>
        <v/>
      </c>
      <c r="M469" s="9" t="str">
        <f t="shared" si="103"/>
        <v/>
      </c>
      <c r="N469" s="9" t="str">
        <f t="shared" si="104"/>
        <v/>
      </c>
      <c r="O469" s="9" t="str">
        <f t="shared" si="105"/>
        <v/>
      </c>
      <c r="P469" s="9" t="str">
        <f t="shared" si="106"/>
        <v/>
      </c>
      <c r="Q469" s="9" t="str">
        <f t="shared" si="107"/>
        <v/>
      </c>
      <c r="R469" s="9" t="str">
        <f>IF(A469&lt;&gt;"",IF(COUNTIF($G$2:$G$1000,"&gt;=50")&gt;=10,IF(AND(F469&gt;=55,G469&gt;=50),IF(_xlfn.RANK.EQ(K469,$K$2:$K$1000,0)&lt;=ROUND(COUNTIFS($G$2:$G$1000,"&gt;=50",$F$2:$F$1000,"&gt;=55")/100*$AF$9,0),$AF$8,IF(_xlfn.RANK.EQ(L469,$L$2:$L$1000,0)&lt;=ROUND(COUNTIFS($G$2:$G$1000,"&gt;=50",$F$2:$F$1000,"&gt;=55")/100*$AE$9,0),$AE$8,IF(_xlfn.RANK.EQ(M469,$M$2:$M$1000,0)&lt;=ROUND(COUNTIFS($G$2:$G$1000,"&gt;=50",$F$2:$F$1000,"&gt;=55")/100*$AD$9,0),$AD$8,IF(_xlfn.RANK.EQ(N469,$N$2:$N$1000,0)&lt;=ROUND(COUNTIFS($G$2:$G$1000,"&gt;=50",$F$2:$F$1000,"&gt;=55")/100*$AC$9,0),$AC$8,IF(_xlfn.RANK.EQ(O469,$O$2:$O$1000,0)&lt;=ROUND(COUNTIFS($G$2:$G$1000,"&gt;=50",$F$2:$F$1000,"&gt;=55")/100*$AB$9,0),$AB$8,IF(_xlfn.RANK.EQ(P469,$P$2:$P$1000,0)&lt;=ROUND(COUNTIFS($G$2:$G$1000,"&gt;=50",$F$2:$F$1000,"&gt;=55")/100*$AA$9,0),$AA$8,$Z$8)))))),IF(I469&gt;=$Y$9,$Y$8,$X$8)),IF(I469&gt;=$X$32,$X$30,IF(I469&gt;=$Y$32,$Y$30,IF(I469&gt;=$Z$32,$Z$30,IF(I469&gt;=$AA$32,$AA$30,IF(I469&gt;=$AB$32,$AB$30,IF(I469&gt;=$AC$32,$AC$30,IF(I469&gt;=$AD$32,$AD$30,IF(I469&gt;=$AE$32,$AE$30,$AF$30))))))))),"")</f>
        <v/>
      </c>
      <c r="S469" s="9" t="str" cm="1">
        <f t="array" ref="S469">IF(AND(D469&lt;&gt;"",D469&lt;&gt;"GR"),IF(COUNTIF($H$2:$H$1000,"&gt;=50")&gt;=10,IF(D469&lt;&gt;"GR",IF(AND(D469&gt;=55,H469&gt;=50),_xlfn.IFS(AND(H469&gt;=$AF$11,H469&gt;$AE$10,H469&gt;$AD$10,H469&gt;$AC$10,H469&gt;$AB$10,H469&gt;$AA$10,H469&gt;$Z$10),"AA",AND(H469&gt;=$AE$11,H469&gt;$AD$10,H469&gt;$AC$10,H469&gt;$AB$10,H469&gt;$AA$10,H469&gt;$Z$10),"BA",AND(H469&gt;=$AD$11,H469&gt;$AC$10,H469&gt;$AB$10,H469&gt;$AA$10,H469&gt;$Z$10),"BB",AND(H469&gt;=$AC$11,H469&gt;$AB$10,H469&gt;$AA$10,H469&gt;$Z$10),"CB",AND(H469&gt;=$AB$11,H469&gt;$AA$10,H469&gt;$Z$10),"CC",AND(H469&gt;=$AA$11,H469&gt;$Z$10),"DC",H469&gt;=50,"DD"),IF(H469&gt;=$Y$9,"FD","FF")),R469),IF(J469&gt;=$X$32,$X$30,IF(J469&gt;=$Y$32,$Y$30,IF(J469&gt;=$Z$32,$Z$30,IF(J469&gt;=$AA$32,$AA$30,IF(J469&gt;=$AB$32,$AB$30,IF(J469&gt;=$AC$32,$AC$30,IF(J469&gt;=$AD$32,$AD$30,IF(J469&gt;=$AE$32,$AE$30,$AF$30))))))))),R469)</f>
        <v/>
      </c>
      <c r="T469" s="9" t="str" cm="1">
        <f t="array" ref="T469">IF(A469&lt;&gt;"",IF(_xlfn.BITOR(D469&lt;&gt;"GR",D469&lt;&gt;""),IF(AND(J469&gt;=50,D469&gt;=55),_xlfn.RANK.EQ(J469,$J$2:$J$1000,0),_xlfn.IFS(S469="FD",999,S469="FF",1000)),IF(AND(J469&gt;=50,F469&gt;=55),_xlfn.RANK.EQ(J469,$J$2:$J$326,0),_xlfn.IFS(S469="FD",999,S469="FF",1000))),"")</f>
        <v/>
      </c>
    </row>
    <row r="470" spans="1:20" x14ac:dyDescent="0.2">
      <c r="A470" s="3"/>
      <c r="B470" s="3"/>
      <c r="C470" s="3"/>
      <c r="D470" s="3"/>
      <c r="E470" s="16">
        <f t="shared" si="98"/>
        <v>0</v>
      </c>
      <c r="F470" s="16">
        <f t="shared" si="99"/>
        <v>0</v>
      </c>
      <c r="G470" s="9">
        <f t="shared" si="97"/>
        <v>0</v>
      </c>
      <c r="H470" s="9">
        <f t="shared" si="100"/>
        <v>0</v>
      </c>
      <c r="I470" s="9">
        <f t="shared" si="108"/>
        <v>0</v>
      </c>
      <c r="J470" s="9">
        <f t="shared" si="109"/>
        <v>0</v>
      </c>
      <c r="K470" s="9" t="str">
        <f t="shared" si="101"/>
        <v/>
      </c>
      <c r="L470" s="9" t="str">
        <f t="shared" si="102"/>
        <v/>
      </c>
      <c r="M470" s="9" t="str">
        <f t="shared" si="103"/>
        <v/>
      </c>
      <c r="N470" s="9" t="str">
        <f t="shared" si="104"/>
        <v/>
      </c>
      <c r="O470" s="9" t="str">
        <f t="shared" si="105"/>
        <v/>
      </c>
      <c r="P470" s="9" t="str">
        <f t="shared" si="106"/>
        <v/>
      </c>
      <c r="Q470" s="9" t="str">
        <f t="shared" si="107"/>
        <v/>
      </c>
      <c r="R470" s="9" t="str">
        <f>IF(A470&lt;&gt;"",IF(COUNTIF($G$2:$G$1000,"&gt;=50")&gt;=10,IF(AND(F470&gt;=55,G470&gt;=50),IF(_xlfn.RANK.EQ(K470,$K$2:$K$1000,0)&lt;=ROUND(COUNTIFS($G$2:$G$1000,"&gt;=50",$F$2:$F$1000,"&gt;=55")/100*$AF$9,0),$AF$8,IF(_xlfn.RANK.EQ(L470,$L$2:$L$1000,0)&lt;=ROUND(COUNTIFS($G$2:$G$1000,"&gt;=50",$F$2:$F$1000,"&gt;=55")/100*$AE$9,0),$AE$8,IF(_xlfn.RANK.EQ(M470,$M$2:$M$1000,0)&lt;=ROUND(COUNTIFS($G$2:$G$1000,"&gt;=50",$F$2:$F$1000,"&gt;=55")/100*$AD$9,0),$AD$8,IF(_xlfn.RANK.EQ(N470,$N$2:$N$1000,0)&lt;=ROUND(COUNTIFS($G$2:$G$1000,"&gt;=50",$F$2:$F$1000,"&gt;=55")/100*$AC$9,0),$AC$8,IF(_xlfn.RANK.EQ(O470,$O$2:$O$1000,0)&lt;=ROUND(COUNTIFS($G$2:$G$1000,"&gt;=50",$F$2:$F$1000,"&gt;=55")/100*$AB$9,0),$AB$8,IF(_xlfn.RANK.EQ(P470,$P$2:$P$1000,0)&lt;=ROUND(COUNTIFS($G$2:$G$1000,"&gt;=50",$F$2:$F$1000,"&gt;=55")/100*$AA$9,0),$AA$8,$Z$8)))))),IF(I470&gt;=$Y$9,$Y$8,$X$8)),IF(I470&gt;=$X$32,$X$30,IF(I470&gt;=$Y$32,$Y$30,IF(I470&gt;=$Z$32,$Z$30,IF(I470&gt;=$AA$32,$AA$30,IF(I470&gt;=$AB$32,$AB$30,IF(I470&gt;=$AC$32,$AC$30,IF(I470&gt;=$AD$32,$AD$30,IF(I470&gt;=$AE$32,$AE$30,$AF$30))))))))),"")</f>
        <v/>
      </c>
      <c r="S470" s="9" t="str" cm="1">
        <f t="array" ref="S470">IF(AND(D470&lt;&gt;"",D470&lt;&gt;"GR"),IF(COUNTIF($H$2:$H$1000,"&gt;=50")&gt;=10,IF(D470&lt;&gt;"GR",IF(AND(D470&gt;=55,H470&gt;=50),_xlfn.IFS(AND(H470&gt;=$AF$11,H470&gt;$AE$10,H470&gt;$AD$10,H470&gt;$AC$10,H470&gt;$AB$10,H470&gt;$AA$10,H470&gt;$Z$10),"AA",AND(H470&gt;=$AE$11,H470&gt;$AD$10,H470&gt;$AC$10,H470&gt;$AB$10,H470&gt;$AA$10,H470&gt;$Z$10),"BA",AND(H470&gt;=$AD$11,H470&gt;$AC$10,H470&gt;$AB$10,H470&gt;$AA$10,H470&gt;$Z$10),"BB",AND(H470&gt;=$AC$11,H470&gt;$AB$10,H470&gt;$AA$10,H470&gt;$Z$10),"CB",AND(H470&gt;=$AB$11,H470&gt;$AA$10,H470&gt;$Z$10),"CC",AND(H470&gt;=$AA$11,H470&gt;$Z$10),"DC",H470&gt;=50,"DD"),IF(H470&gt;=$Y$9,"FD","FF")),R470),IF(J470&gt;=$X$32,$X$30,IF(J470&gt;=$Y$32,$Y$30,IF(J470&gt;=$Z$32,$Z$30,IF(J470&gt;=$AA$32,$AA$30,IF(J470&gt;=$AB$32,$AB$30,IF(J470&gt;=$AC$32,$AC$30,IF(J470&gt;=$AD$32,$AD$30,IF(J470&gt;=$AE$32,$AE$30,$AF$30))))))))),R470)</f>
        <v/>
      </c>
      <c r="T470" s="9" t="str" cm="1">
        <f t="array" ref="T470">IF(A470&lt;&gt;"",IF(_xlfn.BITOR(D470&lt;&gt;"GR",D470&lt;&gt;""),IF(AND(J470&gt;=50,D470&gt;=55),_xlfn.RANK.EQ(J470,$J$2:$J$1000,0),_xlfn.IFS(S470="FD",999,S470="FF",1000)),IF(AND(J470&gt;=50,F470&gt;=55),_xlfn.RANK.EQ(J470,$J$2:$J$326,0),_xlfn.IFS(S470="FD",999,S470="FF",1000))),"")</f>
        <v/>
      </c>
    </row>
    <row r="471" spans="1:20" x14ac:dyDescent="0.2">
      <c r="A471" s="3"/>
      <c r="B471" s="3"/>
      <c r="C471" s="3"/>
      <c r="D471" s="3"/>
      <c r="E471" s="16">
        <f t="shared" si="98"/>
        <v>0</v>
      </c>
      <c r="F471" s="16">
        <f t="shared" si="99"/>
        <v>0</v>
      </c>
      <c r="G471" s="9">
        <f t="shared" si="97"/>
        <v>0</v>
      </c>
      <c r="H471" s="9">
        <f t="shared" si="100"/>
        <v>0</v>
      </c>
      <c r="I471" s="9">
        <f t="shared" si="108"/>
        <v>0</v>
      </c>
      <c r="J471" s="9">
        <f t="shared" si="109"/>
        <v>0</v>
      </c>
      <c r="K471" s="9" t="str">
        <f t="shared" si="101"/>
        <v/>
      </c>
      <c r="L471" s="9" t="str">
        <f t="shared" si="102"/>
        <v/>
      </c>
      <c r="M471" s="9" t="str">
        <f t="shared" si="103"/>
        <v/>
      </c>
      <c r="N471" s="9" t="str">
        <f t="shared" si="104"/>
        <v/>
      </c>
      <c r="O471" s="9" t="str">
        <f t="shared" si="105"/>
        <v/>
      </c>
      <c r="P471" s="9" t="str">
        <f t="shared" si="106"/>
        <v/>
      </c>
      <c r="Q471" s="9" t="str">
        <f t="shared" si="107"/>
        <v/>
      </c>
      <c r="R471" s="9" t="str">
        <f>IF(A471&lt;&gt;"",IF(COUNTIF($G$2:$G$1000,"&gt;=50")&gt;=10,IF(AND(F471&gt;=55,G471&gt;=50),IF(_xlfn.RANK.EQ(K471,$K$2:$K$1000,0)&lt;=ROUND(COUNTIFS($G$2:$G$1000,"&gt;=50",$F$2:$F$1000,"&gt;=55")/100*$AF$9,0),$AF$8,IF(_xlfn.RANK.EQ(L471,$L$2:$L$1000,0)&lt;=ROUND(COUNTIFS($G$2:$G$1000,"&gt;=50",$F$2:$F$1000,"&gt;=55")/100*$AE$9,0),$AE$8,IF(_xlfn.RANK.EQ(M471,$M$2:$M$1000,0)&lt;=ROUND(COUNTIFS($G$2:$G$1000,"&gt;=50",$F$2:$F$1000,"&gt;=55")/100*$AD$9,0),$AD$8,IF(_xlfn.RANK.EQ(N471,$N$2:$N$1000,0)&lt;=ROUND(COUNTIFS($G$2:$G$1000,"&gt;=50",$F$2:$F$1000,"&gt;=55")/100*$AC$9,0),$AC$8,IF(_xlfn.RANK.EQ(O471,$O$2:$O$1000,0)&lt;=ROUND(COUNTIFS($G$2:$G$1000,"&gt;=50",$F$2:$F$1000,"&gt;=55")/100*$AB$9,0),$AB$8,IF(_xlfn.RANK.EQ(P471,$P$2:$P$1000,0)&lt;=ROUND(COUNTIFS($G$2:$G$1000,"&gt;=50",$F$2:$F$1000,"&gt;=55")/100*$AA$9,0),$AA$8,$Z$8)))))),IF(I471&gt;=$Y$9,$Y$8,$X$8)),IF(I471&gt;=$X$32,$X$30,IF(I471&gt;=$Y$32,$Y$30,IF(I471&gt;=$Z$32,$Z$30,IF(I471&gt;=$AA$32,$AA$30,IF(I471&gt;=$AB$32,$AB$30,IF(I471&gt;=$AC$32,$AC$30,IF(I471&gt;=$AD$32,$AD$30,IF(I471&gt;=$AE$32,$AE$30,$AF$30))))))))),"")</f>
        <v/>
      </c>
      <c r="S471" s="9" t="str" cm="1">
        <f t="array" ref="S471">IF(AND(D471&lt;&gt;"",D471&lt;&gt;"GR"),IF(COUNTIF($H$2:$H$1000,"&gt;=50")&gt;=10,IF(D471&lt;&gt;"GR",IF(AND(D471&gt;=55,H471&gt;=50),_xlfn.IFS(AND(H471&gt;=$AF$11,H471&gt;$AE$10,H471&gt;$AD$10,H471&gt;$AC$10,H471&gt;$AB$10,H471&gt;$AA$10,H471&gt;$Z$10),"AA",AND(H471&gt;=$AE$11,H471&gt;$AD$10,H471&gt;$AC$10,H471&gt;$AB$10,H471&gt;$AA$10,H471&gt;$Z$10),"BA",AND(H471&gt;=$AD$11,H471&gt;$AC$10,H471&gt;$AB$10,H471&gt;$AA$10,H471&gt;$Z$10),"BB",AND(H471&gt;=$AC$11,H471&gt;$AB$10,H471&gt;$AA$10,H471&gt;$Z$10),"CB",AND(H471&gt;=$AB$11,H471&gt;$AA$10,H471&gt;$Z$10),"CC",AND(H471&gt;=$AA$11,H471&gt;$Z$10),"DC",H471&gt;=50,"DD"),IF(H471&gt;=$Y$9,"FD","FF")),R471),IF(J471&gt;=$X$32,$X$30,IF(J471&gt;=$Y$32,$Y$30,IF(J471&gt;=$Z$32,$Z$30,IF(J471&gt;=$AA$32,$AA$30,IF(J471&gt;=$AB$32,$AB$30,IF(J471&gt;=$AC$32,$AC$30,IF(J471&gt;=$AD$32,$AD$30,IF(J471&gt;=$AE$32,$AE$30,$AF$30))))))))),R471)</f>
        <v/>
      </c>
      <c r="T471" s="9" t="str" cm="1">
        <f t="array" ref="T471">IF(A471&lt;&gt;"",IF(_xlfn.BITOR(D471&lt;&gt;"GR",D471&lt;&gt;""),IF(AND(J471&gt;=50,D471&gt;=55),_xlfn.RANK.EQ(J471,$J$2:$J$1000,0),_xlfn.IFS(S471="FD",999,S471="FF",1000)),IF(AND(J471&gt;=50,F471&gt;=55),_xlfn.RANK.EQ(J471,$J$2:$J$326,0),_xlfn.IFS(S471="FD",999,S471="FF",1000))),"")</f>
        <v/>
      </c>
    </row>
    <row r="472" spans="1:20" x14ac:dyDescent="0.2">
      <c r="A472" s="3"/>
      <c r="B472" s="3"/>
      <c r="C472" s="3"/>
      <c r="D472" s="3"/>
      <c r="E472" s="16">
        <f t="shared" si="98"/>
        <v>0</v>
      </c>
      <c r="F472" s="16">
        <f t="shared" si="99"/>
        <v>0</v>
      </c>
      <c r="G472" s="9">
        <f t="shared" si="97"/>
        <v>0</v>
      </c>
      <c r="H472" s="9">
        <f t="shared" si="100"/>
        <v>0</v>
      </c>
      <c r="I472" s="9">
        <f t="shared" si="108"/>
        <v>0</v>
      </c>
      <c r="J472" s="9">
        <f t="shared" si="109"/>
        <v>0</v>
      </c>
      <c r="K472" s="9" t="str">
        <f t="shared" si="101"/>
        <v/>
      </c>
      <c r="L472" s="9" t="str">
        <f t="shared" si="102"/>
        <v/>
      </c>
      <c r="M472" s="9" t="str">
        <f t="shared" si="103"/>
        <v/>
      </c>
      <c r="N472" s="9" t="str">
        <f t="shared" si="104"/>
        <v/>
      </c>
      <c r="O472" s="9" t="str">
        <f t="shared" si="105"/>
        <v/>
      </c>
      <c r="P472" s="9" t="str">
        <f t="shared" si="106"/>
        <v/>
      </c>
      <c r="Q472" s="9" t="str">
        <f t="shared" si="107"/>
        <v/>
      </c>
      <c r="R472" s="9" t="str">
        <f>IF(A472&lt;&gt;"",IF(COUNTIF($G$2:$G$1000,"&gt;=50")&gt;=10,IF(AND(F472&gt;=55,G472&gt;=50),IF(_xlfn.RANK.EQ(K472,$K$2:$K$1000,0)&lt;=ROUND(COUNTIFS($G$2:$G$1000,"&gt;=50",$F$2:$F$1000,"&gt;=55")/100*$AF$9,0),$AF$8,IF(_xlfn.RANK.EQ(L472,$L$2:$L$1000,0)&lt;=ROUND(COUNTIFS($G$2:$G$1000,"&gt;=50",$F$2:$F$1000,"&gt;=55")/100*$AE$9,0),$AE$8,IF(_xlfn.RANK.EQ(M472,$M$2:$M$1000,0)&lt;=ROUND(COUNTIFS($G$2:$G$1000,"&gt;=50",$F$2:$F$1000,"&gt;=55")/100*$AD$9,0),$AD$8,IF(_xlfn.RANK.EQ(N472,$N$2:$N$1000,0)&lt;=ROUND(COUNTIFS($G$2:$G$1000,"&gt;=50",$F$2:$F$1000,"&gt;=55")/100*$AC$9,0),$AC$8,IF(_xlfn.RANK.EQ(O472,$O$2:$O$1000,0)&lt;=ROUND(COUNTIFS($G$2:$G$1000,"&gt;=50",$F$2:$F$1000,"&gt;=55")/100*$AB$9,0),$AB$8,IF(_xlfn.RANK.EQ(P472,$P$2:$P$1000,0)&lt;=ROUND(COUNTIFS($G$2:$G$1000,"&gt;=50",$F$2:$F$1000,"&gt;=55")/100*$AA$9,0),$AA$8,$Z$8)))))),IF(I472&gt;=$Y$9,$Y$8,$X$8)),IF(I472&gt;=$X$32,$X$30,IF(I472&gt;=$Y$32,$Y$30,IF(I472&gt;=$Z$32,$Z$30,IF(I472&gt;=$AA$32,$AA$30,IF(I472&gt;=$AB$32,$AB$30,IF(I472&gt;=$AC$32,$AC$30,IF(I472&gt;=$AD$32,$AD$30,IF(I472&gt;=$AE$32,$AE$30,$AF$30))))))))),"")</f>
        <v/>
      </c>
      <c r="S472" s="9" t="str" cm="1">
        <f t="array" ref="S472">IF(AND(D472&lt;&gt;"",D472&lt;&gt;"GR"),IF(COUNTIF($H$2:$H$1000,"&gt;=50")&gt;=10,IF(D472&lt;&gt;"GR",IF(AND(D472&gt;=55,H472&gt;=50),_xlfn.IFS(AND(H472&gt;=$AF$11,H472&gt;$AE$10,H472&gt;$AD$10,H472&gt;$AC$10,H472&gt;$AB$10,H472&gt;$AA$10,H472&gt;$Z$10),"AA",AND(H472&gt;=$AE$11,H472&gt;$AD$10,H472&gt;$AC$10,H472&gt;$AB$10,H472&gt;$AA$10,H472&gt;$Z$10),"BA",AND(H472&gt;=$AD$11,H472&gt;$AC$10,H472&gt;$AB$10,H472&gt;$AA$10,H472&gt;$Z$10),"BB",AND(H472&gt;=$AC$11,H472&gt;$AB$10,H472&gt;$AA$10,H472&gt;$Z$10),"CB",AND(H472&gt;=$AB$11,H472&gt;$AA$10,H472&gt;$Z$10),"CC",AND(H472&gt;=$AA$11,H472&gt;$Z$10),"DC",H472&gt;=50,"DD"),IF(H472&gt;=$Y$9,"FD","FF")),R472),IF(J472&gt;=$X$32,$X$30,IF(J472&gt;=$Y$32,$Y$30,IF(J472&gt;=$Z$32,$Z$30,IF(J472&gt;=$AA$32,$AA$30,IF(J472&gt;=$AB$32,$AB$30,IF(J472&gt;=$AC$32,$AC$30,IF(J472&gt;=$AD$32,$AD$30,IF(J472&gt;=$AE$32,$AE$30,$AF$30))))))))),R472)</f>
        <v/>
      </c>
      <c r="T472" s="9" t="str" cm="1">
        <f t="array" ref="T472">IF(A472&lt;&gt;"",IF(_xlfn.BITOR(D472&lt;&gt;"GR",D472&lt;&gt;""),IF(AND(J472&gt;=50,D472&gt;=55),_xlfn.RANK.EQ(J472,$J$2:$J$1000,0),_xlfn.IFS(S472="FD",999,S472="FF",1000)),IF(AND(J472&gt;=50,F472&gt;=55),_xlfn.RANK.EQ(J472,$J$2:$J$326,0),_xlfn.IFS(S472="FD",999,S472="FF",1000))),"")</f>
        <v/>
      </c>
    </row>
    <row r="473" spans="1:20" x14ac:dyDescent="0.2">
      <c r="A473" s="3"/>
      <c r="B473" s="3"/>
      <c r="C473" s="3"/>
      <c r="D473" s="3"/>
      <c r="E473" s="16">
        <f t="shared" si="98"/>
        <v>0</v>
      </c>
      <c r="F473" s="16">
        <f t="shared" si="99"/>
        <v>0</v>
      </c>
      <c r="G473" s="9">
        <f t="shared" si="97"/>
        <v>0</v>
      </c>
      <c r="H473" s="9">
        <f t="shared" si="100"/>
        <v>0</v>
      </c>
      <c r="I473" s="9">
        <f t="shared" si="108"/>
        <v>0</v>
      </c>
      <c r="J473" s="9">
        <f t="shared" si="109"/>
        <v>0</v>
      </c>
      <c r="K473" s="9" t="str">
        <f t="shared" si="101"/>
        <v/>
      </c>
      <c r="L473" s="9" t="str">
        <f t="shared" si="102"/>
        <v/>
      </c>
      <c r="M473" s="9" t="str">
        <f t="shared" si="103"/>
        <v/>
      </c>
      <c r="N473" s="9" t="str">
        <f t="shared" si="104"/>
        <v/>
      </c>
      <c r="O473" s="9" t="str">
        <f t="shared" si="105"/>
        <v/>
      </c>
      <c r="P473" s="9" t="str">
        <f t="shared" si="106"/>
        <v/>
      </c>
      <c r="Q473" s="9" t="str">
        <f t="shared" si="107"/>
        <v/>
      </c>
      <c r="R473" s="9" t="str">
        <f>IF(A473&lt;&gt;"",IF(COUNTIF($G$2:$G$1000,"&gt;=50")&gt;=10,IF(AND(F473&gt;=55,G473&gt;=50),IF(_xlfn.RANK.EQ(K473,$K$2:$K$1000,0)&lt;=ROUND(COUNTIFS($G$2:$G$1000,"&gt;=50",$F$2:$F$1000,"&gt;=55")/100*$AF$9,0),$AF$8,IF(_xlfn.RANK.EQ(L473,$L$2:$L$1000,0)&lt;=ROUND(COUNTIFS($G$2:$G$1000,"&gt;=50",$F$2:$F$1000,"&gt;=55")/100*$AE$9,0),$AE$8,IF(_xlfn.RANK.EQ(M473,$M$2:$M$1000,0)&lt;=ROUND(COUNTIFS($G$2:$G$1000,"&gt;=50",$F$2:$F$1000,"&gt;=55")/100*$AD$9,0),$AD$8,IF(_xlfn.RANK.EQ(N473,$N$2:$N$1000,0)&lt;=ROUND(COUNTIFS($G$2:$G$1000,"&gt;=50",$F$2:$F$1000,"&gt;=55")/100*$AC$9,0),$AC$8,IF(_xlfn.RANK.EQ(O473,$O$2:$O$1000,0)&lt;=ROUND(COUNTIFS($G$2:$G$1000,"&gt;=50",$F$2:$F$1000,"&gt;=55")/100*$AB$9,0),$AB$8,IF(_xlfn.RANK.EQ(P473,$P$2:$P$1000,0)&lt;=ROUND(COUNTIFS($G$2:$G$1000,"&gt;=50",$F$2:$F$1000,"&gt;=55")/100*$AA$9,0),$AA$8,$Z$8)))))),IF(I473&gt;=$Y$9,$Y$8,$X$8)),IF(I473&gt;=$X$32,$X$30,IF(I473&gt;=$Y$32,$Y$30,IF(I473&gt;=$Z$32,$Z$30,IF(I473&gt;=$AA$32,$AA$30,IF(I473&gt;=$AB$32,$AB$30,IF(I473&gt;=$AC$32,$AC$30,IF(I473&gt;=$AD$32,$AD$30,IF(I473&gt;=$AE$32,$AE$30,$AF$30))))))))),"")</f>
        <v/>
      </c>
      <c r="S473" s="9" t="str" cm="1">
        <f t="array" ref="S473">IF(AND(D473&lt;&gt;"",D473&lt;&gt;"GR"),IF(COUNTIF($H$2:$H$1000,"&gt;=50")&gt;=10,IF(D473&lt;&gt;"GR",IF(AND(D473&gt;=55,H473&gt;=50),_xlfn.IFS(AND(H473&gt;=$AF$11,H473&gt;$AE$10,H473&gt;$AD$10,H473&gt;$AC$10,H473&gt;$AB$10,H473&gt;$AA$10,H473&gt;$Z$10),"AA",AND(H473&gt;=$AE$11,H473&gt;$AD$10,H473&gt;$AC$10,H473&gt;$AB$10,H473&gt;$AA$10,H473&gt;$Z$10),"BA",AND(H473&gt;=$AD$11,H473&gt;$AC$10,H473&gt;$AB$10,H473&gt;$AA$10,H473&gt;$Z$10),"BB",AND(H473&gt;=$AC$11,H473&gt;$AB$10,H473&gt;$AA$10,H473&gt;$Z$10),"CB",AND(H473&gt;=$AB$11,H473&gt;$AA$10,H473&gt;$Z$10),"CC",AND(H473&gt;=$AA$11,H473&gt;$Z$10),"DC",H473&gt;=50,"DD"),IF(H473&gt;=$Y$9,"FD","FF")),R473),IF(J473&gt;=$X$32,$X$30,IF(J473&gt;=$Y$32,$Y$30,IF(J473&gt;=$Z$32,$Z$30,IF(J473&gt;=$AA$32,$AA$30,IF(J473&gt;=$AB$32,$AB$30,IF(J473&gt;=$AC$32,$AC$30,IF(J473&gt;=$AD$32,$AD$30,IF(J473&gt;=$AE$32,$AE$30,$AF$30))))))))),R473)</f>
        <v/>
      </c>
      <c r="T473" s="9" t="str" cm="1">
        <f t="array" ref="T473">IF(A473&lt;&gt;"",IF(_xlfn.BITOR(D473&lt;&gt;"GR",D473&lt;&gt;""),IF(AND(J473&gt;=50,D473&gt;=55),_xlfn.RANK.EQ(J473,$J$2:$J$1000,0),_xlfn.IFS(S473="FD",999,S473="FF",1000)),IF(AND(J473&gt;=50,F473&gt;=55),_xlfn.RANK.EQ(J473,$J$2:$J$326,0),_xlfn.IFS(S473="FD",999,S473="FF",1000))),"")</f>
        <v/>
      </c>
    </row>
    <row r="474" spans="1:20" x14ac:dyDescent="0.2">
      <c r="A474" s="3"/>
      <c r="B474" s="3"/>
      <c r="C474" s="3"/>
      <c r="D474" s="3"/>
      <c r="E474" s="16">
        <f t="shared" si="98"/>
        <v>0</v>
      </c>
      <c r="F474" s="16">
        <f t="shared" si="99"/>
        <v>0</v>
      </c>
      <c r="G474" s="9">
        <f t="shared" si="97"/>
        <v>0</v>
      </c>
      <c r="H474" s="9">
        <f t="shared" si="100"/>
        <v>0</v>
      </c>
      <c r="I474" s="9">
        <f t="shared" si="108"/>
        <v>0</v>
      </c>
      <c r="J474" s="9">
        <f t="shared" si="109"/>
        <v>0</v>
      </c>
      <c r="K474" s="9" t="str">
        <f t="shared" si="101"/>
        <v/>
      </c>
      <c r="L474" s="9" t="str">
        <f t="shared" si="102"/>
        <v/>
      </c>
      <c r="M474" s="9" t="str">
        <f t="shared" si="103"/>
        <v/>
      </c>
      <c r="N474" s="9" t="str">
        <f t="shared" si="104"/>
        <v/>
      </c>
      <c r="O474" s="9" t="str">
        <f t="shared" si="105"/>
        <v/>
      </c>
      <c r="P474" s="9" t="str">
        <f t="shared" si="106"/>
        <v/>
      </c>
      <c r="Q474" s="9" t="str">
        <f t="shared" si="107"/>
        <v/>
      </c>
      <c r="R474" s="9" t="str">
        <f>IF(A474&lt;&gt;"",IF(COUNTIF($G$2:$G$1000,"&gt;=50")&gt;=10,IF(AND(F474&gt;=55,G474&gt;=50),IF(_xlfn.RANK.EQ(K474,$K$2:$K$1000,0)&lt;=ROUND(COUNTIFS($G$2:$G$1000,"&gt;=50",$F$2:$F$1000,"&gt;=55")/100*$AF$9,0),$AF$8,IF(_xlfn.RANK.EQ(L474,$L$2:$L$1000,0)&lt;=ROUND(COUNTIFS($G$2:$G$1000,"&gt;=50",$F$2:$F$1000,"&gt;=55")/100*$AE$9,0),$AE$8,IF(_xlfn.RANK.EQ(M474,$M$2:$M$1000,0)&lt;=ROUND(COUNTIFS($G$2:$G$1000,"&gt;=50",$F$2:$F$1000,"&gt;=55")/100*$AD$9,0),$AD$8,IF(_xlfn.RANK.EQ(N474,$N$2:$N$1000,0)&lt;=ROUND(COUNTIFS($G$2:$G$1000,"&gt;=50",$F$2:$F$1000,"&gt;=55")/100*$AC$9,0),$AC$8,IF(_xlfn.RANK.EQ(O474,$O$2:$O$1000,0)&lt;=ROUND(COUNTIFS($G$2:$G$1000,"&gt;=50",$F$2:$F$1000,"&gt;=55")/100*$AB$9,0),$AB$8,IF(_xlfn.RANK.EQ(P474,$P$2:$P$1000,0)&lt;=ROUND(COUNTIFS($G$2:$G$1000,"&gt;=50",$F$2:$F$1000,"&gt;=55")/100*$AA$9,0),$AA$8,$Z$8)))))),IF(I474&gt;=$Y$9,$Y$8,$X$8)),IF(I474&gt;=$X$32,$X$30,IF(I474&gt;=$Y$32,$Y$30,IF(I474&gt;=$Z$32,$Z$30,IF(I474&gt;=$AA$32,$AA$30,IF(I474&gt;=$AB$32,$AB$30,IF(I474&gt;=$AC$32,$AC$30,IF(I474&gt;=$AD$32,$AD$30,IF(I474&gt;=$AE$32,$AE$30,$AF$30))))))))),"")</f>
        <v/>
      </c>
      <c r="S474" s="9" t="str" cm="1">
        <f t="array" ref="S474">IF(AND(D474&lt;&gt;"",D474&lt;&gt;"GR"),IF(COUNTIF($H$2:$H$1000,"&gt;=50")&gt;=10,IF(D474&lt;&gt;"GR",IF(AND(D474&gt;=55,H474&gt;=50),_xlfn.IFS(AND(H474&gt;=$AF$11,H474&gt;$AE$10,H474&gt;$AD$10,H474&gt;$AC$10,H474&gt;$AB$10,H474&gt;$AA$10,H474&gt;$Z$10),"AA",AND(H474&gt;=$AE$11,H474&gt;$AD$10,H474&gt;$AC$10,H474&gt;$AB$10,H474&gt;$AA$10,H474&gt;$Z$10),"BA",AND(H474&gt;=$AD$11,H474&gt;$AC$10,H474&gt;$AB$10,H474&gt;$AA$10,H474&gt;$Z$10),"BB",AND(H474&gt;=$AC$11,H474&gt;$AB$10,H474&gt;$AA$10,H474&gt;$Z$10),"CB",AND(H474&gt;=$AB$11,H474&gt;$AA$10,H474&gt;$Z$10),"CC",AND(H474&gt;=$AA$11,H474&gt;$Z$10),"DC",H474&gt;=50,"DD"),IF(H474&gt;=$Y$9,"FD","FF")),R474),IF(J474&gt;=$X$32,$X$30,IF(J474&gt;=$Y$32,$Y$30,IF(J474&gt;=$Z$32,$Z$30,IF(J474&gt;=$AA$32,$AA$30,IF(J474&gt;=$AB$32,$AB$30,IF(J474&gt;=$AC$32,$AC$30,IF(J474&gt;=$AD$32,$AD$30,IF(J474&gt;=$AE$32,$AE$30,$AF$30))))))))),R474)</f>
        <v/>
      </c>
      <c r="T474" s="9" t="str" cm="1">
        <f t="array" ref="T474">IF(A474&lt;&gt;"",IF(_xlfn.BITOR(D474&lt;&gt;"GR",D474&lt;&gt;""),IF(AND(J474&gt;=50,D474&gt;=55),_xlfn.RANK.EQ(J474,$J$2:$J$1000,0),_xlfn.IFS(S474="FD",999,S474="FF",1000)),IF(AND(J474&gt;=50,F474&gt;=55),_xlfn.RANK.EQ(J474,$J$2:$J$326,0),_xlfn.IFS(S474="FD",999,S474="FF",1000))),"")</f>
        <v/>
      </c>
    </row>
    <row r="475" spans="1:20" x14ac:dyDescent="0.2">
      <c r="A475" s="3"/>
      <c r="B475" s="3"/>
      <c r="C475" s="3"/>
      <c r="D475" s="3"/>
      <c r="E475" s="16">
        <f t="shared" si="98"/>
        <v>0</v>
      </c>
      <c r="F475" s="16">
        <f t="shared" si="99"/>
        <v>0</v>
      </c>
      <c r="G475" s="9">
        <f t="shared" si="97"/>
        <v>0</v>
      </c>
      <c r="H475" s="9">
        <f t="shared" si="100"/>
        <v>0</v>
      </c>
      <c r="I475" s="9">
        <f t="shared" si="108"/>
        <v>0</v>
      </c>
      <c r="J475" s="9">
        <f t="shared" si="109"/>
        <v>0</v>
      </c>
      <c r="K475" s="9" t="str">
        <f t="shared" si="101"/>
        <v/>
      </c>
      <c r="L475" s="9" t="str">
        <f t="shared" si="102"/>
        <v/>
      </c>
      <c r="M475" s="9" t="str">
        <f t="shared" si="103"/>
        <v/>
      </c>
      <c r="N475" s="9" t="str">
        <f t="shared" si="104"/>
        <v/>
      </c>
      <c r="O475" s="9" t="str">
        <f t="shared" si="105"/>
        <v/>
      </c>
      <c r="P475" s="9" t="str">
        <f t="shared" si="106"/>
        <v/>
      </c>
      <c r="Q475" s="9" t="str">
        <f t="shared" si="107"/>
        <v/>
      </c>
      <c r="R475" s="9" t="str">
        <f>IF(A475&lt;&gt;"",IF(COUNTIF($G$2:$G$1000,"&gt;=50")&gt;=10,IF(AND(F475&gt;=55,G475&gt;=50),IF(_xlfn.RANK.EQ(K475,$K$2:$K$1000,0)&lt;=ROUND(COUNTIFS($G$2:$G$1000,"&gt;=50",$F$2:$F$1000,"&gt;=55")/100*$AF$9,0),$AF$8,IF(_xlfn.RANK.EQ(L475,$L$2:$L$1000,0)&lt;=ROUND(COUNTIFS($G$2:$G$1000,"&gt;=50",$F$2:$F$1000,"&gt;=55")/100*$AE$9,0),$AE$8,IF(_xlfn.RANK.EQ(M475,$M$2:$M$1000,0)&lt;=ROUND(COUNTIFS($G$2:$G$1000,"&gt;=50",$F$2:$F$1000,"&gt;=55")/100*$AD$9,0),$AD$8,IF(_xlfn.RANK.EQ(N475,$N$2:$N$1000,0)&lt;=ROUND(COUNTIFS($G$2:$G$1000,"&gt;=50",$F$2:$F$1000,"&gt;=55")/100*$AC$9,0),$AC$8,IF(_xlfn.RANK.EQ(O475,$O$2:$O$1000,0)&lt;=ROUND(COUNTIFS($G$2:$G$1000,"&gt;=50",$F$2:$F$1000,"&gt;=55")/100*$AB$9,0),$AB$8,IF(_xlfn.RANK.EQ(P475,$P$2:$P$1000,0)&lt;=ROUND(COUNTIFS($G$2:$G$1000,"&gt;=50",$F$2:$F$1000,"&gt;=55")/100*$AA$9,0),$AA$8,$Z$8)))))),IF(I475&gt;=$Y$9,$Y$8,$X$8)),IF(I475&gt;=$X$32,$X$30,IF(I475&gt;=$Y$32,$Y$30,IF(I475&gt;=$Z$32,$Z$30,IF(I475&gt;=$AA$32,$AA$30,IF(I475&gt;=$AB$32,$AB$30,IF(I475&gt;=$AC$32,$AC$30,IF(I475&gt;=$AD$32,$AD$30,IF(I475&gt;=$AE$32,$AE$30,$AF$30))))))))),"")</f>
        <v/>
      </c>
      <c r="S475" s="9" t="str" cm="1">
        <f t="array" ref="S475">IF(AND(D475&lt;&gt;"",D475&lt;&gt;"GR"),IF(COUNTIF($H$2:$H$1000,"&gt;=50")&gt;=10,IF(D475&lt;&gt;"GR",IF(AND(D475&gt;=55,H475&gt;=50),_xlfn.IFS(AND(H475&gt;=$AF$11,H475&gt;$AE$10,H475&gt;$AD$10,H475&gt;$AC$10,H475&gt;$AB$10,H475&gt;$AA$10,H475&gt;$Z$10),"AA",AND(H475&gt;=$AE$11,H475&gt;$AD$10,H475&gt;$AC$10,H475&gt;$AB$10,H475&gt;$AA$10,H475&gt;$Z$10),"BA",AND(H475&gt;=$AD$11,H475&gt;$AC$10,H475&gt;$AB$10,H475&gt;$AA$10,H475&gt;$Z$10),"BB",AND(H475&gt;=$AC$11,H475&gt;$AB$10,H475&gt;$AA$10,H475&gt;$Z$10),"CB",AND(H475&gt;=$AB$11,H475&gt;$AA$10,H475&gt;$Z$10),"CC",AND(H475&gt;=$AA$11,H475&gt;$Z$10),"DC",H475&gt;=50,"DD"),IF(H475&gt;=$Y$9,"FD","FF")),R475),IF(J475&gt;=$X$32,$X$30,IF(J475&gt;=$Y$32,$Y$30,IF(J475&gt;=$Z$32,$Z$30,IF(J475&gt;=$AA$32,$AA$30,IF(J475&gt;=$AB$32,$AB$30,IF(J475&gt;=$AC$32,$AC$30,IF(J475&gt;=$AD$32,$AD$30,IF(J475&gt;=$AE$32,$AE$30,$AF$30))))))))),R475)</f>
        <v/>
      </c>
      <c r="T475" s="9" t="str" cm="1">
        <f t="array" ref="T475">IF(A475&lt;&gt;"",IF(_xlfn.BITOR(D475&lt;&gt;"GR",D475&lt;&gt;""),IF(AND(J475&gt;=50,D475&gt;=55),_xlfn.RANK.EQ(J475,$J$2:$J$1000,0),_xlfn.IFS(S475="FD",999,S475="FF",1000)),IF(AND(J475&gt;=50,F475&gt;=55),_xlfn.RANK.EQ(J475,$J$2:$J$326,0),_xlfn.IFS(S475="FD",999,S475="FF",1000))),"")</f>
        <v/>
      </c>
    </row>
    <row r="476" spans="1:20" x14ac:dyDescent="0.2">
      <c r="A476" s="3"/>
      <c r="B476" s="3"/>
      <c r="C476" s="3"/>
      <c r="D476" s="3"/>
      <c r="E476" s="16">
        <f t="shared" si="98"/>
        <v>0</v>
      </c>
      <c r="F476" s="16">
        <f t="shared" si="99"/>
        <v>0</v>
      </c>
      <c r="G476" s="9">
        <f t="shared" si="97"/>
        <v>0</v>
      </c>
      <c r="H476" s="9">
        <f t="shared" si="100"/>
        <v>0</v>
      </c>
      <c r="I476" s="9">
        <f t="shared" si="108"/>
        <v>0</v>
      </c>
      <c r="J476" s="9">
        <f t="shared" si="109"/>
        <v>0</v>
      </c>
      <c r="K476" s="9" t="str">
        <f t="shared" si="101"/>
        <v/>
      </c>
      <c r="L476" s="9" t="str">
        <f t="shared" si="102"/>
        <v/>
      </c>
      <c r="M476" s="9" t="str">
        <f t="shared" si="103"/>
        <v/>
      </c>
      <c r="N476" s="9" t="str">
        <f t="shared" si="104"/>
        <v/>
      </c>
      <c r="O476" s="9" t="str">
        <f t="shared" si="105"/>
        <v/>
      </c>
      <c r="P476" s="9" t="str">
        <f t="shared" si="106"/>
        <v/>
      </c>
      <c r="Q476" s="9" t="str">
        <f t="shared" si="107"/>
        <v/>
      </c>
      <c r="R476" s="9" t="str">
        <f>IF(A476&lt;&gt;"",IF(COUNTIF($G$2:$G$1000,"&gt;=50")&gt;=10,IF(AND(F476&gt;=55,G476&gt;=50),IF(_xlfn.RANK.EQ(K476,$K$2:$K$1000,0)&lt;=ROUND(COUNTIFS($G$2:$G$1000,"&gt;=50",$F$2:$F$1000,"&gt;=55")/100*$AF$9,0),$AF$8,IF(_xlfn.RANK.EQ(L476,$L$2:$L$1000,0)&lt;=ROUND(COUNTIFS($G$2:$G$1000,"&gt;=50",$F$2:$F$1000,"&gt;=55")/100*$AE$9,0),$AE$8,IF(_xlfn.RANK.EQ(M476,$M$2:$M$1000,0)&lt;=ROUND(COUNTIFS($G$2:$G$1000,"&gt;=50",$F$2:$F$1000,"&gt;=55")/100*$AD$9,0),$AD$8,IF(_xlfn.RANK.EQ(N476,$N$2:$N$1000,0)&lt;=ROUND(COUNTIFS($G$2:$G$1000,"&gt;=50",$F$2:$F$1000,"&gt;=55")/100*$AC$9,0),$AC$8,IF(_xlfn.RANK.EQ(O476,$O$2:$O$1000,0)&lt;=ROUND(COUNTIFS($G$2:$G$1000,"&gt;=50",$F$2:$F$1000,"&gt;=55")/100*$AB$9,0),$AB$8,IF(_xlfn.RANK.EQ(P476,$P$2:$P$1000,0)&lt;=ROUND(COUNTIFS($G$2:$G$1000,"&gt;=50",$F$2:$F$1000,"&gt;=55")/100*$AA$9,0),$AA$8,$Z$8)))))),IF(I476&gt;=$Y$9,$Y$8,$X$8)),IF(I476&gt;=$X$32,$X$30,IF(I476&gt;=$Y$32,$Y$30,IF(I476&gt;=$Z$32,$Z$30,IF(I476&gt;=$AA$32,$AA$30,IF(I476&gt;=$AB$32,$AB$30,IF(I476&gt;=$AC$32,$AC$30,IF(I476&gt;=$AD$32,$AD$30,IF(I476&gt;=$AE$32,$AE$30,$AF$30))))))))),"")</f>
        <v/>
      </c>
      <c r="S476" s="9" t="str" cm="1">
        <f t="array" ref="S476">IF(AND(D476&lt;&gt;"",D476&lt;&gt;"GR"),IF(COUNTIF($H$2:$H$1000,"&gt;=50")&gt;=10,IF(D476&lt;&gt;"GR",IF(AND(D476&gt;=55,H476&gt;=50),_xlfn.IFS(AND(H476&gt;=$AF$11,H476&gt;$AE$10,H476&gt;$AD$10,H476&gt;$AC$10,H476&gt;$AB$10,H476&gt;$AA$10,H476&gt;$Z$10),"AA",AND(H476&gt;=$AE$11,H476&gt;$AD$10,H476&gt;$AC$10,H476&gt;$AB$10,H476&gt;$AA$10,H476&gt;$Z$10),"BA",AND(H476&gt;=$AD$11,H476&gt;$AC$10,H476&gt;$AB$10,H476&gt;$AA$10,H476&gt;$Z$10),"BB",AND(H476&gt;=$AC$11,H476&gt;$AB$10,H476&gt;$AA$10,H476&gt;$Z$10),"CB",AND(H476&gt;=$AB$11,H476&gt;$AA$10,H476&gt;$Z$10),"CC",AND(H476&gt;=$AA$11,H476&gt;$Z$10),"DC",H476&gt;=50,"DD"),IF(H476&gt;=$Y$9,"FD","FF")),R476),IF(J476&gt;=$X$32,$X$30,IF(J476&gt;=$Y$32,$Y$30,IF(J476&gt;=$Z$32,$Z$30,IF(J476&gt;=$AA$32,$AA$30,IF(J476&gt;=$AB$32,$AB$30,IF(J476&gt;=$AC$32,$AC$30,IF(J476&gt;=$AD$32,$AD$30,IF(J476&gt;=$AE$32,$AE$30,$AF$30))))))))),R476)</f>
        <v/>
      </c>
      <c r="T476" s="9" t="str" cm="1">
        <f t="array" ref="T476">IF(A476&lt;&gt;"",IF(_xlfn.BITOR(D476&lt;&gt;"GR",D476&lt;&gt;""),IF(AND(J476&gt;=50,D476&gt;=55),_xlfn.RANK.EQ(J476,$J$2:$J$1000,0),_xlfn.IFS(S476="FD",999,S476="FF",1000)),IF(AND(J476&gt;=50,F476&gt;=55),_xlfn.RANK.EQ(J476,$J$2:$J$326,0),_xlfn.IFS(S476="FD",999,S476="FF",1000))),"")</f>
        <v/>
      </c>
    </row>
    <row r="477" spans="1:20" x14ac:dyDescent="0.2">
      <c r="A477" s="3"/>
      <c r="B477" s="3"/>
      <c r="C477" s="3"/>
      <c r="D477" s="3"/>
      <c r="E477" s="16">
        <f t="shared" si="98"/>
        <v>0</v>
      </c>
      <c r="F477" s="16">
        <f t="shared" si="99"/>
        <v>0</v>
      </c>
      <c r="G477" s="9">
        <f t="shared" si="97"/>
        <v>0</v>
      </c>
      <c r="H477" s="9">
        <f t="shared" si="100"/>
        <v>0</v>
      </c>
      <c r="I477" s="9">
        <f t="shared" si="108"/>
        <v>0</v>
      </c>
      <c r="J477" s="9">
        <f t="shared" si="109"/>
        <v>0</v>
      </c>
      <c r="K477" s="9" t="str">
        <f t="shared" si="101"/>
        <v/>
      </c>
      <c r="L477" s="9" t="str">
        <f t="shared" si="102"/>
        <v/>
      </c>
      <c r="M477" s="9" t="str">
        <f t="shared" si="103"/>
        <v/>
      </c>
      <c r="N477" s="9" t="str">
        <f t="shared" si="104"/>
        <v/>
      </c>
      <c r="O477" s="9" t="str">
        <f t="shared" si="105"/>
        <v/>
      </c>
      <c r="P477" s="9" t="str">
        <f t="shared" si="106"/>
        <v/>
      </c>
      <c r="Q477" s="9" t="str">
        <f t="shared" si="107"/>
        <v/>
      </c>
      <c r="R477" s="9" t="str">
        <f>IF(A477&lt;&gt;"",IF(COUNTIF($G$2:$G$1000,"&gt;=50")&gt;=10,IF(AND(F477&gt;=55,G477&gt;=50),IF(_xlfn.RANK.EQ(K477,$K$2:$K$1000,0)&lt;=ROUND(COUNTIFS($G$2:$G$1000,"&gt;=50",$F$2:$F$1000,"&gt;=55")/100*$AF$9,0),$AF$8,IF(_xlfn.RANK.EQ(L477,$L$2:$L$1000,0)&lt;=ROUND(COUNTIFS($G$2:$G$1000,"&gt;=50",$F$2:$F$1000,"&gt;=55")/100*$AE$9,0),$AE$8,IF(_xlfn.RANK.EQ(M477,$M$2:$M$1000,0)&lt;=ROUND(COUNTIFS($G$2:$G$1000,"&gt;=50",$F$2:$F$1000,"&gt;=55")/100*$AD$9,0),$AD$8,IF(_xlfn.RANK.EQ(N477,$N$2:$N$1000,0)&lt;=ROUND(COUNTIFS($G$2:$G$1000,"&gt;=50",$F$2:$F$1000,"&gt;=55")/100*$AC$9,0),$AC$8,IF(_xlfn.RANK.EQ(O477,$O$2:$O$1000,0)&lt;=ROUND(COUNTIFS($G$2:$G$1000,"&gt;=50",$F$2:$F$1000,"&gt;=55")/100*$AB$9,0),$AB$8,IF(_xlfn.RANK.EQ(P477,$P$2:$P$1000,0)&lt;=ROUND(COUNTIFS($G$2:$G$1000,"&gt;=50",$F$2:$F$1000,"&gt;=55")/100*$AA$9,0),$AA$8,$Z$8)))))),IF(I477&gt;=$Y$9,$Y$8,$X$8)),IF(I477&gt;=$X$32,$X$30,IF(I477&gt;=$Y$32,$Y$30,IF(I477&gt;=$Z$32,$Z$30,IF(I477&gt;=$AA$32,$AA$30,IF(I477&gt;=$AB$32,$AB$30,IF(I477&gt;=$AC$32,$AC$30,IF(I477&gt;=$AD$32,$AD$30,IF(I477&gt;=$AE$32,$AE$30,$AF$30))))))))),"")</f>
        <v/>
      </c>
      <c r="S477" s="9" t="str" cm="1">
        <f t="array" ref="S477">IF(AND(D477&lt;&gt;"",D477&lt;&gt;"GR"),IF(COUNTIF($H$2:$H$1000,"&gt;=50")&gt;=10,IF(D477&lt;&gt;"GR",IF(AND(D477&gt;=55,H477&gt;=50),_xlfn.IFS(AND(H477&gt;=$AF$11,H477&gt;$AE$10,H477&gt;$AD$10,H477&gt;$AC$10,H477&gt;$AB$10,H477&gt;$AA$10,H477&gt;$Z$10),"AA",AND(H477&gt;=$AE$11,H477&gt;$AD$10,H477&gt;$AC$10,H477&gt;$AB$10,H477&gt;$AA$10,H477&gt;$Z$10),"BA",AND(H477&gt;=$AD$11,H477&gt;$AC$10,H477&gt;$AB$10,H477&gt;$AA$10,H477&gt;$Z$10),"BB",AND(H477&gt;=$AC$11,H477&gt;$AB$10,H477&gt;$AA$10,H477&gt;$Z$10),"CB",AND(H477&gt;=$AB$11,H477&gt;$AA$10,H477&gt;$Z$10),"CC",AND(H477&gt;=$AA$11,H477&gt;$Z$10),"DC",H477&gt;=50,"DD"),IF(H477&gt;=$Y$9,"FD","FF")),R477),IF(J477&gt;=$X$32,$X$30,IF(J477&gt;=$Y$32,$Y$30,IF(J477&gt;=$Z$32,$Z$30,IF(J477&gt;=$AA$32,$AA$30,IF(J477&gt;=$AB$32,$AB$30,IF(J477&gt;=$AC$32,$AC$30,IF(J477&gt;=$AD$32,$AD$30,IF(J477&gt;=$AE$32,$AE$30,$AF$30))))))))),R477)</f>
        <v/>
      </c>
      <c r="T477" s="9" t="str" cm="1">
        <f t="array" ref="T477">IF(A477&lt;&gt;"",IF(_xlfn.BITOR(D477&lt;&gt;"GR",D477&lt;&gt;""),IF(AND(J477&gt;=50,D477&gt;=55),_xlfn.RANK.EQ(J477,$J$2:$J$1000,0),_xlfn.IFS(S477="FD",999,S477="FF",1000)),IF(AND(J477&gt;=50,F477&gt;=55),_xlfn.RANK.EQ(J477,$J$2:$J$326,0),_xlfn.IFS(S477="FD",999,S477="FF",1000))),"")</f>
        <v/>
      </c>
    </row>
    <row r="478" spans="1:20" x14ac:dyDescent="0.2">
      <c r="A478" s="3"/>
      <c r="B478" s="3"/>
      <c r="C478" s="3"/>
      <c r="D478" s="3"/>
      <c r="E478" s="16">
        <f t="shared" si="98"/>
        <v>0</v>
      </c>
      <c r="F478" s="16">
        <f t="shared" si="99"/>
        <v>0</v>
      </c>
      <c r="G478" s="9">
        <f t="shared" si="97"/>
        <v>0</v>
      </c>
      <c r="H478" s="9">
        <f t="shared" si="100"/>
        <v>0</v>
      </c>
      <c r="I478" s="9">
        <f t="shared" si="108"/>
        <v>0</v>
      </c>
      <c r="J478" s="9">
        <f t="shared" si="109"/>
        <v>0</v>
      </c>
      <c r="K478" s="9" t="str">
        <f t="shared" si="101"/>
        <v/>
      </c>
      <c r="L478" s="9" t="str">
        <f t="shared" si="102"/>
        <v/>
      </c>
      <c r="M478" s="9" t="str">
        <f t="shared" si="103"/>
        <v/>
      </c>
      <c r="N478" s="9" t="str">
        <f t="shared" si="104"/>
        <v/>
      </c>
      <c r="O478" s="9" t="str">
        <f t="shared" si="105"/>
        <v/>
      </c>
      <c r="P478" s="9" t="str">
        <f t="shared" si="106"/>
        <v/>
      </c>
      <c r="Q478" s="9" t="str">
        <f t="shared" si="107"/>
        <v/>
      </c>
      <c r="R478" s="9" t="str">
        <f>IF(A478&lt;&gt;"",IF(COUNTIF($G$2:$G$1000,"&gt;=50")&gt;=10,IF(AND(F478&gt;=55,G478&gt;=50),IF(_xlfn.RANK.EQ(K478,$K$2:$K$1000,0)&lt;=ROUND(COUNTIFS($G$2:$G$1000,"&gt;=50",$F$2:$F$1000,"&gt;=55")/100*$AF$9,0),$AF$8,IF(_xlfn.RANK.EQ(L478,$L$2:$L$1000,0)&lt;=ROUND(COUNTIFS($G$2:$G$1000,"&gt;=50",$F$2:$F$1000,"&gt;=55")/100*$AE$9,0),$AE$8,IF(_xlfn.RANK.EQ(M478,$M$2:$M$1000,0)&lt;=ROUND(COUNTIFS($G$2:$G$1000,"&gt;=50",$F$2:$F$1000,"&gt;=55")/100*$AD$9,0),$AD$8,IF(_xlfn.RANK.EQ(N478,$N$2:$N$1000,0)&lt;=ROUND(COUNTIFS($G$2:$G$1000,"&gt;=50",$F$2:$F$1000,"&gt;=55")/100*$AC$9,0),$AC$8,IF(_xlfn.RANK.EQ(O478,$O$2:$O$1000,0)&lt;=ROUND(COUNTIFS($G$2:$G$1000,"&gt;=50",$F$2:$F$1000,"&gt;=55")/100*$AB$9,0),$AB$8,IF(_xlfn.RANK.EQ(P478,$P$2:$P$1000,0)&lt;=ROUND(COUNTIFS($G$2:$G$1000,"&gt;=50",$F$2:$F$1000,"&gt;=55")/100*$AA$9,0),$AA$8,$Z$8)))))),IF(I478&gt;=$Y$9,$Y$8,$X$8)),IF(I478&gt;=$X$32,$X$30,IF(I478&gt;=$Y$32,$Y$30,IF(I478&gt;=$Z$32,$Z$30,IF(I478&gt;=$AA$32,$AA$30,IF(I478&gt;=$AB$32,$AB$30,IF(I478&gt;=$AC$32,$AC$30,IF(I478&gt;=$AD$32,$AD$30,IF(I478&gt;=$AE$32,$AE$30,$AF$30))))))))),"")</f>
        <v/>
      </c>
      <c r="S478" s="9" t="str" cm="1">
        <f t="array" ref="S478">IF(AND(D478&lt;&gt;"",D478&lt;&gt;"GR"),IF(COUNTIF($H$2:$H$1000,"&gt;=50")&gt;=10,IF(D478&lt;&gt;"GR",IF(AND(D478&gt;=55,H478&gt;=50),_xlfn.IFS(AND(H478&gt;=$AF$11,H478&gt;$AE$10,H478&gt;$AD$10,H478&gt;$AC$10,H478&gt;$AB$10,H478&gt;$AA$10,H478&gt;$Z$10),"AA",AND(H478&gt;=$AE$11,H478&gt;$AD$10,H478&gt;$AC$10,H478&gt;$AB$10,H478&gt;$AA$10,H478&gt;$Z$10),"BA",AND(H478&gt;=$AD$11,H478&gt;$AC$10,H478&gt;$AB$10,H478&gt;$AA$10,H478&gt;$Z$10),"BB",AND(H478&gt;=$AC$11,H478&gt;$AB$10,H478&gt;$AA$10,H478&gt;$Z$10),"CB",AND(H478&gt;=$AB$11,H478&gt;$AA$10,H478&gt;$Z$10),"CC",AND(H478&gt;=$AA$11,H478&gt;$Z$10),"DC",H478&gt;=50,"DD"),IF(H478&gt;=$Y$9,"FD","FF")),R478),IF(J478&gt;=$X$32,$X$30,IF(J478&gt;=$Y$32,$Y$30,IF(J478&gt;=$Z$32,$Z$30,IF(J478&gt;=$AA$32,$AA$30,IF(J478&gt;=$AB$32,$AB$30,IF(J478&gt;=$AC$32,$AC$30,IF(J478&gt;=$AD$32,$AD$30,IF(J478&gt;=$AE$32,$AE$30,$AF$30))))))))),R478)</f>
        <v/>
      </c>
      <c r="T478" s="9" t="str" cm="1">
        <f t="array" ref="T478">IF(A478&lt;&gt;"",IF(_xlfn.BITOR(D478&lt;&gt;"GR",D478&lt;&gt;""),IF(AND(J478&gt;=50,D478&gt;=55),_xlfn.RANK.EQ(J478,$J$2:$J$1000,0),_xlfn.IFS(S478="FD",999,S478="FF",1000)),IF(AND(J478&gt;=50,F478&gt;=55),_xlfn.RANK.EQ(J478,$J$2:$J$326,0),_xlfn.IFS(S478="FD",999,S478="FF",1000))),"")</f>
        <v/>
      </c>
    </row>
    <row r="479" spans="1:20" x14ac:dyDescent="0.2">
      <c r="A479" s="3"/>
      <c r="B479" s="3"/>
      <c r="C479" s="3"/>
      <c r="D479" s="3"/>
      <c r="E479" s="16">
        <f t="shared" si="98"/>
        <v>0</v>
      </c>
      <c r="F479" s="16">
        <f t="shared" si="99"/>
        <v>0</v>
      </c>
      <c r="G479" s="9">
        <f t="shared" si="97"/>
        <v>0</v>
      </c>
      <c r="H479" s="9">
        <f t="shared" si="100"/>
        <v>0</v>
      </c>
      <c r="I479" s="9">
        <f t="shared" si="108"/>
        <v>0</v>
      </c>
      <c r="J479" s="9">
        <f t="shared" si="109"/>
        <v>0</v>
      </c>
      <c r="K479" s="9" t="str">
        <f t="shared" si="101"/>
        <v/>
      </c>
      <c r="L479" s="9" t="str">
        <f t="shared" si="102"/>
        <v/>
      </c>
      <c r="M479" s="9" t="str">
        <f t="shared" si="103"/>
        <v/>
      </c>
      <c r="N479" s="9" t="str">
        <f t="shared" si="104"/>
        <v/>
      </c>
      <c r="O479" s="9" t="str">
        <f t="shared" si="105"/>
        <v/>
      </c>
      <c r="P479" s="9" t="str">
        <f t="shared" si="106"/>
        <v/>
      </c>
      <c r="Q479" s="9" t="str">
        <f t="shared" si="107"/>
        <v/>
      </c>
      <c r="R479" s="9" t="str">
        <f>IF(A479&lt;&gt;"",IF(COUNTIF($G$2:$G$1000,"&gt;=50")&gt;=10,IF(AND(F479&gt;=55,G479&gt;=50),IF(_xlfn.RANK.EQ(K479,$K$2:$K$1000,0)&lt;=ROUND(COUNTIFS($G$2:$G$1000,"&gt;=50",$F$2:$F$1000,"&gt;=55")/100*$AF$9,0),$AF$8,IF(_xlfn.RANK.EQ(L479,$L$2:$L$1000,0)&lt;=ROUND(COUNTIFS($G$2:$G$1000,"&gt;=50",$F$2:$F$1000,"&gt;=55")/100*$AE$9,0),$AE$8,IF(_xlfn.RANK.EQ(M479,$M$2:$M$1000,0)&lt;=ROUND(COUNTIFS($G$2:$G$1000,"&gt;=50",$F$2:$F$1000,"&gt;=55")/100*$AD$9,0),$AD$8,IF(_xlfn.RANK.EQ(N479,$N$2:$N$1000,0)&lt;=ROUND(COUNTIFS($G$2:$G$1000,"&gt;=50",$F$2:$F$1000,"&gt;=55")/100*$AC$9,0),$AC$8,IF(_xlfn.RANK.EQ(O479,$O$2:$O$1000,0)&lt;=ROUND(COUNTIFS($G$2:$G$1000,"&gt;=50",$F$2:$F$1000,"&gt;=55")/100*$AB$9,0),$AB$8,IF(_xlfn.RANK.EQ(P479,$P$2:$P$1000,0)&lt;=ROUND(COUNTIFS($G$2:$G$1000,"&gt;=50",$F$2:$F$1000,"&gt;=55")/100*$AA$9,0),$AA$8,$Z$8)))))),IF(I479&gt;=$Y$9,$Y$8,$X$8)),IF(I479&gt;=$X$32,$X$30,IF(I479&gt;=$Y$32,$Y$30,IF(I479&gt;=$Z$32,$Z$30,IF(I479&gt;=$AA$32,$AA$30,IF(I479&gt;=$AB$32,$AB$30,IF(I479&gt;=$AC$32,$AC$30,IF(I479&gt;=$AD$32,$AD$30,IF(I479&gt;=$AE$32,$AE$30,$AF$30))))))))),"")</f>
        <v/>
      </c>
      <c r="S479" s="9" t="str" cm="1">
        <f t="array" ref="S479">IF(AND(D479&lt;&gt;"",D479&lt;&gt;"GR"),IF(COUNTIF($H$2:$H$1000,"&gt;=50")&gt;=10,IF(D479&lt;&gt;"GR",IF(AND(D479&gt;=55,H479&gt;=50),_xlfn.IFS(AND(H479&gt;=$AF$11,H479&gt;$AE$10,H479&gt;$AD$10,H479&gt;$AC$10,H479&gt;$AB$10,H479&gt;$AA$10,H479&gt;$Z$10),"AA",AND(H479&gt;=$AE$11,H479&gt;$AD$10,H479&gt;$AC$10,H479&gt;$AB$10,H479&gt;$AA$10,H479&gt;$Z$10),"BA",AND(H479&gt;=$AD$11,H479&gt;$AC$10,H479&gt;$AB$10,H479&gt;$AA$10,H479&gt;$Z$10),"BB",AND(H479&gt;=$AC$11,H479&gt;$AB$10,H479&gt;$AA$10,H479&gt;$Z$10),"CB",AND(H479&gt;=$AB$11,H479&gt;$AA$10,H479&gt;$Z$10),"CC",AND(H479&gt;=$AA$11,H479&gt;$Z$10),"DC",H479&gt;=50,"DD"),IF(H479&gt;=$Y$9,"FD","FF")),R479),IF(J479&gt;=$X$32,$X$30,IF(J479&gt;=$Y$32,$Y$30,IF(J479&gt;=$Z$32,$Z$30,IF(J479&gt;=$AA$32,$AA$30,IF(J479&gt;=$AB$32,$AB$30,IF(J479&gt;=$AC$32,$AC$30,IF(J479&gt;=$AD$32,$AD$30,IF(J479&gt;=$AE$32,$AE$30,$AF$30))))))))),R479)</f>
        <v/>
      </c>
      <c r="T479" s="9" t="str" cm="1">
        <f t="array" ref="T479">IF(A479&lt;&gt;"",IF(_xlfn.BITOR(D479&lt;&gt;"GR",D479&lt;&gt;""),IF(AND(J479&gt;=50,D479&gt;=55),_xlfn.RANK.EQ(J479,$J$2:$J$1000,0),_xlfn.IFS(S479="FD",999,S479="FF",1000)),IF(AND(J479&gt;=50,F479&gt;=55),_xlfn.RANK.EQ(J479,$J$2:$J$326,0),_xlfn.IFS(S479="FD",999,S479="FF",1000))),"")</f>
        <v/>
      </c>
    </row>
    <row r="480" spans="1:20" x14ac:dyDescent="0.2">
      <c r="A480" s="3"/>
      <c r="B480" s="3"/>
      <c r="C480" s="3"/>
      <c r="D480" s="3"/>
      <c r="E480" s="16">
        <f t="shared" si="98"/>
        <v>0</v>
      </c>
      <c r="F480" s="16">
        <f t="shared" si="99"/>
        <v>0</v>
      </c>
      <c r="G480" s="9">
        <f t="shared" si="97"/>
        <v>0</v>
      </c>
      <c r="H480" s="9">
        <f t="shared" si="100"/>
        <v>0</v>
      </c>
      <c r="I480" s="9">
        <f t="shared" si="108"/>
        <v>0</v>
      </c>
      <c r="J480" s="9">
        <f t="shared" si="109"/>
        <v>0</v>
      </c>
      <c r="K480" s="9" t="str">
        <f t="shared" si="101"/>
        <v/>
      </c>
      <c r="L480" s="9" t="str">
        <f t="shared" si="102"/>
        <v/>
      </c>
      <c r="M480" s="9" t="str">
        <f t="shared" si="103"/>
        <v/>
      </c>
      <c r="N480" s="9" t="str">
        <f t="shared" si="104"/>
        <v/>
      </c>
      <c r="O480" s="9" t="str">
        <f t="shared" si="105"/>
        <v/>
      </c>
      <c r="P480" s="9" t="str">
        <f t="shared" si="106"/>
        <v/>
      </c>
      <c r="Q480" s="9" t="str">
        <f t="shared" si="107"/>
        <v/>
      </c>
      <c r="R480" s="9" t="str">
        <f>IF(A480&lt;&gt;"",IF(COUNTIF($G$2:$G$1000,"&gt;=50")&gt;=10,IF(AND(F480&gt;=55,G480&gt;=50),IF(_xlfn.RANK.EQ(K480,$K$2:$K$1000,0)&lt;=ROUND(COUNTIFS($G$2:$G$1000,"&gt;=50",$F$2:$F$1000,"&gt;=55")/100*$AF$9,0),$AF$8,IF(_xlfn.RANK.EQ(L480,$L$2:$L$1000,0)&lt;=ROUND(COUNTIFS($G$2:$G$1000,"&gt;=50",$F$2:$F$1000,"&gt;=55")/100*$AE$9,0),$AE$8,IF(_xlfn.RANK.EQ(M480,$M$2:$M$1000,0)&lt;=ROUND(COUNTIFS($G$2:$G$1000,"&gt;=50",$F$2:$F$1000,"&gt;=55")/100*$AD$9,0),$AD$8,IF(_xlfn.RANK.EQ(N480,$N$2:$N$1000,0)&lt;=ROUND(COUNTIFS($G$2:$G$1000,"&gt;=50",$F$2:$F$1000,"&gt;=55")/100*$AC$9,0),$AC$8,IF(_xlfn.RANK.EQ(O480,$O$2:$O$1000,0)&lt;=ROUND(COUNTIFS($G$2:$G$1000,"&gt;=50",$F$2:$F$1000,"&gt;=55")/100*$AB$9,0),$AB$8,IF(_xlfn.RANK.EQ(P480,$P$2:$P$1000,0)&lt;=ROUND(COUNTIFS($G$2:$G$1000,"&gt;=50",$F$2:$F$1000,"&gt;=55")/100*$AA$9,0),$AA$8,$Z$8)))))),IF(I480&gt;=$Y$9,$Y$8,$X$8)),IF(I480&gt;=$X$32,$X$30,IF(I480&gt;=$Y$32,$Y$30,IF(I480&gt;=$Z$32,$Z$30,IF(I480&gt;=$AA$32,$AA$30,IF(I480&gt;=$AB$32,$AB$30,IF(I480&gt;=$AC$32,$AC$30,IF(I480&gt;=$AD$32,$AD$30,IF(I480&gt;=$AE$32,$AE$30,$AF$30))))))))),"")</f>
        <v/>
      </c>
      <c r="S480" s="9" t="str" cm="1">
        <f t="array" ref="S480">IF(AND(D480&lt;&gt;"",D480&lt;&gt;"GR"),IF(COUNTIF($H$2:$H$1000,"&gt;=50")&gt;=10,IF(D480&lt;&gt;"GR",IF(AND(D480&gt;=55,H480&gt;=50),_xlfn.IFS(AND(H480&gt;=$AF$11,H480&gt;$AE$10,H480&gt;$AD$10,H480&gt;$AC$10,H480&gt;$AB$10,H480&gt;$AA$10,H480&gt;$Z$10),"AA",AND(H480&gt;=$AE$11,H480&gt;$AD$10,H480&gt;$AC$10,H480&gt;$AB$10,H480&gt;$AA$10,H480&gt;$Z$10),"BA",AND(H480&gt;=$AD$11,H480&gt;$AC$10,H480&gt;$AB$10,H480&gt;$AA$10,H480&gt;$Z$10),"BB",AND(H480&gt;=$AC$11,H480&gt;$AB$10,H480&gt;$AA$10,H480&gt;$Z$10),"CB",AND(H480&gt;=$AB$11,H480&gt;$AA$10,H480&gt;$Z$10),"CC",AND(H480&gt;=$AA$11,H480&gt;$Z$10),"DC",H480&gt;=50,"DD"),IF(H480&gt;=$Y$9,"FD","FF")),R480),IF(J480&gt;=$X$32,$X$30,IF(J480&gt;=$Y$32,$Y$30,IF(J480&gt;=$Z$32,$Z$30,IF(J480&gt;=$AA$32,$AA$30,IF(J480&gt;=$AB$32,$AB$30,IF(J480&gt;=$AC$32,$AC$30,IF(J480&gt;=$AD$32,$AD$30,IF(J480&gt;=$AE$32,$AE$30,$AF$30))))))))),R480)</f>
        <v/>
      </c>
      <c r="T480" s="9" t="str" cm="1">
        <f t="array" ref="T480">IF(A480&lt;&gt;"",IF(_xlfn.BITOR(D480&lt;&gt;"GR",D480&lt;&gt;""),IF(AND(J480&gt;=50,D480&gt;=55),_xlfn.RANK.EQ(J480,$J$2:$J$1000,0),_xlfn.IFS(S480="FD",999,S480="FF",1000)),IF(AND(J480&gt;=50,F480&gt;=55),_xlfn.RANK.EQ(J480,$J$2:$J$326,0),_xlfn.IFS(S480="FD",999,S480="FF",1000))),"")</f>
        <v/>
      </c>
    </row>
    <row r="481" spans="1:20" x14ac:dyDescent="0.2">
      <c r="A481" s="3"/>
      <c r="B481" s="3"/>
      <c r="C481" s="3"/>
      <c r="D481" s="3"/>
      <c r="E481" s="16">
        <f t="shared" si="98"/>
        <v>0</v>
      </c>
      <c r="F481" s="16">
        <f t="shared" si="99"/>
        <v>0</v>
      </c>
      <c r="G481" s="9">
        <f t="shared" si="97"/>
        <v>0</v>
      </c>
      <c r="H481" s="9">
        <f t="shared" si="100"/>
        <v>0</v>
      </c>
      <c r="I481" s="9">
        <f t="shared" si="108"/>
        <v>0</v>
      </c>
      <c r="J481" s="9">
        <f t="shared" si="109"/>
        <v>0</v>
      </c>
      <c r="K481" s="9" t="str">
        <f t="shared" si="101"/>
        <v/>
      </c>
      <c r="L481" s="9" t="str">
        <f t="shared" si="102"/>
        <v/>
      </c>
      <c r="M481" s="9" t="str">
        <f t="shared" si="103"/>
        <v/>
      </c>
      <c r="N481" s="9" t="str">
        <f t="shared" si="104"/>
        <v/>
      </c>
      <c r="O481" s="9" t="str">
        <f t="shared" si="105"/>
        <v/>
      </c>
      <c r="P481" s="9" t="str">
        <f t="shared" si="106"/>
        <v/>
      </c>
      <c r="Q481" s="9" t="str">
        <f t="shared" si="107"/>
        <v/>
      </c>
      <c r="R481" s="9" t="str">
        <f>IF(A481&lt;&gt;"",IF(COUNTIF($G$2:$G$1000,"&gt;=50")&gt;=10,IF(AND(F481&gt;=55,G481&gt;=50),IF(_xlfn.RANK.EQ(K481,$K$2:$K$1000,0)&lt;=ROUND(COUNTIFS($G$2:$G$1000,"&gt;=50",$F$2:$F$1000,"&gt;=55")/100*$AF$9,0),$AF$8,IF(_xlfn.RANK.EQ(L481,$L$2:$L$1000,0)&lt;=ROUND(COUNTIFS($G$2:$G$1000,"&gt;=50",$F$2:$F$1000,"&gt;=55")/100*$AE$9,0),$AE$8,IF(_xlfn.RANK.EQ(M481,$M$2:$M$1000,0)&lt;=ROUND(COUNTIFS($G$2:$G$1000,"&gt;=50",$F$2:$F$1000,"&gt;=55")/100*$AD$9,0),$AD$8,IF(_xlfn.RANK.EQ(N481,$N$2:$N$1000,0)&lt;=ROUND(COUNTIFS($G$2:$G$1000,"&gt;=50",$F$2:$F$1000,"&gt;=55")/100*$AC$9,0),$AC$8,IF(_xlfn.RANK.EQ(O481,$O$2:$O$1000,0)&lt;=ROUND(COUNTIFS($G$2:$G$1000,"&gt;=50",$F$2:$F$1000,"&gt;=55")/100*$AB$9,0),$AB$8,IF(_xlfn.RANK.EQ(P481,$P$2:$P$1000,0)&lt;=ROUND(COUNTIFS($G$2:$G$1000,"&gt;=50",$F$2:$F$1000,"&gt;=55")/100*$AA$9,0),$AA$8,$Z$8)))))),IF(I481&gt;=$Y$9,$Y$8,$X$8)),IF(I481&gt;=$X$32,$X$30,IF(I481&gt;=$Y$32,$Y$30,IF(I481&gt;=$Z$32,$Z$30,IF(I481&gt;=$AA$32,$AA$30,IF(I481&gt;=$AB$32,$AB$30,IF(I481&gt;=$AC$32,$AC$30,IF(I481&gt;=$AD$32,$AD$30,IF(I481&gt;=$AE$32,$AE$30,$AF$30))))))))),"")</f>
        <v/>
      </c>
      <c r="S481" s="9" t="str" cm="1">
        <f t="array" ref="S481">IF(AND(D481&lt;&gt;"",D481&lt;&gt;"GR"),IF(COUNTIF($H$2:$H$1000,"&gt;=50")&gt;=10,IF(D481&lt;&gt;"GR",IF(AND(D481&gt;=55,H481&gt;=50),_xlfn.IFS(AND(H481&gt;=$AF$11,H481&gt;$AE$10,H481&gt;$AD$10,H481&gt;$AC$10,H481&gt;$AB$10,H481&gt;$AA$10,H481&gt;$Z$10),"AA",AND(H481&gt;=$AE$11,H481&gt;$AD$10,H481&gt;$AC$10,H481&gt;$AB$10,H481&gt;$AA$10,H481&gt;$Z$10),"BA",AND(H481&gt;=$AD$11,H481&gt;$AC$10,H481&gt;$AB$10,H481&gt;$AA$10,H481&gt;$Z$10),"BB",AND(H481&gt;=$AC$11,H481&gt;$AB$10,H481&gt;$AA$10,H481&gt;$Z$10),"CB",AND(H481&gt;=$AB$11,H481&gt;$AA$10,H481&gt;$Z$10),"CC",AND(H481&gt;=$AA$11,H481&gt;$Z$10),"DC",H481&gt;=50,"DD"),IF(H481&gt;=$Y$9,"FD","FF")),R481),IF(J481&gt;=$X$32,$X$30,IF(J481&gt;=$Y$32,$Y$30,IF(J481&gt;=$Z$32,$Z$30,IF(J481&gt;=$AA$32,$AA$30,IF(J481&gt;=$AB$32,$AB$30,IF(J481&gt;=$AC$32,$AC$30,IF(J481&gt;=$AD$32,$AD$30,IF(J481&gt;=$AE$32,$AE$30,$AF$30))))))))),R481)</f>
        <v/>
      </c>
      <c r="T481" s="9" t="str" cm="1">
        <f t="array" ref="T481">IF(A481&lt;&gt;"",IF(_xlfn.BITOR(D481&lt;&gt;"GR",D481&lt;&gt;""),IF(AND(J481&gt;=50,D481&gt;=55),_xlfn.RANK.EQ(J481,$J$2:$J$1000,0),_xlfn.IFS(S481="FD",999,S481="FF",1000)),IF(AND(J481&gt;=50,F481&gt;=55),_xlfn.RANK.EQ(J481,$J$2:$J$326,0),_xlfn.IFS(S481="FD",999,S481="FF",1000))),"")</f>
        <v/>
      </c>
    </row>
    <row r="482" spans="1:20" x14ac:dyDescent="0.2">
      <c r="A482" s="3"/>
      <c r="B482" s="3"/>
      <c r="C482" s="3"/>
      <c r="D482" s="3"/>
      <c r="E482" s="16">
        <f t="shared" si="98"/>
        <v>0</v>
      </c>
      <c r="F482" s="16">
        <f t="shared" si="99"/>
        <v>0</v>
      </c>
      <c r="G482" s="9">
        <f t="shared" si="97"/>
        <v>0</v>
      </c>
      <c r="H482" s="9">
        <f t="shared" si="100"/>
        <v>0</v>
      </c>
      <c r="I482" s="9">
        <f t="shared" si="108"/>
        <v>0</v>
      </c>
      <c r="J482" s="9">
        <f t="shared" si="109"/>
        <v>0</v>
      </c>
      <c r="K482" s="9" t="str">
        <f t="shared" si="101"/>
        <v/>
      </c>
      <c r="L482" s="9" t="str">
        <f t="shared" si="102"/>
        <v/>
      </c>
      <c r="M482" s="9" t="str">
        <f t="shared" si="103"/>
        <v/>
      </c>
      <c r="N482" s="9" t="str">
        <f t="shared" si="104"/>
        <v/>
      </c>
      <c r="O482" s="9" t="str">
        <f t="shared" si="105"/>
        <v/>
      </c>
      <c r="P482" s="9" t="str">
        <f t="shared" si="106"/>
        <v/>
      </c>
      <c r="Q482" s="9" t="str">
        <f t="shared" si="107"/>
        <v/>
      </c>
      <c r="R482" s="9" t="str">
        <f>IF(A482&lt;&gt;"",IF(COUNTIF($G$2:$G$1000,"&gt;=50")&gt;=10,IF(AND(F482&gt;=55,G482&gt;=50),IF(_xlfn.RANK.EQ(K482,$K$2:$K$1000,0)&lt;=ROUND(COUNTIFS($G$2:$G$1000,"&gt;=50",$F$2:$F$1000,"&gt;=55")/100*$AF$9,0),$AF$8,IF(_xlfn.RANK.EQ(L482,$L$2:$L$1000,0)&lt;=ROUND(COUNTIFS($G$2:$G$1000,"&gt;=50",$F$2:$F$1000,"&gt;=55")/100*$AE$9,0),$AE$8,IF(_xlfn.RANK.EQ(M482,$M$2:$M$1000,0)&lt;=ROUND(COUNTIFS($G$2:$G$1000,"&gt;=50",$F$2:$F$1000,"&gt;=55")/100*$AD$9,0),$AD$8,IF(_xlfn.RANK.EQ(N482,$N$2:$N$1000,0)&lt;=ROUND(COUNTIFS($G$2:$G$1000,"&gt;=50",$F$2:$F$1000,"&gt;=55")/100*$AC$9,0),$AC$8,IF(_xlfn.RANK.EQ(O482,$O$2:$O$1000,0)&lt;=ROUND(COUNTIFS($G$2:$G$1000,"&gt;=50",$F$2:$F$1000,"&gt;=55")/100*$AB$9,0),$AB$8,IF(_xlfn.RANK.EQ(P482,$P$2:$P$1000,0)&lt;=ROUND(COUNTIFS($G$2:$G$1000,"&gt;=50",$F$2:$F$1000,"&gt;=55")/100*$AA$9,0),$AA$8,$Z$8)))))),IF(I482&gt;=$Y$9,$Y$8,$X$8)),IF(I482&gt;=$X$32,$X$30,IF(I482&gt;=$Y$32,$Y$30,IF(I482&gt;=$Z$32,$Z$30,IF(I482&gt;=$AA$32,$AA$30,IF(I482&gt;=$AB$32,$AB$30,IF(I482&gt;=$AC$32,$AC$30,IF(I482&gt;=$AD$32,$AD$30,IF(I482&gt;=$AE$32,$AE$30,$AF$30))))))))),"")</f>
        <v/>
      </c>
      <c r="S482" s="9" t="str" cm="1">
        <f t="array" ref="S482">IF(AND(D482&lt;&gt;"",D482&lt;&gt;"GR"),IF(COUNTIF($H$2:$H$1000,"&gt;=50")&gt;=10,IF(D482&lt;&gt;"GR",IF(AND(D482&gt;=55,H482&gt;=50),_xlfn.IFS(AND(H482&gt;=$AF$11,H482&gt;$AE$10,H482&gt;$AD$10,H482&gt;$AC$10,H482&gt;$AB$10,H482&gt;$AA$10,H482&gt;$Z$10),"AA",AND(H482&gt;=$AE$11,H482&gt;$AD$10,H482&gt;$AC$10,H482&gt;$AB$10,H482&gt;$AA$10,H482&gt;$Z$10),"BA",AND(H482&gt;=$AD$11,H482&gt;$AC$10,H482&gt;$AB$10,H482&gt;$AA$10,H482&gt;$Z$10),"BB",AND(H482&gt;=$AC$11,H482&gt;$AB$10,H482&gt;$AA$10,H482&gt;$Z$10),"CB",AND(H482&gt;=$AB$11,H482&gt;$AA$10,H482&gt;$Z$10),"CC",AND(H482&gt;=$AA$11,H482&gt;$Z$10),"DC",H482&gt;=50,"DD"),IF(H482&gt;=$Y$9,"FD","FF")),R482),IF(J482&gt;=$X$32,$X$30,IF(J482&gt;=$Y$32,$Y$30,IF(J482&gt;=$Z$32,$Z$30,IF(J482&gt;=$AA$32,$AA$30,IF(J482&gt;=$AB$32,$AB$30,IF(J482&gt;=$AC$32,$AC$30,IF(J482&gt;=$AD$32,$AD$30,IF(J482&gt;=$AE$32,$AE$30,$AF$30))))))))),R482)</f>
        <v/>
      </c>
      <c r="T482" s="9" t="str" cm="1">
        <f t="array" ref="T482">IF(A482&lt;&gt;"",IF(_xlfn.BITOR(D482&lt;&gt;"GR",D482&lt;&gt;""),IF(AND(J482&gt;=50,D482&gt;=55),_xlfn.RANK.EQ(J482,$J$2:$J$1000,0),_xlfn.IFS(S482="FD",999,S482="FF",1000)),IF(AND(J482&gt;=50,F482&gt;=55),_xlfn.RANK.EQ(J482,$J$2:$J$326,0),_xlfn.IFS(S482="FD",999,S482="FF",1000))),"")</f>
        <v/>
      </c>
    </row>
    <row r="483" spans="1:20" x14ac:dyDescent="0.2">
      <c r="A483" s="3"/>
      <c r="B483" s="3"/>
      <c r="C483" s="3"/>
      <c r="D483" s="3"/>
      <c r="E483" s="16">
        <f t="shared" si="98"/>
        <v>0</v>
      </c>
      <c r="F483" s="16">
        <f t="shared" si="99"/>
        <v>0</v>
      </c>
      <c r="G483" s="9">
        <f t="shared" si="97"/>
        <v>0</v>
      </c>
      <c r="H483" s="9">
        <f t="shared" si="100"/>
        <v>0</v>
      </c>
      <c r="I483" s="9">
        <f t="shared" si="108"/>
        <v>0</v>
      </c>
      <c r="J483" s="9">
        <f t="shared" si="109"/>
        <v>0</v>
      </c>
      <c r="K483" s="9" t="str">
        <f t="shared" si="101"/>
        <v/>
      </c>
      <c r="L483" s="9" t="str">
        <f t="shared" si="102"/>
        <v/>
      </c>
      <c r="M483" s="9" t="str">
        <f t="shared" si="103"/>
        <v/>
      </c>
      <c r="N483" s="9" t="str">
        <f t="shared" si="104"/>
        <v/>
      </c>
      <c r="O483" s="9" t="str">
        <f t="shared" si="105"/>
        <v/>
      </c>
      <c r="P483" s="9" t="str">
        <f t="shared" si="106"/>
        <v/>
      </c>
      <c r="Q483" s="9" t="str">
        <f t="shared" si="107"/>
        <v/>
      </c>
      <c r="R483" s="9" t="str">
        <f>IF(A483&lt;&gt;"",IF(COUNTIF($G$2:$G$1000,"&gt;=50")&gt;=10,IF(AND(F483&gt;=55,G483&gt;=50),IF(_xlfn.RANK.EQ(K483,$K$2:$K$1000,0)&lt;=ROUND(COUNTIFS($G$2:$G$1000,"&gt;=50",$F$2:$F$1000,"&gt;=55")/100*$AF$9,0),$AF$8,IF(_xlfn.RANK.EQ(L483,$L$2:$L$1000,0)&lt;=ROUND(COUNTIFS($G$2:$G$1000,"&gt;=50",$F$2:$F$1000,"&gt;=55")/100*$AE$9,0),$AE$8,IF(_xlfn.RANK.EQ(M483,$M$2:$M$1000,0)&lt;=ROUND(COUNTIFS($G$2:$G$1000,"&gt;=50",$F$2:$F$1000,"&gt;=55")/100*$AD$9,0),$AD$8,IF(_xlfn.RANK.EQ(N483,$N$2:$N$1000,0)&lt;=ROUND(COUNTIFS($G$2:$G$1000,"&gt;=50",$F$2:$F$1000,"&gt;=55")/100*$AC$9,0),$AC$8,IF(_xlfn.RANK.EQ(O483,$O$2:$O$1000,0)&lt;=ROUND(COUNTIFS($G$2:$G$1000,"&gt;=50",$F$2:$F$1000,"&gt;=55")/100*$AB$9,0),$AB$8,IF(_xlfn.RANK.EQ(P483,$P$2:$P$1000,0)&lt;=ROUND(COUNTIFS($G$2:$G$1000,"&gt;=50",$F$2:$F$1000,"&gt;=55")/100*$AA$9,0),$AA$8,$Z$8)))))),IF(I483&gt;=$Y$9,$Y$8,$X$8)),IF(I483&gt;=$X$32,$X$30,IF(I483&gt;=$Y$32,$Y$30,IF(I483&gt;=$Z$32,$Z$30,IF(I483&gt;=$AA$32,$AA$30,IF(I483&gt;=$AB$32,$AB$30,IF(I483&gt;=$AC$32,$AC$30,IF(I483&gt;=$AD$32,$AD$30,IF(I483&gt;=$AE$32,$AE$30,$AF$30))))))))),"")</f>
        <v/>
      </c>
      <c r="S483" s="9" t="str" cm="1">
        <f t="array" ref="S483">IF(AND(D483&lt;&gt;"",D483&lt;&gt;"GR"),IF(COUNTIF($H$2:$H$1000,"&gt;=50")&gt;=10,IF(D483&lt;&gt;"GR",IF(AND(D483&gt;=55,H483&gt;=50),_xlfn.IFS(AND(H483&gt;=$AF$11,H483&gt;$AE$10,H483&gt;$AD$10,H483&gt;$AC$10,H483&gt;$AB$10,H483&gt;$AA$10,H483&gt;$Z$10),"AA",AND(H483&gt;=$AE$11,H483&gt;$AD$10,H483&gt;$AC$10,H483&gt;$AB$10,H483&gt;$AA$10,H483&gt;$Z$10),"BA",AND(H483&gt;=$AD$11,H483&gt;$AC$10,H483&gt;$AB$10,H483&gt;$AA$10,H483&gt;$Z$10),"BB",AND(H483&gt;=$AC$11,H483&gt;$AB$10,H483&gt;$AA$10,H483&gt;$Z$10),"CB",AND(H483&gt;=$AB$11,H483&gt;$AA$10,H483&gt;$Z$10),"CC",AND(H483&gt;=$AA$11,H483&gt;$Z$10),"DC",H483&gt;=50,"DD"),IF(H483&gt;=$Y$9,"FD","FF")),R483),IF(J483&gt;=$X$32,$X$30,IF(J483&gt;=$Y$32,$Y$30,IF(J483&gt;=$Z$32,$Z$30,IF(J483&gt;=$AA$32,$AA$30,IF(J483&gt;=$AB$32,$AB$30,IF(J483&gt;=$AC$32,$AC$30,IF(J483&gt;=$AD$32,$AD$30,IF(J483&gt;=$AE$32,$AE$30,$AF$30))))))))),R483)</f>
        <v/>
      </c>
      <c r="T483" s="9" t="str" cm="1">
        <f t="array" ref="T483">IF(A483&lt;&gt;"",IF(_xlfn.BITOR(D483&lt;&gt;"GR",D483&lt;&gt;""),IF(AND(J483&gt;=50,D483&gt;=55),_xlfn.RANK.EQ(J483,$J$2:$J$1000,0),_xlfn.IFS(S483="FD",999,S483="FF",1000)),IF(AND(J483&gt;=50,F483&gt;=55),_xlfn.RANK.EQ(J483,$J$2:$J$326,0),_xlfn.IFS(S483="FD",999,S483="FF",1000))),"")</f>
        <v/>
      </c>
    </row>
    <row r="484" spans="1:20" x14ac:dyDescent="0.2">
      <c r="A484" s="3"/>
      <c r="B484" s="3"/>
      <c r="C484" s="3"/>
      <c r="D484" s="3"/>
      <c r="E484" s="16">
        <f t="shared" si="98"/>
        <v>0</v>
      </c>
      <c r="F484" s="16">
        <f t="shared" si="99"/>
        <v>0</v>
      </c>
      <c r="G484" s="9">
        <f t="shared" si="97"/>
        <v>0</v>
      </c>
      <c r="H484" s="9">
        <f t="shared" si="100"/>
        <v>0</v>
      </c>
      <c r="I484" s="9">
        <f t="shared" si="108"/>
        <v>0</v>
      </c>
      <c r="J484" s="9">
        <f t="shared" si="109"/>
        <v>0</v>
      </c>
      <c r="K484" s="9" t="str">
        <f t="shared" si="101"/>
        <v/>
      </c>
      <c r="L484" s="9" t="str">
        <f t="shared" si="102"/>
        <v/>
      </c>
      <c r="M484" s="9" t="str">
        <f t="shared" si="103"/>
        <v/>
      </c>
      <c r="N484" s="9" t="str">
        <f t="shared" si="104"/>
        <v/>
      </c>
      <c r="O484" s="9" t="str">
        <f t="shared" si="105"/>
        <v/>
      </c>
      <c r="P484" s="9" t="str">
        <f t="shared" si="106"/>
        <v/>
      </c>
      <c r="Q484" s="9" t="str">
        <f t="shared" si="107"/>
        <v/>
      </c>
      <c r="R484" s="9" t="str">
        <f>IF(A484&lt;&gt;"",IF(COUNTIF($G$2:$G$1000,"&gt;=50")&gt;=10,IF(AND(F484&gt;=55,G484&gt;=50),IF(_xlfn.RANK.EQ(K484,$K$2:$K$1000,0)&lt;=ROUND(COUNTIFS($G$2:$G$1000,"&gt;=50",$F$2:$F$1000,"&gt;=55")/100*$AF$9,0),$AF$8,IF(_xlfn.RANK.EQ(L484,$L$2:$L$1000,0)&lt;=ROUND(COUNTIFS($G$2:$G$1000,"&gt;=50",$F$2:$F$1000,"&gt;=55")/100*$AE$9,0),$AE$8,IF(_xlfn.RANK.EQ(M484,$M$2:$M$1000,0)&lt;=ROUND(COUNTIFS($G$2:$G$1000,"&gt;=50",$F$2:$F$1000,"&gt;=55")/100*$AD$9,0),$AD$8,IF(_xlfn.RANK.EQ(N484,$N$2:$N$1000,0)&lt;=ROUND(COUNTIFS($G$2:$G$1000,"&gt;=50",$F$2:$F$1000,"&gt;=55")/100*$AC$9,0),$AC$8,IF(_xlfn.RANK.EQ(O484,$O$2:$O$1000,0)&lt;=ROUND(COUNTIFS($G$2:$G$1000,"&gt;=50",$F$2:$F$1000,"&gt;=55")/100*$AB$9,0),$AB$8,IF(_xlfn.RANK.EQ(P484,$P$2:$P$1000,0)&lt;=ROUND(COUNTIFS($G$2:$G$1000,"&gt;=50",$F$2:$F$1000,"&gt;=55")/100*$AA$9,0),$AA$8,$Z$8)))))),IF(I484&gt;=$Y$9,$Y$8,$X$8)),IF(I484&gt;=$X$32,$X$30,IF(I484&gt;=$Y$32,$Y$30,IF(I484&gt;=$Z$32,$Z$30,IF(I484&gt;=$AA$32,$AA$30,IF(I484&gt;=$AB$32,$AB$30,IF(I484&gt;=$AC$32,$AC$30,IF(I484&gt;=$AD$32,$AD$30,IF(I484&gt;=$AE$32,$AE$30,$AF$30))))))))),"")</f>
        <v/>
      </c>
      <c r="S484" s="9" t="str" cm="1">
        <f t="array" ref="S484">IF(AND(D484&lt;&gt;"",D484&lt;&gt;"GR"),IF(COUNTIF($H$2:$H$1000,"&gt;=50")&gt;=10,IF(D484&lt;&gt;"GR",IF(AND(D484&gt;=55,H484&gt;=50),_xlfn.IFS(AND(H484&gt;=$AF$11,H484&gt;$AE$10,H484&gt;$AD$10,H484&gt;$AC$10,H484&gt;$AB$10,H484&gt;$AA$10,H484&gt;$Z$10),"AA",AND(H484&gt;=$AE$11,H484&gt;$AD$10,H484&gt;$AC$10,H484&gt;$AB$10,H484&gt;$AA$10,H484&gt;$Z$10),"BA",AND(H484&gt;=$AD$11,H484&gt;$AC$10,H484&gt;$AB$10,H484&gt;$AA$10,H484&gt;$Z$10),"BB",AND(H484&gt;=$AC$11,H484&gt;$AB$10,H484&gt;$AA$10,H484&gt;$Z$10),"CB",AND(H484&gt;=$AB$11,H484&gt;$AA$10,H484&gt;$Z$10),"CC",AND(H484&gt;=$AA$11,H484&gt;$Z$10),"DC",H484&gt;=50,"DD"),IF(H484&gt;=$Y$9,"FD","FF")),R484),IF(J484&gt;=$X$32,$X$30,IF(J484&gt;=$Y$32,$Y$30,IF(J484&gt;=$Z$32,$Z$30,IF(J484&gt;=$AA$32,$AA$30,IF(J484&gt;=$AB$32,$AB$30,IF(J484&gt;=$AC$32,$AC$30,IF(J484&gt;=$AD$32,$AD$30,IF(J484&gt;=$AE$32,$AE$30,$AF$30))))))))),R484)</f>
        <v/>
      </c>
      <c r="T484" s="9" t="str" cm="1">
        <f t="array" ref="T484">IF(A484&lt;&gt;"",IF(_xlfn.BITOR(D484&lt;&gt;"GR",D484&lt;&gt;""),IF(AND(J484&gt;=50,D484&gt;=55),_xlfn.RANK.EQ(J484,$J$2:$J$1000,0),_xlfn.IFS(S484="FD",999,S484="FF",1000)),IF(AND(J484&gt;=50,F484&gt;=55),_xlfn.RANK.EQ(J484,$J$2:$J$326,0),_xlfn.IFS(S484="FD",999,S484="FF",1000))),"")</f>
        <v/>
      </c>
    </row>
    <row r="485" spans="1:20" x14ac:dyDescent="0.2">
      <c r="A485" s="3"/>
      <c r="B485" s="3"/>
      <c r="C485" s="3"/>
      <c r="D485" s="3"/>
      <c r="E485" s="16">
        <f t="shared" si="98"/>
        <v>0</v>
      </c>
      <c r="F485" s="16">
        <f t="shared" si="99"/>
        <v>0</v>
      </c>
      <c r="G485" s="9">
        <f t="shared" si="97"/>
        <v>0</v>
      </c>
      <c r="H485" s="9">
        <f t="shared" si="100"/>
        <v>0</v>
      </c>
      <c r="I485" s="9">
        <f t="shared" si="108"/>
        <v>0</v>
      </c>
      <c r="J485" s="9">
        <f t="shared" si="109"/>
        <v>0</v>
      </c>
      <c r="K485" s="9" t="str">
        <f t="shared" si="101"/>
        <v/>
      </c>
      <c r="L485" s="9" t="str">
        <f t="shared" si="102"/>
        <v/>
      </c>
      <c r="M485" s="9" t="str">
        <f t="shared" si="103"/>
        <v/>
      </c>
      <c r="N485" s="9" t="str">
        <f t="shared" si="104"/>
        <v/>
      </c>
      <c r="O485" s="9" t="str">
        <f t="shared" si="105"/>
        <v/>
      </c>
      <c r="P485" s="9" t="str">
        <f t="shared" si="106"/>
        <v/>
      </c>
      <c r="Q485" s="9" t="str">
        <f t="shared" si="107"/>
        <v/>
      </c>
      <c r="R485" s="9" t="str">
        <f>IF(A485&lt;&gt;"",IF(COUNTIF($G$2:$G$1000,"&gt;=50")&gt;=10,IF(AND(F485&gt;=55,G485&gt;=50),IF(_xlfn.RANK.EQ(K485,$K$2:$K$1000,0)&lt;=ROUND(COUNTIFS($G$2:$G$1000,"&gt;=50",$F$2:$F$1000,"&gt;=55")/100*$AF$9,0),$AF$8,IF(_xlfn.RANK.EQ(L485,$L$2:$L$1000,0)&lt;=ROUND(COUNTIFS($G$2:$G$1000,"&gt;=50",$F$2:$F$1000,"&gt;=55")/100*$AE$9,0),$AE$8,IF(_xlfn.RANK.EQ(M485,$M$2:$M$1000,0)&lt;=ROUND(COUNTIFS($G$2:$G$1000,"&gt;=50",$F$2:$F$1000,"&gt;=55")/100*$AD$9,0),$AD$8,IF(_xlfn.RANK.EQ(N485,$N$2:$N$1000,0)&lt;=ROUND(COUNTIFS($G$2:$G$1000,"&gt;=50",$F$2:$F$1000,"&gt;=55")/100*$AC$9,0),$AC$8,IF(_xlfn.RANK.EQ(O485,$O$2:$O$1000,0)&lt;=ROUND(COUNTIFS($G$2:$G$1000,"&gt;=50",$F$2:$F$1000,"&gt;=55")/100*$AB$9,0),$AB$8,IF(_xlfn.RANK.EQ(P485,$P$2:$P$1000,0)&lt;=ROUND(COUNTIFS($G$2:$G$1000,"&gt;=50",$F$2:$F$1000,"&gt;=55")/100*$AA$9,0),$AA$8,$Z$8)))))),IF(I485&gt;=$Y$9,$Y$8,$X$8)),IF(I485&gt;=$X$32,$X$30,IF(I485&gt;=$Y$32,$Y$30,IF(I485&gt;=$Z$32,$Z$30,IF(I485&gt;=$AA$32,$AA$30,IF(I485&gt;=$AB$32,$AB$30,IF(I485&gt;=$AC$32,$AC$30,IF(I485&gt;=$AD$32,$AD$30,IF(I485&gt;=$AE$32,$AE$30,$AF$30))))))))),"")</f>
        <v/>
      </c>
      <c r="S485" s="9" t="str" cm="1">
        <f t="array" ref="S485">IF(AND(D485&lt;&gt;"",D485&lt;&gt;"GR"),IF(COUNTIF($H$2:$H$1000,"&gt;=50")&gt;=10,IF(D485&lt;&gt;"GR",IF(AND(D485&gt;=55,H485&gt;=50),_xlfn.IFS(AND(H485&gt;=$AF$11,H485&gt;$AE$10,H485&gt;$AD$10,H485&gt;$AC$10,H485&gt;$AB$10,H485&gt;$AA$10,H485&gt;$Z$10),"AA",AND(H485&gt;=$AE$11,H485&gt;$AD$10,H485&gt;$AC$10,H485&gt;$AB$10,H485&gt;$AA$10,H485&gt;$Z$10),"BA",AND(H485&gt;=$AD$11,H485&gt;$AC$10,H485&gt;$AB$10,H485&gt;$AA$10,H485&gt;$Z$10),"BB",AND(H485&gt;=$AC$11,H485&gt;$AB$10,H485&gt;$AA$10,H485&gt;$Z$10),"CB",AND(H485&gt;=$AB$11,H485&gt;$AA$10,H485&gt;$Z$10),"CC",AND(H485&gt;=$AA$11,H485&gt;$Z$10),"DC",H485&gt;=50,"DD"),IF(H485&gt;=$Y$9,"FD","FF")),R485),IF(J485&gt;=$X$32,$X$30,IF(J485&gt;=$Y$32,$Y$30,IF(J485&gt;=$Z$32,$Z$30,IF(J485&gt;=$AA$32,$AA$30,IF(J485&gt;=$AB$32,$AB$30,IF(J485&gt;=$AC$32,$AC$30,IF(J485&gt;=$AD$32,$AD$30,IF(J485&gt;=$AE$32,$AE$30,$AF$30))))))))),R485)</f>
        <v/>
      </c>
      <c r="T485" s="9" t="str" cm="1">
        <f t="array" ref="T485">IF(A485&lt;&gt;"",IF(_xlfn.BITOR(D485&lt;&gt;"GR",D485&lt;&gt;""),IF(AND(J485&gt;=50,D485&gt;=55),_xlfn.RANK.EQ(J485,$J$2:$J$1000,0),_xlfn.IFS(S485="FD",999,S485="FF",1000)),IF(AND(J485&gt;=50,F485&gt;=55),_xlfn.RANK.EQ(J485,$J$2:$J$326,0),_xlfn.IFS(S485="FD",999,S485="FF",1000))),"")</f>
        <v/>
      </c>
    </row>
    <row r="486" spans="1:20" x14ac:dyDescent="0.2">
      <c r="A486" s="3"/>
      <c r="B486" s="3"/>
      <c r="C486" s="3"/>
      <c r="D486" s="3"/>
      <c r="E486" s="16">
        <f t="shared" si="98"/>
        <v>0</v>
      </c>
      <c r="F486" s="16">
        <f t="shared" si="99"/>
        <v>0</v>
      </c>
      <c r="G486" s="9">
        <f t="shared" si="97"/>
        <v>0</v>
      </c>
      <c r="H486" s="9">
        <f t="shared" si="100"/>
        <v>0</v>
      </c>
      <c r="I486" s="9">
        <f t="shared" si="108"/>
        <v>0</v>
      </c>
      <c r="J486" s="9">
        <f t="shared" si="109"/>
        <v>0</v>
      </c>
      <c r="K486" s="9" t="str">
        <f t="shared" si="101"/>
        <v/>
      </c>
      <c r="L486" s="9" t="str">
        <f t="shared" si="102"/>
        <v/>
      </c>
      <c r="M486" s="9" t="str">
        <f t="shared" si="103"/>
        <v/>
      </c>
      <c r="N486" s="9" t="str">
        <f t="shared" si="104"/>
        <v/>
      </c>
      <c r="O486" s="9" t="str">
        <f t="shared" si="105"/>
        <v/>
      </c>
      <c r="P486" s="9" t="str">
        <f t="shared" si="106"/>
        <v/>
      </c>
      <c r="Q486" s="9" t="str">
        <f t="shared" si="107"/>
        <v/>
      </c>
      <c r="R486" s="9" t="str">
        <f>IF(A486&lt;&gt;"",IF(COUNTIF($G$2:$G$1000,"&gt;=50")&gt;=10,IF(AND(F486&gt;=55,G486&gt;=50),IF(_xlfn.RANK.EQ(K486,$K$2:$K$1000,0)&lt;=ROUND(COUNTIFS($G$2:$G$1000,"&gt;=50",$F$2:$F$1000,"&gt;=55")/100*$AF$9,0),$AF$8,IF(_xlfn.RANK.EQ(L486,$L$2:$L$1000,0)&lt;=ROUND(COUNTIFS($G$2:$G$1000,"&gt;=50",$F$2:$F$1000,"&gt;=55")/100*$AE$9,0),$AE$8,IF(_xlfn.RANK.EQ(M486,$M$2:$M$1000,0)&lt;=ROUND(COUNTIFS($G$2:$G$1000,"&gt;=50",$F$2:$F$1000,"&gt;=55")/100*$AD$9,0),$AD$8,IF(_xlfn.RANK.EQ(N486,$N$2:$N$1000,0)&lt;=ROUND(COUNTIFS($G$2:$G$1000,"&gt;=50",$F$2:$F$1000,"&gt;=55")/100*$AC$9,0),$AC$8,IF(_xlfn.RANK.EQ(O486,$O$2:$O$1000,0)&lt;=ROUND(COUNTIFS($G$2:$G$1000,"&gt;=50",$F$2:$F$1000,"&gt;=55")/100*$AB$9,0),$AB$8,IF(_xlfn.RANK.EQ(P486,$P$2:$P$1000,0)&lt;=ROUND(COUNTIFS($G$2:$G$1000,"&gt;=50",$F$2:$F$1000,"&gt;=55")/100*$AA$9,0),$AA$8,$Z$8)))))),IF(I486&gt;=$Y$9,$Y$8,$X$8)),IF(I486&gt;=$X$32,$X$30,IF(I486&gt;=$Y$32,$Y$30,IF(I486&gt;=$Z$32,$Z$30,IF(I486&gt;=$AA$32,$AA$30,IF(I486&gt;=$AB$32,$AB$30,IF(I486&gt;=$AC$32,$AC$30,IF(I486&gt;=$AD$32,$AD$30,IF(I486&gt;=$AE$32,$AE$30,$AF$30))))))))),"")</f>
        <v/>
      </c>
      <c r="S486" s="9" t="str" cm="1">
        <f t="array" ref="S486">IF(AND(D486&lt;&gt;"",D486&lt;&gt;"GR"),IF(COUNTIF($H$2:$H$1000,"&gt;=50")&gt;=10,IF(D486&lt;&gt;"GR",IF(AND(D486&gt;=55,H486&gt;=50),_xlfn.IFS(AND(H486&gt;=$AF$11,H486&gt;$AE$10,H486&gt;$AD$10,H486&gt;$AC$10,H486&gt;$AB$10,H486&gt;$AA$10,H486&gt;$Z$10),"AA",AND(H486&gt;=$AE$11,H486&gt;$AD$10,H486&gt;$AC$10,H486&gt;$AB$10,H486&gt;$AA$10,H486&gt;$Z$10),"BA",AND(H486&gt;=$AD$11,H486&gt;$AC$10,H486&gt;$AB$10,H486&gt;$AA$10,H486&gt;$Z$10),"BB",AND(H486&gt;=$AC$11,H486&gt;$AB$10,H486&gt;$AA$10,H486&gt;$Z$10),"CB",AND(H486&gt;=$AB$11,H486&gt;$AA$10,H486&gt;$Z$10),"CC",AND(H486&gt;=$AA$11,H486&gt;$Z$10),"DC",H486&gt;=50,"DD"),IF(H486&gt;=$Y$9,"FD","FF")),R486),IF(J486&gt;=$X$32,$X$30,IF(J486&gt;=$Y$32,$Y$30,IF(J486&gt;=$Z$32,$Z$30,IF(J486&gt;=$AA$32,$AA$30,IF(J486&gt;=$AB$32,$AB$30,IF(J486&gt;=$AC$32,$AC$30,IF(J486&gt;=$AD$32,$AD$30,IF(J486&gt;=$AE$32,$AE$30,$AF$30))))))))),R486)</f>
        <v/>
      </c>
      <c r="T486" s="9" t="str" cm="1">
        <f t="array" ref="T486">IF(A486&lt;&gt;"",IF(_xlfn.BITOR(D486&lt;&gt;"GR",D486&lt;&gt;""),IF(AND(J486&gt;=50,D486&gt;=55),_xlfn.RANK.EQ(J486,$J$2:$J$1000,0),_xlfn.IFS(S486="FD",999,S486="FF",1000)),IF(AND(J486&gt;=50,F486&gt;=55),_xlfn.RANK.EQ(J486,$J$2:$J$326,0),_xlfn.IFS(S486="FD",999,S486="FF",1000))),"")</f>
        <v/>
      </c>
    </row>
    <row r="487" spans="1:20" x14ac:dyDescent="0.2">
      <c r="A487" s="3"/>
      <c r="B487" s="3"/>
      <c r="C487" s="3"/>
      <c r="D487" s="3"/>
      <c r="E487" s="16">
        <f t="shared" si="98"/>
        <v>0</v>
      </c>
      <c r="F487" s="16">
        <f t="shared" si="99"/>
        <v>0</v>
      </c>
      <c r="G487" s="9">
        <f t="shared" si="97"/>
        <v>0</v>
      </c>
      <c r="H487" s="9">
        <f t="shared" si="100"/>
        <v>0</v>
      </c>
      <c r="I487" s="9">
        <f t="shared" si="108"/>
        <v>0</v>
      </c>
      <c r="J487" s="9">
        <f t="shared" si="109"/>
        <v>0</v>
      </c>
      <c r="K487" s="9" t="str">
        <f t="shared" si="101"/>
        <v/>
      </c>
      <c r="L487" s="9" t="str">
        <f t="shared" si="102"/>
        <v/>
      </c>
      <c r="M487" s="9" t="str">
        <f t="shared" si="103"/>
        <v/>
      </c>
      <c r="N487" s="9" t="str">
        <f t="shared" si="104"/>
        <v/>
      </c>
      <c r="O487" s="9" t="str">
        <f t="shared" si="105"/>
        <v/>
      </c>
      <c r="P487" s="9" t="str">
        <f t="shared" si="106"/>
        <v/>
      </c>
      <c r="Q487" s="9" t="str">
        <f t="shared" si="107"/>
        <v/>
      </c>
      <c r="R487" s="9" t="str">
        <f>IF(A487&lt;&gt;"",IF(COUNTIF($G$2:$G$1000,"&gt;=50")&gt;=10,IF(AND(F487&gt;=55,G487&gt;=50),IF(_xlfn.RANK.EQ(K487,$K$2:$K$1000,0)&lt;=ROUND(COUNTIFS($G$2:$G$1000,"&gt;=50",$F$2:$F$1000,"&gt;=55")/100*$AF$9,0),$AF$8,IF(_xlfn.RANK.EQ(L487,$L$2:$L$1000,0)&lt;=ROUND(COUNTIFS($G$2:$G$1000,"&gt;=50",$F$2:$F$1000,"&gt;=55")/100*$AE$9,0),$AE$8,IF(_xlfn.RANK.EQ(M487,$M$2:$M$1000,0)&lt;=ROUND(COUNTIFS($G$2:$G$1000,"&gt;=50",$F$2:$F$1000,"&gt;=55")/100*$AD$9,0),$AD$8,IF(_xlfn.RANK.EQ(N487,$N$2:$N$1000,0)&lt;=ROUND(COUNTIFS($G$2:$G$1000,"&gt;=50",$F$2:$F$1000,"&gt;=55")/100*$AC$9,0),$AC$8,IF(_xlfn.RANK.EQ(O487,$O$2:$O$1000,0)&lt;=ROUND(COUNTIFS($G$2:$G$1000,"&gt;=50",$F$2:$F$1000,"&gt;=55")/100*$AB$9,0),$AB$8,IF(_xlfn.RANK.EQ(P487,$P$2:$P$1000,0)&lt;=ROUND(COUNTIFS($G$2:$G$1000,"&gt;=50",$F$2:$F$1000,"&gt;=55")/100*$AA$9,0),$AA$8,$Z$8)))))),IF(I487&gt;=$Y$9,$Y$8,$X$8)),IF(I487&gt;=$X$32,$X$30,IF(I487&gt;=$Y$32,$Y$30,IF(I487&gt;=$Z$32,$Z$30,IF(I487&gt;=$AA$32,$AA$30,IF(I487&gt;=$AB$32,$AB$30,IF(I487&gt;=$AC$32,$AC$30,IF(I487&gt;=$AD$32,$AD$30,IF(I487&gt;=$AE$32,$AE$30,$AF$30))))))))),"")</f>
        <v/>
      </c>
      <c r="S487" s="9" t="str" cm="1">
        <f t="array" ref="S487">IF(AND(D487&lt;&gt;"",D487&lt;&gt;"GR"),IF(COUNTIF($H$2:$H$1000,"&gt;=50")&gt;=10,IF(D487&lt;&gt;"GR",IF(AND(D487&gt;=55,H487&gt;=50),_xlfn.IFS(AND(H487&gt;=$AF$11,H487&gt;$AE$10,H487&gt;$AD$10,H487&gt;$AC$10,H487&gt;$AB$10,H487&gt;$AA$10,H487&gt;$Z$10),"AA",AND(H487&gt;=$AE$11,H487&gt;$AD$10,H487&gt;$AC$10,H487&gt;$AB$10,H487&gt;$AA$10,H487&gt;$Z$10),"BA",AND(H487&gt;=$AD$11,H487&gt;$AC$10,H487&gt;$AB$10,H487&gt;$AA$10,H487&gt;$Z$10),"BB",AND(H487&gt;=$AC$11,H487&gt;$AB$10,H487&gt;$AA$10,H487&gt;$Z$10),"CB",AND(H487&gt;=$AB$11,H487&gt;$AA$10,H487&gt;$Z$10),"CC",AND(H487&gt;=$AA$11,H487&gt;$Z$10),"DC",H487&gt;=50,"DD"),IF(H487&gt;=$Y$9,"FD","FF")),R487),IF(J487&gt;=$X$32,$X$30,IF(J487&gt;=$Y$32,$Y$30,IF(J487&gt;=$Z$32,$Z$30,IF(J487&gt;=$AA$32,$AA$30,IF(J487&gt;=$AB$32,$AB$30,IF(J487&gt;=$AC$32,$AC$30,IF(J487&gt;=$AD$32,$AD$30,IF(J487&gt;=$AE$32,$AE$30,$AF$30))))))))),R487)</f>
        <v/>
      </c>
      <c r="T487" s="9" t="str" cm="1">
        <f t="array" ref="T487">IF(A487&lt;&gt;"",IF(_xlfn.BITOR(D487&lt;&gt;"GR",D487&lt;&gt;""),IF(AND(J487&gt;=50,D487&gt;=55),_xlfn.RANK.EQ(J487,$J$2:$J$1000,0),_xlfn.IFS(S487="FD",999,S487="FF",1000)),IF(AND(J487&gt;=50,F487&gt;=55),_xlfn.RANK.EQ(J487,$J$2:$J$326,0),_xlfn.IFS(S487="FD",999,S487="FF",1000))),"")</f>
        <v/>
      </c>
    </row>
    <row r="488" spans="1:20" x14ac:dyDescent="0.2">
      <c r="A488" s="3"/>
      <c r="B488" s="3"/>
      <c r="C488" s="3"/>
      <c r="D488" s="3"/>
      <c r="E488" s="16">
        <f t="shared" si="98"/>
        <v>0</v>
      </c>
      <c r="F488" s="16">
        <f t="shared" si="99"/>
        <v>0</v>
      </c>
      <c r="G488" s="9">
        <f t="shared" si="97"/>
        <v>0</v>
      </c>
      <c r="H488" s="9">
        <f t="shared" si="100"/>
        <v>0</v>
      </c>
      <c r="I488" s="9">
        <f t="shared" si="108"/>
        <v>0</v>
      </c>
      <c r="J488" s="9">
        <f t="shared" si="109"/>
        <v>0</v>
      </c>
      <c r="K488" s="9" t="str">
        <f t="shared" si="101"/>
        <v/>
      </c>
      <c r="L488" s="9" t="str">
        <f t="shared" si="102"/>
        <v/>
      </c>
      <c r="M488" s="9" t="str">
        <f t="shared" si="103"/>
        <v/>
      </c>
      <c r="N488" s="9" t="str">
        <f t="shared" si="104"/>
        <v/>
      </c>
      <c r="O488" s="9" t="str">
        <f t="shared" si="105"/>
        <v/>
      </c>
      <c r="P488" s="9" t="str">
        <f t="shared" si="106"/>
        <v/>
      </c>
      <c r="Q488" s="9" t="str">
        <f t="shared" si="107"/>
        <v/>
      </c>
      <c r="R488" s="9" t="str">
        <f>IF(A488&lt;&gt;"",IF(COUNTIF($G$2:$G$1000,"&gt;=50")&gt;=10,IF(AND(F488&gt;=55,G488&gt;=50),IF(_xlfn.RANK.EQ(K488,$K$2:$K$1000,0)&lt;=ROUND(COUNTIFS($G$2:$G$1000,"&gt;=50",$F$2:$F$1000,"&gt;=55")/100*$AF$9,0),$AF$8,IF(_xlfn.RANK.EQ(L488,$L$2:$L$1000,0)&lt;=ROUND(COUNTIFS($G$2:$G$1000,"&gt;=50",$F$2:$F$1000,"&gt;=55")/100*$AE$9,0),$AE$8,IF(_xlfn.RANK.EQ(M488,$M$2:$M$1000,0)&lt;=ROUND(COUNTIFS($G$2:$G$1000,"&gt;=50",$F$2:$F$1000,"&gt;=55")/100*$AD$9,0),$AD$8,IF(_xlfn.RANK.EQ(N488,$N$2:$N$1000,0)&lt;=ROUND(COUNTIFS($G$2:$G$1000,"&gt;=50",$F$2:$F$1000,"&gt;=55")/100*$AC$9,0),$AC$8,IF(_xlfn.RANK.EQ(O488,$O$2:$O$1000,0)&lt;=ROUND(COUNTIFS($G$2:$G$1000,"&gt;=50",$F$2:$F$1000,"&gt;=55")/100*$AB$9,0),$AB$8,IF(_xlfn.RANK.EQ(P488,$P$2:$P$1000,0)&lt;=ROUND(COUNTIFS($G$2:$G$1000,"&gt;=50",$F$2:$F$1000,"&gt;=55")/100*$AA$9,0),$AA$8,$Z$8)))))),IF(I488&gt;=$Y$9,$Y$8,$X$8)),IF(I488&gt;=$X$32,$X$30,IF(I488&gt;=$Y$32,$Y$30,IF(I488&gt;=$Z$32,$Z$30,IF(I488&gt;=$AA$32,$AA$30,IF(I488&gt;=$AB$32,$AB$30,IF(I488&gt;=$AC$32,$AC$30,IF(I488&gt;=$AD$32,$AD$30,IF(I488&gt;=$AE$32,$AE$30,$AF$30))))))))),"")</f>
        <v/>
      </c>
      <c r="S488" s="9" t="str" cm="1">
        <f t="array" ref="S488">IF(AND(D488&lt;&gt;"",D488&lt;&gt;"GR"),IF(COUNTIF($H$2:$H$1000,"&gt;=50")&gt;=10,IF(D488&lt;&gt;"GR",IF(AND(D488&gt;=55,H488&gt;=50),_xlfn.IFS(AND(H488&gt;=$AF$11,H488&gt;$AE$10,H488&gt;$AD$10,H488&gt;$AC$10,H488&gt;$AB$10,H488&gt;$AA$10,H488&gt;$Z$10),"AA",AND(H488&gt;=$AE$11,H488&gt;$AD$10,H488&gt;$AC$10,H488&gt;$AB$10,H488&gt;$AA$10,H488&gt;$Z$10),"BA",AND(H488&gt;=$AD$11,H488&gt;$AC$10,H488&gt;$AB$10,H488&gt;$AA$10,H488&gt;$Z$10),"BB",AND(H488&gt;=$AC$11,H488&gt;$AB$10,H488&gt;$AA$10,H488&gt;$Z$10),"CB",AND(H488&gt;=$AB$11,H488&gt;$AA$10,H488&gt;$Z$10),"CC",AND(H488&gt;=$AA$11,H488&gt;$Z$10),"DC",H488&gt;=50,"DD"),IF(H488&gt;=$Y$9,"FD","FF")),R488),IF(J488&gt;=$X$32,$X$30,IF(J488&gt;=$Y$32,$Y$30,IF(J488&gt;=$Z$32,$Z$30,IF(J488&gt;=$AA$32,$AA$30,IF(J488&gt;=$AB$32,$AB$30,IF(J488&gt;=$AC$32,$AC$30,IF(J488&gt;=$AD$32,$AD$30,IF(J488&gt;=$AE$32,$AE$30,$AF$30))))))))),R488)</f>
        <v/>
      </c>
      <c r="T488" s="9" t="str" cm="1">
        <f t="array" ref="T488">IF(A488&lt;&gt;"",IF(_xlfn.BITOR(D488&lt;&gt;"GR",D488&lt;&gt;""),IF(AND(J488&gt;=50,D488&gt;=55),_xlfn.RANK.EQ(J488,$J$2:$J$1000,0),_xlfn.IFS(S488="FD",999,S488="FF",1000)),IF(AND(J488&gt;=50,F488&gt;=55),_xlfn.RANK.EQ(J488,$J$2:$J$326,0),_xlfn.IFS(S488="FD",999,S488="FF",1000))),"")</f>
        <v/>
      </c>
    </row>
    <row r="489" spans="1:20" x14ac:dyDescent="0.2">
      <c r="A489" s="3"/>
      <c r="B489" s="3"/>
      <c r="C489" s="3"/>
      <c r="D489" s="3"/>
      <c r="E489" s="16">
        <f t="shared" si="98"/>
        <v>0</v>
      </c>
      <c r="F489" s="16">
        <f t="shared" si="99"/>
        <v>0</v>
      </c>
      <c r="G489" s="9">
        <f t="shared" si="97"/>
        <v>0</v>
      </c>
      <c r="H489" s="9">
        <f t="shared" si="100"/>
        <v>0</v>
      </c>
      <c r="I489" s="9">
        <f t="shared" si="108"/>
        <v>0</v>
      </c>
      <c r="J489" s="9">
        <f t="shared" si="109"/>
        <v>0</v>
      </c>
      <c r="K489" s="9" t="str">
        <f t="shared" si="101"/>
        <v/>
      </c>
      <c r="L489" s="9" t="str">
        <f t="shared" si="102"/>
        <v/>
      </c>
      <c r="M489" s="9" t="str">
        <f t="shared" si="103"/>
        <v/>
      </c>
      <c r="N489" s="9" t="str">
        <f t="shared" si="104"/>
        <v/>
      </c>
      <c r="O489" s="9" t="str">
        <f t="shared" si="105"/>
        <v/>
      </c>
      <c r="P489" s="9" t="str">
        <f t="shared" si="106"/>
        <v/>
      </c>
      <c r="Q489" s="9" t="str">
        <f t="shared" si="107"/>
        <v/>
      </c>
      <c r="R489" s="9" t="str">
        <f>IF(A489&lt;&gt;"",IF(COUNTIF($G$2:$G$1000,"&gt;=50")&gt;=10,IF(AND(F489&gt;=55,G489&gt;=50),IF(_xlfn.RANK.EQ(K489,$K$2:$K$1000,0)&lt;=ROUND(COUNTIFS($G$2:$G$1000,"&gt;=50",$F$2:$F$1000,"&gt;=55")/100*$AF$9,0),$AF$8,IF(_xlfn.RANK.EQ(L489,$L$2:$L$1000,0)&lt;=ROUND(COUNTIFS($G$2:$G$1000,"&gt;=50",$F$2:$F$1000,"&gt;=55")/100*$AE$9,0),$AE$8,IF(_xlfn.RANK.EQ(M489,$M$2:$M$1000,0)&lt;=ROUND(COUNTIFS($G$2:$G$1000,"&gt;=50",$F$2:$F$1000,"&gt;=55")/100*$AD$9,0),$AD$8,IF(_xlfn.RANK.EQ(N489,$N$2:$N$1000,0)&lt;=ROUND(COUNTIFS($G$2:$G$1000,"&gt;=50",$F$2:$F$1000,"&gt;=55")/100*$AC$9,0),$AC$8,IF(_xlfn.RANK.EQ(O489,$O$2:$O$1000,0)&lt;=ROUND(COUNTIFS($G$2:$G$1000,"&gt;=50",$F$2:$F$1000,"&gt;=55")/100*$AB$9,0),$AB$8,IF(_xlfn.RANK.EQ(P489,$P$2:$P$1000,0)&lt;=ROUND(COUNTIFS($G$2:$G$1000,"&gt;=50",$F$2:$F$1000,"&gt;=55")/100*$AA$9,0),$AA$8,$Z$8)))))),IF(I489&gt;=$Y$9,$Y$8,$X$8)),IF(I489&gt;=$X$32,$X$30,IF(I489&gt;=$Y$32,$Y$30,IF(I489&gt;=$Z$32,$Z$30,IF(I489&gt;=$AA$32,$AA$30,IF(I489&gt;=$AB$32,$AB$30,IF(I489&gt;=$AC$32,$AC$30,IF(I489&gt;=$AD$32,$AD$30,IF(I489&gt;=$AE$32,$AE$30,$AF$30))))))))),"")</f>
        <v/>
      </c>
      <c r="S489" s="9" t="str" cm="1">
        <f t="array" ref="S489">IF(AND(D489&lt;&gt;"",D489&lt;&gt;"GR"),IF(COUNTIF($H$2:$H$1000,"&gt;=50")&gt;=10,IF(D489&lt;&gt;"GR",IF(AND(D489&gt;=55,H489&gt;=50),_xlfn.IFS(AND(H489&gt;=$AF$11,H489&gt;$AE$10,H489&gt;$AD$10,H489&gt;$AC$10,H489&gt;$AB$10,H489&gt;$AA$10,H489&gt;$Z$10),"AA",AND(H489&gt;=$AE$11,H489&gt;$AD$10,H489&gt;$AC$10,H489&gt;$AB$10,H489&gt;$AA$10,H489&gt;$Z$10),"BA",AND(H489&gt;=$AD$11,H489&gt;$AC$10,H489&gt;$AB$10,H489&gt;$AA$10,H489&gt;$Z$10),"BB",AND(H489&gt;=$AC$11,H489&gt;$AB$10,H489&gt;$AA$10,H489&gt;$Z$10),"CB",AND(H489&gt;=$AB$11,H489&gt;$AA$10,H489&gt;$Z$10),"CC",AND(H489&gt;=$AA$11,H489&gt;$Z$10),"DC",H489&gt;=50,"DD"),IF(H489&gt;=$Y$9,"FD","FF")),R489),IF(J489&gt;=$X$32,$X$30,IF(J489&gt;=$Y$32,$Y$30,IF(J489&gt;=$Z$32,$Z$30,IF(J489&gt;=$AA$32,$AA$30,IF(J489&gt;=$AB$32,$AB$30,IF(J489&gt;=$AC$32,$AC$30,IF(J489&gt;=$AD$32,$AD$30,IF(J489&gt;=$AE$32,$AE$30,$AF$30))))))))),R489)</f>
        <v/>
      </c>
      <c r="T489" s="9" t="str" cm="1">
        <f t="array" ref="T489">IF(A489&lt;&gt;"",IF(_xlfn.BITOR(D489&lt;&gt;"GR",D489&lt;&gt;""),IF(AND(J489&gt;=50,D489&gt;=55),_xlfn.RANK.EQ(J489,$J$2:$J$1000,0),_xlfn.IFS(S489="FD",999,S489="FF",1000)),IF(AND(J489&gt;=50,F489&gt;=55),_xlfn.RANK.EQ(J489,$J$2:$J$326,0),_xlfn.IFS(S489="FD",999,S489="FF",1000))),"")</f>
        <v/>
      </c>
    </row>
    <row r="490" spans="1:20" x14ac:dyDescent="0.2">
      <c r="A490" s="3"/>
      <c r="B490" s="3"/>
      <c r="C490" s="3"/>
      <c r="D490" s="3"/>
      <c r="E490" s="16">
        <f t="shared" si="98"/>
        <v>0</v>
      </c>
      <c r="F490" s="16">
        <f t="shared" si="99"/>
        <v>0</v>
      </c>
      <c r="G490" s="9">
        <f t="shared" si="97"/>
        <v>0</v>
      </c>
      <c r="H490" s="9">
        <f t="shared" si="100"/>
        <v>0</v>
      </c>
      <c r="I490" s="9">
        <f t="shared" si="108"/>
        <v>0</v>
      </c>
      <c r="J490" s="9">
        <f t="shared" si="109"/>
        <v>0</v>
      </c>
      <c r="K490" s="9" t="str">
        <f t="shared" si="101"/>
        <v/>
      </c>
      <c r="L490" s="9" t="str">
        <f t="shared" si="102"/>
        <v/>
      </c>
      <c r="M490" s="9" t="str">
        <f t="shared" si="103"/>
        <v/>
      </c>
      <c r="N490" s="9" t="str">
        <f t="shared" si="104"/>
        <v/>
      </c>
      <c r="O490" s="9" t="str">
        <f t="shared" si="105"/>
        <v/>
      </c>
      <c r="P490" s="9" t="str">
        <f t="shared" si="106"/>
        <v/>
      </c>
      <c r="Q490" s="9" t="str">
        <f t="shared" si="107"/>
        <v/>
      </c>
      <c r="R490" s="9" t="str">
        <f>IF(A490&lt;&gt;"",IF(COUNTIF($G$2:$G$1000,"&gt;=50")&gt;=10,IF(AND(F490&gt;=55,G490&gt;=50),IF(_xlfn.RANK.EQ(K490,$K$2:$K$1000,0)&lt;=ROUND(COUNTIFS($G$2:$G$1000,"&gt;=50",$F$2:$F$1000,"&gt;=55")/100*$AF$9,0),$AF$8,IF(_xlfn.RANK.EQ(L490,$L$2:$L$1000,0)&lt;=ROUND(COUNTIFS($G$2:$G$1000,"&gt;=50",$F$2:$F$1000,"&gt;=55")/100*$AE$9,0),$AE$8,IF(_xlfn.RANK.EQ(M490,$M$2:$M$1000,0)&lt;=ROUND(COUNTIFS($G$2:$G$1000,"&gt;=50",$F$2:$F$1000,"&gt;=55")/100*$AD$9,0),$AD$8,IF(_xlfn.RANK.EQ(N490,$N$2:$N$1000,0)&lt;=ROUND(COUNTIFS($G$2:$G$1000,"&gt;=50",$F$2:$F$1000,"&gt;=55")/100*$AC$9,0),$AC$8,IF(_xlfn.RANK.EQ(O490,$O$2:$O$1000,0)&lt;=ROUND(COUNTIFS($G$2:$G$1000,"&gt;=50",$F$2:$F$1000,"&gt;=55")/100*$AB$9,0),$AB$8,IF(_xlfn.RANK.EQ(P490,$P$2:$P$1000,0)&lt;=ROUND(COUNTIFS($G$2:$G$1000,"&gt;=50",$F$2:$F$1000,"&gt;=55")/100*$AA$9,0),$AA$8,$Z$8)))))),IF(I490&gt;=$Y$9,$Y$8,$X$8)),IF(I490&gt;=$X$32,$X$30,IF(I490&gt;=$Y$32,$Y$30,IF(I490&gt;=$Z$32,$Z$30,IF(I490&gt;=$AA$32,$AA$30,IF(I490&gt;=$AB$32,$AB$30,IF(I490&gt;=$AC$32,$AC$30,IF(I490&gt;=$AD$32,$AD$30,IF(I490&gt;=$AE$32,$AE$30,$AF$30))))))))),"")</f>
        <v/>
      </c>
      <c r="S490" s="9" t="str" cm="1">
        <f t="array" ref="S490">IF(AND(D490&lt;&gt;"",D490&lt;&gt;"GR"),IF(COUNTIF($H$2:$H$1000,"&gt;=50")&gt;=10,IF(D490&lt;&gt;"GR",IF(AND(D490&gt;=55,H490&gt;=50),_xlfn.IFS(AND(H490&gt;=$AF$11,H490&gt;$AE$10,H490&gt;$AD$10,H490&gt;$AC$10,H490&gt;$AB$10,H490&gt;$AA$10,H490&gt;$Z$10),"AA",AND(H490&gt;=$AE$11,H490&gt;$AD$10,H490&gt;$AC$10,H490&gt;$AB$10,H490&gt;$AA$10,H490&gt;$Z$10),"BA",AND(H490&gt;=$AD$11,H490&gt;$AC$10,H490&gt;$AB$10,H490&gt;$AA$10,H490&gt;$Z$10),"BB",AND(H490&gt;=$AC$11,H490&gt;$AB$10,H490&gt;$AA$10,H490&gt;$Z$10),"CB",AND(H490&gt;=$AB$11,H490&gt;$AA$10,H490&gt;$Z$10),"CC",AND(H490&gt;=$AA$11,H490&gt;$Z$10),"DC",H490&gt;=50,"DD"),IF(H490&gt;=$Y$9,"FD","FF")),R490),IF(J490&gt;=$X$32,$X$30,IF(J490&gt;=$Y$32,$Y$30,IF(J490&gt;=$Z$32,$Z$30,IF(J490&gt;=$AA$32,$AA$30,IF(J490&gt;=$AB$32,$AB$30,IF(J490&gt;=$AC$32,$AC$30,IF(J490&gt;=$AD$32,$AD$30,IF(J490&gt;=$AE$32,$AE$30,$AF$30))))))))),R490)</f>
        <v/>
      </c>
      <c r="T490" s="9" t="str" cm="1">
        <f t="array" ref="T490">IF(A490&lt;&gt;"",IF(_xlfn.BITOR(D490&lt;&gt;"GR",D490&lt;&gt;""),IF(AND(J490&gt;=50,D490&gt;=55),_xlfn.RANK.EQ(J490,$J$2:$J$1000,0),_xlfn.IFS(S490="FD",999,S490="FF",1000)),IF(AND(J490&gt;=50,F490&gt;=55),_xlfn.RANK.EQ(J490,$J$2:$J$326,0),_xlfn.IFS(S490="FD",999,S490="FF",1000))),"")</f>
        <v/>
      </c>
    </row>
    <row r="491" spans="1:20" x14ac:dyDescent="0.2">
      <c r="A491" s="3"/>
      <c r="B491" s="3"/>
      <c r="C491" s="3"/>
      <c r="D491" s="3"/>
      <c r="E491" s="16">
        <f t="shared" si="98"/>
        <v>0</v>
      </c>
      <c r="F491" s="16">
        <f t="shared" si="99"/>
        <v>0</v>
      </c>
      <c r="G491" s="9">
        <f t="shared" si="97"/>
        <v>0</v>
      </c>
      <c r="H491" s="9">
        <f t="shared" si="100"/>
        <v>0</v>
      </c>
      <c r="I491" s="9">
        <f t="shared" si="108"/>
        <v>0</v>
      </c>
      <c r="J491" s="9">
        <f t="shared" si="109"/>
        <v>0</v>
      </c>
      <c r="K491" s="9" t="str">
        <f t="shared" si="101"/>
        <v/>
      </c>
      <c r="L491" s="9" t="str">
        <f t="shared" si="102"/>
        <v/>
      </c>
      <c r="M491" s="9" t="str">
        <f t="shared" si="103"/>
        <v/>
      </c>
      <c r="N491" s="9" t="str">
        <f t="shared" si="104"/>
        <v/>
      </c>
      <c r="O491" s="9" t="str">
        <f t="shared" si="105"/>
        <v/>
      </c>
      <c r="P491" s="9" t="str">
        <f t="shared" si="106"/>
        <v/>
      </c>
      <c r="Q491" s="9" t="str">
        <f t="shared" si="107"/>
        <v/>
      </c>
      <c r="R491" s="9" t="str">
        <f>IF(A491&lt;&gt;"",IF(COUNTIF($G$2:$G$1000,"&gt;=50")&gt;=10,IF(AND(F491&gt;=55,G491&gt;=50),IF(_xlfn.RANK.EQ(K491,$K$2:$K$1000,0)&lt;=ROUND(COUNTIFS($G$2:$G$1000,"&gt;=50",$F$2:$F$1000,"&gt;=55")/100*$AF$9,0),$AF$8,IF(_xlfn.RANK.EQ(L491,$L$2:$L$1000,0)&lt;=ROUND(COUNTIFS($G$2:$G$1000,"&gt;=50",$F$2:$F$1000,"&gt;=55")/100*$AE$9,0),$AE$8,IF(_xlfn.RANK.EQ(M491,$M$2:$M$1000,0)&lt;=ROUND(COUNTIFS($G$2:$G$1000,"&gt;=50",$F$2:$F$1000,"&gt;=55")/100*$AD$9,0),$AD$8,IF(_xlfn.RANK.EQ(N491,$N$2:$N$1000,0)&lt;=ROUND(COUNTIFS($G$2:$G$1000,"&gt;=50",$F$2:$F$1000,"&gt;=55")/100*$AC$9,0),$AC$8,IF(_xlfn.RANK.EQ(O491,$O$2:$O$1000,0)&lt;=ROUND(COUNTIFS($G$2:$G$1000,"&gt;=50",$F$2:$F$1000,"&gt;=55")/100*$AB$9,0),$AB$8,IF(_xlfn.RANK.EQ(P491,$P$2:$P$1000,0)&lt;=ROUND(COUNTIFS($G$2:$G$1000,"&gt;=50",$F$2:$F$1000,"&gt;=55")/100*$AA$9,0),$AA$8,$Z$8)))))),IF(I491&gt;=$Y$9,$Y$8,$X$8)),IF(I491&gt;=$X$32,$X$30,IF(I491&gt;=$Y$32,$Y$30,IF(I491&gt;=$Z$32,$Z$30,IF(I491&gt;=$AA$32,$AA$30,IF(I491&gt;=$AB$32,$AB$30,IF(I491&gt;=$AC$32,$AC$30,IF(I491&gt;=$AD$32,$AD$30,IF(I491&gt;=$AE$32,$AE$30,$AF$30))))))))),"")</f>
        <v/>
      </c>
      <c r="S491" s="9" t="str" cm="1">
        <f t="array" ref="S491">IF(AND(D491&lt;&gt;"",D491&lt;&gt;"GR"),IF(COUNTIF($H$2:$H$1000,"&gt;=50")&gt;=10,IF(D491&lt;&gt;"GR",IF(AND(D491&gt;=55,H491&gt;=50),_xlfn.IFS(AND(H491&gt;=$AF$11,H491&gt;$AE$10,H491&gt;$AD$10,H491&gt;$AC$10,H491&gt;$AB$10,H491&gt;$AA$10,H491&gt;$Z$10),"AA",AND(H491&gt;=$AE$11,H491&gt;$AD$10,H491&gt;$AC$10,H491&gt;$AB$10,H491&gt;$AA$10,H491&gt;$Z$10),"BA",AND(H491&gt;=$AD$11,H491&gt;$AC$10,H491&gt;$AB$10,H491&gt;$AA$10,H491&gt;$Z$10),"BB",AND(H491&gt;=$AC$11,H491&gt;$AB$10,H491&gt;$AA$10,H491&gt;$Z$10),"CB",AND(H491&gt;=$AB$11,H491&gt;$AA$10,H491&gt;$Z$10),"CC",AND(H491&gt;=$AA$11,H491&gt;$Z$10),"DC",H491&gt;=50,"DD"),IF(H491&gt;=$Y$9,"FD","FF")),R491),IF(J491&gt;=$X$32,$X$30,IF(J491&gt;=$Y$32,$Y$30,IF(J491&gt;=$Z$32,$Z$30,IF(J491&gt;=$AA$32,$AA$30,IF(J491&gt;=$AB$32,$AB$30,IF(J491&gt;=$AC$32,$AC$30,IF(J491&gt;=$AD$32,$AD$30,IF(J491&gt;=$AE$32,$AE$30,$AF$30))))))))),R491)</f>
        <v/>
      </c>
      <c r="T491" s="9" t="str" cm="1">
        <f t="array" ref="T491">IF(A491&lt;&gt;"",IF(_xlfn.BITOR(D491&lt;&gt;"GR",D491&lt;&gt;""),IF(AND(J491&gt;=50,D491&gt;=55),_xlfn.RANK.EQ(J491,$J$2:$J$1000,0),_xlfn.IFS(S491="FD",999,S491="FF",1000)),IF(AND(J491&gt;=50,F491&gt;=55),_xlfn.RANK.EQ(J491,$J$2:$J$326,0),_xlfn.IFS(S491="FD",999,S491="FF",1000))),"")</f>
        <v/>
      </c>
    </row>
    <row r="492" spans="1:20" x14ac:dyDescent="0.2">
      <c r="A492" s="3"/>
      <c r="B492" s="3"/>
      <c r="C492" s="3"/>
      <c r="D492" s="3"/>
      <c r="E492" s="16">
        <f t="shared" si="98"/>
        <v>0</v>
      </c>
      <c r="F492" s="16">
        <f t="shared" si="99"/>
        <v>0</v>
      </c>
      <c r="G492" s="9">
        <f t="shared" si="97"/>
        <v>0</v>
      </c>
      <c r="H492" s="9">
        <f t="shared" si="100"/>
        <v>0</v>
      </c>
      <c r="I492" s="9">
        <f t="shared" si="108"/>
        <v>0</v>
      </c>
      <c r="J492" s="9">
        <f t="shared" si="109"/>
        <v>0</v>
      </c>
      <c r="K492" s="9" t="str">
        <f t="shared" si="101"/>
        <v/>
      </c>
      <c r="L492" s="9" t="str">
        <f t="shared" si="102"/>
        <v/>
      </c>
      <c r="M492" s="9" t="str">
        <f t="shared" si="103"/>
        <v/>
      </c>
      <c r="N492" s="9" t="str">
        <f t="shared" si="104"/>
        <v/>
      </c>
      <c r="O492" s="9" t="str">
        <f t="shared" si="105"/>
        <v/>
      </c>
      <c r="P492" s="9" t="str">
        <f t="shared" si="106"/>
        <v/>
      </c>
      <c r="Q492" s="9" t="str">
        <f t="shared" si="107"/>
        <v/>
      </c>
      <c r="R492" s="9" t="str">
        <f>IF(A492&lt;&gt;"",IF(COUNTIF($G$2:$G$1000,"&gt;=50")&gt;=10,IF(AND(F492&gt;=55,G492&gt;=50),IF(_xlfn.RANK.EQ(K492,$K$2:$K$1000,0)&lt;=ROUND(COUNTIFS($G$2:$G$1000,"&gt;=50",$F$2:$F$1000,"&gt;=55")/100*$AF$9,0),$AF$8,IF(_xlfn.RANK.EQ(L492,$L$2:$L$1000,0)&lt;=ROUND(COUNTIFS($G$2:$G$1000,"&gt;=50",$F$2:$F$1000,"&gt;=55")/100*$AE$9,0),$AE$8,IF(_xlfn.RANK.EQ(M492,$M$2:$M$1000,0)&lt;=ROUND(COUNTIFS($G$2:$G$1000,"&gt;=50",$F$2:$F$1000,"&gt;=55")/100*$AD$9,0),$AD$8,IF(_xlfn.RANK.EQ(N492,$N$2:$N$1000,0)&lt;=ROUND(COUNTIFS($G$2:$G$1000,"&gt;=50",$F$2:$F$1000,"&gt;=55")/100*$AC$9,0),$AC$8,IF(_xlfn.RANK.EQ(O492,$O$2:$O$1000,0)&lt;=ROUND(COUNTIFS($G$2:$G$1000,"&gt;=50",$F$2:$F$1000,"&gt;=55")/100*$AB$9,0),$AB$8,IF(_xlfn.RANK.EQ(P492,$P$2:$P$1000,0)&lt;=ROUND(COUNTIFS($G$2:$G$1000,"&gt;=50",$F$2:$F$1000,"&gt;=55")/100*$AA$9,0),$AA$8,$Z$8)))))),IF(I492&gt;=$Y$9,$Y$8,$X$8)),IF(I492&gt;=$X$32,$X$30,IF(I492&gt;=$Y$32,$Y$30,IF(I492&gt;=$Z$32,$Z$30,IF(I492&gt;=$AA$32,$AA$30,IF(I492&gt;=$AB$32,$AB$30,IF(I492&gt;=$AC$32,$AC$30,IF(I492&gt;=$AD$32,$AD$30,IF(I492&gt;=$AE$32,$AE$30,$AF$30))))))))),"")</f>
        <v/>
      </c>
      <c r="S492" s="9" t="str" cm="1">
        <f t="array" ref="S492">IF(AND(D492&lt;&gt;"",D492&lt;&gt;"GR"),IF(COUNTIF($H$2:$H$1000,"&gt;=50")&gt;=10,IF(D492&lt;&gt;"GR",IF(AND(D492&gt;=55,H492&gt;=50),_xlfn.IFS(AND(H492&gt;=$AF$11,H492&gt;$AE$10,H492&gt;$AD$10,H492&gt;$AC$10,H492&gt;$AB$10,H492&gt;$AA$10,H492&gt;$Z$10),"AA",AND(H492&gt;=$AE$11,H492&gt;$AD$10,H492&gt;$AC$10,H492&gt;$AB$10,H492&gt;$AA$10,H492&gt;$Z$10),"BA",AND(H492&gt;=$AD$11,H492&gt;$AC$10,H492&gt;$AB$10,H492&gt;$AA$10,H492&gt;$Z$10),"BB",AND(H492&gt;=$AC$11,H492&gt;$AB$10,H492&gt;$AA$10,H492&gt;$Z$10),"CB",AND(H492&gt;=$AB$11,H492&gt;$AA$10,H492&gt;$Z$10),"CC",AND(H492&gt;=$AA$11,H492&gt;$Z$10),"DC",H492&gt;=50,"DD"),IF(H492&gt;=$Y$9,"FD","FF")),R492),IF(J492&gt;=$X$32,$X$30,IF(J492&gt;=$Y$32,$Y$30,IF(J492&gt;=$Z$32,$Z$30,IF(J492&gt;=$AA$32,$AA$30,IF(J492&gt;=$AB$32,$AB$30,IF(J492&gt;=$AC$32,$AC$30,IF(J492&gt;=$AD$32,$AD$30,IF(J492&gt;=$AE$32,$AE$30,$AF$30))))))))),R492)</f>
        <v/>
      </c>
      <c r="T492" s="9" t="str" cm="1">
        <f t="array" ref="T492">IF(A492&lt;&gt;"",IF(_xlfn.BITOR(D492&lt;&gt;"GR",D492&lt;&gt;""),IF(AND(J492&gt;=50,D492&gt;=55),_xlfn.RANK.EQ(J492,$J$2:$J$1000,0),_xlfn.IFS(S492="FD",999,S492="FF",1000)),IF(AND(J492&gt;=50,F492&gt;=55),_xlfn.RANK.EQ(J492,$J$2:$J$326,0),_xlfn.IFS(S492="FD",999,S492="FF",1000))),"")</f>
        <v/>
      </c>
    </row>
    <row r="493" spans="1:20" x14ac:dyDescent="0.2">
      <c r="A493" s="3"/>
      <c r="B493" s="3"/>
      <c r="C493" s="3"/>
      <c r="D493" s="3"/>
      <c r="E493" s="16">
        <f t="shared" si="98"/>
        <v>0</v>
      </c>
      <c r="F493" s="16">
        <f t="shared" si="99"/>
        <v>0</v>
      </c>
      <c r="G493" s="9">
        <f t="shared" si="97"/>
        <v>0</v>
      </c>
      <c r="H493" s="9">
        <f t="shared" si="100"/>
        <v>0</v>
      </c>
      <c r="I493" s="9">
        <f t="shared" si="108"/>
        <v>0</v>
      </c>
      <c r="J493" s="9">
        <f t="shared" si="109"/>
        <v>0</v>
      </c>
      <c r="K493" s="9" t="str">
        <f t="shared" si="101"/>
        <v/>
      </c>
      <c r="L493" s="9" t="str">
        <f t="shared" si="102"/>
        <v/>
      </c>
      <c r="M493" s="9" t="str">
        <f t="shared" si="103"/>
        <v/>
      </c>
      <c r="N493" s="9" t="str">
        <f t="shared" si="104"/>
        <v/>
      </c>
      <c r="O493" s="9" t="str">
        <f t="shared" si="105"/>
        <v/>
      </c>
      <c r="P493" s="9" t="str">
        <f t="shared" si="106"/>
        <v/>
      </c>
      <c r="Q493" s="9" t="str">
        <f t="shared" si="107"/>
        <v/>
      </c>
      <c r="R493" s="9" t="str">
        <f>IF(A493&lt;&gt;"",IF(COUNTIF($G$2:$G$1000,"&gt;=50")&gt;=10,IF(AND(F493&gt;=55,G493&gt;=50),IF(_xlfn.RANK.EQ(K493,$K$2:$K$1000,0)&lt;=ROUND(COUNTIFS($G$2:$G$1000,"&gt;=50",$F$2:$F$1000,"&gt;=55")/100*$AF$9,0),$AF$8,IF(_xlfn.RANK.EQ(L493,$L$2:$L$1000,0)&lt;=ROUND(COUNTIFS($G$2:$G$1000,"&gt;=50",$F$2:$F$1000,"&gt;=55")/100*$AE$9,0),$AE$8,IF(_xlfn.RANK.EQ(M493,$M$2:$M$1000,0)&lt;=ROUND(COUNTIFS($G$2:$G$1000,"&gt;=50",$F$2:$F$1000,"&gt;=55")/100*$AD$9,0),$AD$8,IF(_xlfn.RANK.EQ(N493,$N$2:$N$1000,0)&lt;=ROUND(COUNTIFS($G$2:$G$1000,"&gt;=50",$F$2:$F$1000,"&gt;=55")/100*$AC$9,0),$AC$8,IF(_xlfn.RANK.EQ(O493,$O$2:$O$1000,0)&lt;=ROUND(COUNTIFS($G$2:$G$1000,"&gt;=50",$F$2:$F$1000,"&gt;=55")/100*$AB$9,0),$AB$8,IF(_xlfn.RANK.EQ(P493,$P$2:$P$1000,0)&lt;=ROUND(COUNTIFS($G$2:$G$1000,"&gt;=50",$F$2:$F$1000,"&gt;=55")/100*$AA$9,0),$AA$8,$Z$8)))))),IF(I493&gt;=$Y$9,$Y$8,$X$8)),IF(I493&gt;=$X$32,$X$30,IF(I493&gt;=$Y$32,$Y$30,IF(I493&gt;=$Z$32,$Z$30,IF(I493&gt;=$AA$32,$AA$30,IF(I493&gt;=$AB$32,$AB$30,IF(I493&gt;=$AC$32,$AC$30,IF(I493&gt;=$AD$32,$AD$30,IF(I493&gt;=$AE$32,$AE$30,$AF$30))))))))),"")</f>
        <v/>
      </c>
      <c r="S493" s="9" t="str" cm="1">
        <f t="array" ref="S493">IF(AND(D493&lt;&gt;"",D493&lt;&gt;"GR"),IF(COUNTIF($H$2:$H$1000,"&gt;=50")&gt;=10,IF(D493&lt;&gt;"GR",IF(AND(D493&gt;=55,H493&gt;=50),_xlfn.IFS(AND(H493&gt;=$AF$11,H493&gt;$AE$10,H493&gt;$AD$10,H493&gt;$AC$10,H493&gt;$AB$10,H493&gt;$AA$10,H493&gt;$Z$10),"AA",AND(H493&gt;=$AE$11,H493&gt;$AD$10,H493&gt;$AC$10,H493&gt;$AB$10,H493&gt;$AA$10,H493&gt;$Z$10),"BA",AND(H493&gt;=$AD$11,H493&gt;$AC$10,H493&gt;$AB$10,H493&gt;$AA$10,H493&gt;$Z$10),"BB",AND(H493&gt;=$AC$11,H493&gt;$AB$10,H493&gt;$AA$10,H493&gt;$Z$10),"CB",AND(H493&gt;=$AB$11,H493&gt;$AA$10,H493&gt;$Z$10),"CC",AND(H493&gt;=$AA$11,H493&gt;$Z$10),"DC",H493&gt;=50,"DD"),IF(H493&gt;=$Y$9,"FD","FF")),R493),IF(J493&gt;=$X$32,$X$30,IF(J493&gt;=$Y$32,$Y$30,IF(J493&gt;=$Z$32,$Z$30,IF(J493&gt;=$AA$32,$AA$30,IF(J493&gt;=$AB$32,$AB$30,IF(J493&gt;=$AC$32,$AC$30,IF(J493&gt;=$AD$32,$AD$30,IF(J493&gt;=$AE$32,$AE$30,$AF$30))))))))),R493)</f>
        <v/>
      </c>
      <c r="T493" s="9" t="str" cm="1">
        <f t="array" ref="T493">IF(A493&lt;&gt;"",IF(_xlfn.BITOR(D493&lt;&gt;"GR",D493&lt;&gt;""),IF(AND(J493&gt;=50,D493&gt;=55),_xlfn.RANK.EQ(J493,$J$2:$J$1000,0),_xlfn.IFS(S493="FD",999,S493="FF",1000)),IF(AND(J493&gt;=50,F493&gt;=55),_xlfn.RANK.EQ(J493,$J$2:$J$326,0),_xlfn.IFS(S493="FD",999,S493="FF",1000))),"")</f>
        <v/>
      </c>
    </row>
    <row r="494" spans="1:20" x14ac:dyDescent="0.2">
      <c r="A494" s="3"/>
      <c r="B494" s="3"/>
      <c r="C494" s="3"/>
      <c r="D494" s="3"/>
      <c r="E494" s="16">
        <f t="shared" si="98"/>
        <v>0</v>
      </c>
      <c r="F494" s="16">
        <f t="shared" si="99"/>
        <v>0</v>
      </c>
      <c r="G494" s="9">
        <f t="shared" si="97"/>
        <v>0</v>
      </c>
      <c r="H494" s="9">
        <f t="shared" si="100"/>
        <v>0</v>
      </c>
      <c r="I494" s="9">
        <f t="shared" si="108"/>
        <v>0</v>
      </c>
      <c r="J494" s="9">
        <f t="shared" si="109"/>
        <v>0</v>
      </c>
      <c r="K494" s="9" t="str">
        <f t="shared" si="101"/>
        <v/>
      </c>
      <c r="L494" s="9" t="str">
        <f t="shared" si="102"/>
        <v/>
      </c>
      <c r="M494" s="9" t="str">
        <f t="shared" si="103"/>
        <v/>
      </c>
      <c r="N494" s="9" t="str">
        <f t="shared" si="104"/>
        <v/>
      </c>
      <c r="O494" s="9" t="str">
        <f t="shared" si="105"/>
        <v/>
      </c>
      <c r="P494" s="9" t="str">
        <f t="shared" si="106"/>
        <v/>
      </c>
      <c r="Q494" s="9" t="str">
        <f t="shared" si="107"/>
        <v/>
      </c>
      <c r="R494" s="9" t="str">
        <f>IF(A494&lt;&gt;"",IF(COUNTIF($G$2:$G$1000,"&gt;=50")&gt;=10,IF(AND(F494&gt;=55,G494&gt;=50),IF(_xlfn.RANK.EQ(K494,$K$2:$K$1000,0)&lt;=ROUND(COUNTIFS($G$2:$G$1000,"&gt;=50",$F$2:$F$1000,"&gt;=55")/100*$AF$9,0),$AF$8,IF(_xlfn.RANK.EQ(L494,$L$2:$L$1000,0)&lt;=ROUND(COUNTIFS($G$2:$G$1000,"&gt;=50",$F$2:$F$1000,"&gt;=55")/100*$AE$9,0),$AE$8,IF(_xlfn.RANK.EQ(M494,$M$2:$M$1000,0)&lt;=ROUND(COUNTIFS($G$2:$G$1000,"&gt;=50",$F$2:$F$1000,"&gt;=55")/100*$AD$9,0),$AD$8,IF(_xlfn.RANK.EQ(N494,$N$2:$N$1000,0)&lt;=ROUND(COUNTIFS($G$2:$G$1000,"&gt;=50",$F$2:$F$1000,"&gt;=55")/100*$AC$9,0),$AC$8,IF(_xlfn.RANK.EQ(O494,$O$2:$O$1000,0)&lt;=ROUND(COUNTIFS($G$2:$G$1000,"&gt;=50",$F$2:$F$1000,"&gt;=55")/100*$AB$9,0),$AB$8,IF(_xlfn.RANK.EQ(P494,$P$2:$P$1000,0)&lt;=ROUND(COUNTIFS($G$2:$G$1000,"&gt;=50",$F$2:$F$1000,"&gt;=55")/100*$AA$9,0),$AA$8,$Z$8)))))),IF(I494&gt;=$Y$9,$Y$8,$X$8)),IF(I494&gt;=$X$32,$X$30,IF(I494&gt;=$Y$32,$Y$30,IF(I494&gt;=$Z$32,$Z$30,IF(I494&gt;=$AA$32,$AA$30,IF(I494&gt;=$AB$32,$AB$30,IF(I494&gt;=$AC$32,$AC$30,IF(I494&gt;=$AD$32,$AD$30,IF(I494&gt;=$AE$32,$AE$30,$AF$30))))))))),"")</f>
        <v/>
      </c>
      <c r="S494" s="9" t="str" cm="1">
        <f t="array" ref="S494">IF(AND(D494&lt;&gt;"",D494&lt;&gt;"GR"),IF(COUNTIF($H$2:$H$1000,"&gt;=50")&gt;=10,IF(D494&lt;&gt;"GR",IF(AND(D494&gt;=55,H494&gt;=50),_xlfn.IFS(AND(H494&gt;=$AF$11,H494&gt;$AE$10,H494&gt;$AD$10,H494&gt;$AC$10,H494&gt;$AB$10,H494&gt;$AA$10,H494&gt;$Z$10),"AA",AND(H494&gt;=$AE$11,H494&gt;$AD$10,H494&gt;$AC$10,H494&gt;$AB$10,H494&gt;$AA$10,H494&gt;$Z$10),"BA",AND(H494&gt;=$AD$11,H494&gt;$AC$10,H494&gt;$AB$10,H494&gt;$AA$10,H494&gt;$Z$10),"BB",AND(H494&gt;=$AC$11,H494&gt;$AB$10,H494&gt;$AA$10,H494&gt;$Z$10),"CB",AND(H494&gt;=$AB$11,H494&gt;$AA$10,H494&gt;$Z$10),"CC",AND(H494&gt;=$AA$11,H494&gt;$Z$10),"DC",H494&gt;=50,"DD"),IF(H494&gt;=$Y$9,"FD","FF")),R494),IF(J494&gt;=$X$32,$X$30,IF(J494&gt;=$Y$32,$Y$30,IF(J494&gt;=$Z$32,$Z$30,IF(J494&gt;=$AA$32,$AA$30,IF(J494&gt;=$AB$32,$AB$30,IF(J494&gt;=$AC$32,$AC$30,IF(J494&gt;=$AD$32,$AD$30,IF(J494&gt;=$AE$32,$AE$30,$AF$30))))))))),R494)</f>
        <v/>
      </c>
      <c r="T494" s="9" t="str" cm="1">
        <f t="array" ref="T494">IF(A494&lt;&gt;"",IF(_xlfn.BITOR(D494&lt;&gt;"GR",D494&lt;&gt;""),IF(AND(J494&gt;=50,D494&gt;=55),_xlfn.RANK.EQ(J494,$J$2:$J$1000,0),_xlfn.IFS(S494="FD",999,S494="FF",1000)),IF(AND(J494&gt;=50,F494&gt;=55),_xlfn.RANK.EQ(J494,$J$2:$J$326,0),_xlfn.IFS(S494="FD",999,S494="FF",1000))),"")</f>
        <v/>
      </c>
    </row>
    <row r="495" spans="1:20" x14ac:dyDescent="0.2">
      <c r="A495" s="3"/>
      <c r="B495" s="3"/>
      <c r="C495" s="3"/>
      <c r="D495" s="3"/>
      <c r="E495" s="16">
        <f t="shared" si="98"/>
        <v>0</v>
      </c>
      <c r="F495" s="16">
        <f t="shared" si="99"/>
        <v>0</v>
      </c>
      <c r="G495" s="9">
        <f t="shared" si="97"/>
        <v>0</v>
      </c>
      <c r="H495" s="9">
        <f t="shared" si="100"/>
        <v>0</v>
      </c>
      <c r="I495" s="9">
        <f t="shared" si="108"/>
        <v>0</v>
      </c>
      <c r="J495" s="9">
        <f t="shared" si="109"/>
        <v>0</v>
      </c>
      <c r="K495" s="9" t="str">
        <f t="shared" si="101"/>
        <v/>
      </c>
      <c r="L495" s="9" t="str">
        <f t="shared" si="102"/>
        <v/>
      </c>
      <c r="M495" s="9" t="str">
        <f t="shared" si="103"/>
        <v/>
      </c>
      <c r="N495" s="9" t="str">
        <f t="shared" si="104"/>
        <v/>
      </c>
      <c r="O495" s="9" t="str">
        <f t="shared" si="105"/>
        <v/>
      </c>
      <c r="P495" s="9" t="str">
        <f t="shared" si="106"/>
        <v/>
      </c>
      <c r="Q495" s="9" t="str">
        <f t="shared" si="107"/>
        <v/>
      </c>
      <c r="R495" s="9" t="str">
        <f>IF(A495&lt;&gt;"",IF(COUNTIF($G$2:$G$1000,"&gt;=50")&gt;=10,IF(AND(F495&gt;=55,G495&gt;=50),IF(_xlfn.RANK.EQ(K495,$K$2:$K$1000,0)&lt;=ROUND(COUNTIFS($G$2:$G$1000,"&gt;=50",$F$2:$F$1000,"&gt;=55")/100*$AF$9,0),$AF$8,IF(_xlfn.RANK.EQ(L495,$L$2:$L$1000,0)&lt;=ROUND(COUNTIFS($G$2:$G$1000,"&gt;=50",$F$2:$F$1000,"&gt;=55")/100*$AE$9,0),$AE$8,IF(_xlfn.RANK.EQ(M495,$M$2:$M$1000,0)&lt;=ROUND(COUNTIFS($G$2:$G$1000,"&gt;=50",$F$2:$F$1000,"&gt;=55")/100*$AD$9,0),$AD$8,IF(_xlfn.RANK.EQ(N495,$N$2:$N$1000,0)&lt;=ROUND(COUNTIFS($G$2:$G$1000,"&gt;=50",$F$2:$F$1000,"&gt;=55")/100*$AC$9,0),$AC$8,IF(_xlfn.RANK.EQ(O495,$O$2:$O$1000,0)&lt;=ROUND(COUNTIFS($G$2:$G$1000,"&gt;=50",$F$2:$F$1000,"&gt;=55")/100*$AB$9,0),$AB$8,IF(_xlfn.RANK.EQ(P495,$P$2:$P$1000,0)&lt;=ROUND(COUNTIFS($G$2:$G$1000,"&gt;=50",$F$2:$F$1000,"&gt;=55")/100*$AA$9,0),$AA$8,$Z$8)))))),IF(I495&gt;=$Y$9,$Y$8,$X$8)),IF(I495&gt;=$X$32,$X$30,IF(I495&gt;=$Y$32,$Y$30,IF(I495&gt;=$Z$32,$Z$30,IF(I495&gt;=$AA$32,$AA$30,IF(I495&gt;=$AB$32,$AB$30,IF(I495&gt;=$AC$32,$AC$30,IF(I495&gt;=$AD$32,$AD$30,IF(I495&gt;=$AE$32,$AE$30,$AF$30))))))))),"")</f>
        <v/>
      </c>
      <c r="S495" s="9" t="str" cm="1">
        <f t="array" ref="S495">IF(AND(D495&lt;&gt;"",D495&lt;&gt;"GR"),IF(COUNTIF($H$2:$H$1000,"&gt;=50")&gt;=10,IF(D495&lt;&gt;"GR",IF(AND(D495&gt;=55,H495&gt;=50),_xlfn.IFS(AND(H495&gt;=$AF$11,H495&gt;$AE$10,H495&gt;$AD$10,H495&gt;$AC$10,H495&gt;$AB$10,H495&gt;$AA$10,H495&gt;$Z$10),"AA",AND(H495&gt;=$AE$11,H495&gt;$AD$10,H495&gt;$AC$10,H495&gt;$AB$10,H495&gt;$AA$10,H495&gt;$Z$10),"BA",AND(H495&gt;=$AD$11,H495&gt;$AC$10,H495&gt;$AB$10,H495&gt;$AA$10,H495&gt;$Z$10),"BB",AND(H495&gt;=$AC$11,H495&gt;$AB$10,H495&gt;$AA$10,H495&gt;$Z$10),"CB",AND(H495&gt;=$AB$11,H495&gt;$AA$10,H495&gt;$Z$10),"CC",AND(H495&gt;=$AA$11,H495&gt;$Z$10),"DC",H495&gt;=50,"DD"),IF(H495&gt;=$Y$9,"FD","FF")),R495),IF(J495&gt;=$X$32,$X$30,IF(J495&gt;=$Y$32,$Y$30,IF(J495&gt;=$Z$32,$Z$30,IF(J495&gt;=$AA$32,$AA$30,IF(J495&gt;=$AB$32,$AB$30,IF(J495&gt;=$AC$32,$AC$30,IF(J495&gt;=$AD$32,$AD$30,IF(J495&gt;=$AE$32,$AE$30,$AF$30))))))))),R495)</f>
        <v/>
      </c>
      <c r="T495" s="9" t="str" cm="1">
        <f t="array" ref="T495">IF(A495&lt;&gt;"",IF(_xlfn.BITOR(D495&lt;&gt;"GR",D495&lt;&gt;""),IF(AND(J495&gt;=50,D495&gt;=55),_xlfn.RANK.EQ(J495,$J$2:$J$1000,0),_xlfn.IFS(S495="FD",999,S495="FF",1000)),IF(AND(J495&gt;=50,F495&gt;=55),_xlfn.RANK.EQ(J495,$J$2:$J$326,0),_xlfn.IFS(S495="FD",999,S495="FF",1000))),"")</f>
        <v/>
      </c>
    </row>
    <row r="496" spans="1:20" x14ac:dyDescent="0.2">
      <c r="A496" s="3"/>
      <c r="B496" s="3"/>
      <c r="C496" s="3"/>
      <c r="D496" s="3"/>
      <c r="E496" s="16">
        <f t="shared" si="98"/>
        <v>0</v>
      </c>
      <c r="F496" s="16">
        <f t="shared" si="99"/>
        <v>0</v>
      </c>
      <c r="G496" s="9">
        <f t="shared" si="97"/>
        <v>0</v>
      </c>
      <c r="H496" s="9">
        <f t="shared" si="100"/>
        <v>0</v>
      </c>
      <c r="I496" s="9">
        <f t="shared" si="108"/>
        <v>0</v>
      </c>
      <c r="J496" s="9">
        <f t="shared" si="109"/>
        <v>0</v>
      </c>
      <c r="K496" s="9" t="str">
        <f t="shared" si="101"/>
        <v/>
      </c>
      <c r="L496" s="9" t="str">
        <f t="shared" si="102"/>
        <v/>
      </c>
      <c r="M496" s="9" t="str">
        <f t="shared" si="103"/>
        <v/>
      </c>
      <c r="N496" s="9" t="str">
        <f t="shared" si="104"/>
        <v/>
      </c>
      <c r="O496" s="9" t="str">
        <f t="shared" si="105"/>
        <v/>
      </c>
      <c r="P496" s="9" t="str">
        <f t="shared" si="106"/>
        <v/>
      </c>
      <c r="Q496" s="9" t="str">
        <f t="shared" si="107"/>
        <v/>
      </c>
      <c r="R496" s="9" t="str">
        <f>IF(A496&lt;&gt;"",IF(COUNTIF($G$2:$G$1000,"&gt;=50")&gt;=10,IF(AND(F496&gt;=55,G496&gt;=50),IF(_xlfn.RANK.EQ(K496,$K$2:$K$1000,0)&lt;=ROUND(COUNTIFS($G$2:$G$1000,"&gt;=50",$F$2:$F$1000,"&gt;=55")/100*$AF$9,0),$AF$8,IF(_xlfn.RANK.EQ(L496,$L$2:$L$1000,0)&lt;=ROUND(COUNTIFS($G$2:$G$1000,"&gt;=50",$F$2:$F$1000,"&gt;=55")/100*$AE$9,0),$AE$8,IF(_xlfn.RANK.EQ(M496,$M$2:$M$1000,0)&lt;=ROUND(COUNTIFS($G$2:$G$1000,"&gt;=50",$F$2:$F$1000,"&gt;=55")/100*$AD$9,0),$AD$8,IF(_xlfn.RANK.EQ(N496,$N$2:$N$1000,0)&lt;=ROUND(COUNTIFS($G$2:$G$1000,"&gt;=50",$F$2:$F$1000,"&gt;=55")/100*$AC$9,0),$AC$8,IF(_xlfn.RANK.EQ(O496,$O$2:$O$1000,0)&lt;=ROUND(COUNTIFS($G$2:$G$1000,"&gt;=50",$F$2:$F$1000,"&gt;=55")/100*$AB$9,0),$AB$8,IF(_xlfn.RANK.EQ(P496,$P$2:$P$1000,0)&lt;=ROUND(COUNTIFS($G$2:$G$1000,"&gt;=50",$F$2:$F$1000,"&gt;=55")/100*$AA$9,0),$AA$8,$Z$8)))))),IF(I496&gt;=$Y$9,$Y$8,$X$8)),IF(I496&gt;=$X$32,$X$30,IF(I496&gt;=$Y$32,$Y$30,IF(I496&gt;=$Z$32,$Z$30,IF(I496&gt;=$AA$32,$AA$30,IF(I496&gt;=$AB$32,$AB$30,IF(I496&gt;=$AC$32,$AC$30,IF(I496&gt;=$AD$32,$AD$30,IF(I496&gt;=$AE$32,$AE$30,$AF$30))))))))),"")</f>
        <v/>
      </c>
      <c r="S496" s="9" t="str" cm="1">
        <f t="array" ref="S496">IF(AND(D496&lt;&gt;"",D496&lt;&gt;"GR"),IF(COUNTIF($H$2:$H$1000,"&gt;=50")&gt;=10,IF(D496&lt;&gt;"GR",IF(AND(D496&gt;=55,H496&gt;=50),_xlfn.IFS(AND(H496&gt;=$AF$11,H496&gt;$AE$10,H496&gt;$AD$10,H496&gt;$AC$10,H496&gt;$AB$10,H496&gt;$AA$10,H496&gt;$Z$10),"AA",AND(H496&gt;=$AE$11,H496&gt;$AD$10,H496&gt;$AC$10,H496&gt;$AB$10,H496&gt;$AA$10,H496&gt;$Z$10),"BA",AND(H496&gt;=$AD$11,H496&gt;$AC$10,H496&gt;$AB$10,H496&gt;$AA$10,H496&gt;$Z$10),"BB",AND(H496&gt;=$AC$11,H496&gt;$AB$10,H496&gt;$AA$10,H496&gt;$Z$10),"CB",AND(H496&gt;=$AB$11,H496&gt;$AA$10,H496&gt;$Z$10),"CC",AND(H496&gt;=$AA$11,H496&gt;$Z$10),"DC",H496&gt;=50,"DD"),IF(H496&gt;=$Y$9,"FD","FF")),R496),IF(J496&gt;=$X$32,$X$30,IF(J496&gt;=$Y$32,$Y$30,IF(J496&gt;=$Z$32,$Z$30,IF(J496&gt;=$AA$32,$AA$30,IF(J496&gt;=$AB$32,$AB$30,IF(J496&gt;=$AC$32,$AC$30,IF(J496&gt;=$AD$32,$AD$30,IF(J496&gt;=$AE$32,$AE$30,$AF$30))))))))),R496)</f>
        <v/>
      </c>
      <c r="T496" s="9" t="str" cm="1">
        <f t="array" ref="T496">IF(A496&lt;&gt;"",IF(_xlfn.BITOR(D496&lt;&gt;"GR",D496&lt;&gt;""),IF(AND(J496&gt;=50,D496&gt;=55),_xlfn.RANK.EQ(J496,$J$2:$J$1000,0),_xlfn.IFS(S496="FD",999,S496="FF",1000)),IF(AND(J496&gt;=50,F496&gt;=55),_xlfn.RANK.EQ(J496,$J$2:$J$326,0),_xlfn.IFS(S496="FD",999,S496="FF",1000))),"")</f>
        <v/>
      </c>
    </row>
    <row r="497" spans="1:20" x14ac:dyDescent="0.2">
      <c r="A497" s="3"/>
      <c r="B497" s="3"/>
      <c r="C497" s="3"/>
      <c r="D497" s="3"/>
      <c r="E497" s="16">
        <f t="shared" si="98"/>
        <v>0</v>
      </c>
      <c r="F497" s="16">
        <f t="shared" si="99"/>
        <v>0</v>
      </c>
      <c r="G497" s="9">
        <f t="shared" si="97"/>
        <v>0</v>
      </c>
      <c r="H497" s="9">
        <f t="shared" si="100"/>
        <v>0</v>
      </c>
      <c r="I497" s="9">
        <f t="shared" si="108"/>
        <v>0</v>
      </c>
      <c r="J497" s="9">
        <f t="shared" si="109"/>
        <v>0</v>
      </c>
      <c r="K497" s="9" t="str">
        <f t="shared" si="101"/>
        <v/>
      </c>
      <c r="L497" s="9" t="str">
        <f t="shared" si="102"/>
        <v/>
      </c>
      <c r="M497" s="9" t="str">
        <f t="shared" si="103"/>
        <v/>
      </c>
      <c r="N497" s="9" t="str">
        <f t="shared" si="104"/>
        <v/>
      </c>
      <c r="O497" s="9" t="str">
        <f t="shared" si="105"/>
        <v/>
      </c>
      <c r="P497" s="9" t="str">
        <f t="shared" si="106"/>
        <v/>
      </c>
      <c r="Q497" s="9" t="str">
        <f t="shared" si="107"/>
        <v/>
      </c>
      <c r="R497" s="9" t="str">
        <f>IF(A497&lt;&gt;"",IF(COUNTIF($G$2:$G$1000,"&gt;=50")&gt;=10,IF(AND(F497&gt;=55,G497&gt;=50),IF(_xlfn.RANK.EQ(K497,$K$2:$K$1000,0)&lt;=ROUND(COUNTIFS($G$2:$G$1000,"&gt;=50",$F$2:$F$1000,"&gt;=55")/100*$AF$9,0),$AF$8,IF(_xlfn.RANK.EQ(L497,$L$2:$L$1000,0)&lt;=ROUND(COUNTIFS($G$2:$G$1000,"&gt;=50",$F$2:$F$1000,"&gt;=55")/100*$AE$9,0),$AE$8,IF(_xlfn.RANK.EQ(M497,$M$2:$M$1000,0)&lt;=ROUND(COUNTIFS($G$2:$G$1000,"&gt;=50",$F$2:$F$1000,"&gt;=55")/100*$AD$9,0),$AD$8,IF(_xlfn.RANK.EQ(N497,$N$2:$N$1000,0)&lt;=ROUND(COUNTIFS($G$2:$G$1000,"&gt;=50",$F$2:$F$1000,"&gt;=55")/100*$AC$9,0),$AC$8,IF(_xlfn.RANK.EQ(O497,$O$2:$O$1000,0)&lt;=ROUND(COUNTIFS($G$2:$G$1000,"&gt;=50",$F$2:$F$1000,"&gt;=55")/100*$AB$9,0),$AB$8,IF(_xlfn.RANK.EQ(P497,$P$2:$P$1000,0)&lt;=ROUND(COUNTIFS($G$2:$G$1000,"&gt;=50",$F$2:$F$1000,"&gt;=55")/100*$AA$9,0),$AA$8,$Z$8)))))),IF(I497&gt;=$Y$9,$Y$8,$X$8)),IF(I497&gt;=$X$32,$X$30,IF(I497&gt;=$Y$32,$Y$30,IF(I497&gt;=$Z$32,$Z$30,IF(I497&gt;=$AA$32,$AA$30,IF(I497&gt;=$AB$32,$AB$30,IF(I497&gt;=$AC$32,$AC$30,IF(I497&gt;=$AD$32,$AD$30,IF(I497&gt;=$AE$32,$AE$30,$AF$30))))))))),"")</f>
        <v/>
      </c>
      <c r="S497" s="9" t="str" cm="1">
        <f t="array" ref="S497">IF(AND(D497&lt;&gt;"",D497&lt;&gt;"GR"),IF(COUNTIF($H$2:$H$1000,"&gt;=50")&gt;=10,IF(D497&lt;&gt;"GR",IF(AND(D497&gt;=55,H497&gt;=50),_xlfn.IFS(AND(H497&gt;=$AF$11,H497&gt;$AE$10,H497&gt;$AD$10,H497&gt;$AC$10,H497&gt;$AB$10,H497&gt;$AA$10,H497&gt;$Z$10),"AA",AND(H497&gt;=$AE$11,H497&gt;$AD$10,H497&gt;$AC$10,H497&gt;$AB$10,H497&gt;$AA$10,H497&gt;$Z$10),"BA",AND(H497&gt;=$AD$11,H497&gt;$AC$10,H497&gt;$AB$10,H497&gt;$AA$10,H497&gt;$Z$10),"BB",AND(H497&gt;=$AC$11,H497&gt;$AB$10,H497&gt;$AA$10,H497&gt;$Z$10),"CB",AND(H497&gt;=$AB$11,H497&gt;$AA$10,H497&gt;$Z$10),"CC",AND(H497&gt;=$AA$11,H497&gt;$Z$10),"DC",H497&gt;=50,"DD"),IF(H497&gt;=$Y$9,"FD","FF")),R497),IF(J497&gt;=$X$32,$X$30,IF(J497&gt;=$Y$32,$Y$30,IF(J497&gt;=$Z$32,$Z$30,IF(J497&gt;=$AA$32,$AA$30,IF(J497&gt;=$AB$32,$AB$30,IF(J497&gt;=$AC$32,$AC$30,IF(J497&gt;=$AD$32,$AD$30,IF(J497&gt;=$AE$32,$AE$30,$AF$30))))))))),R497)</f>
        <v/>
      </c>
      <c r="T497" s="9" t="str" cm="1">
        <f t="array" ref="T497">IF(A497&lt;&gt;"",IF(_xlfn.BITOR(D497&lt;&gt;"GR",D497&lt;&gt;""),IF(AND(J497&gt;=50,D497&gt;=55),_xlfn.RANK.EQ(J497,$J$2:$J$1000,0),_xlfn.IFS(S497="FD",999,S497="FF",1000)),IF(AND(J497&gt;=50,F497&gt;=55),_xlfn.RANK.EQ(J497,$J$2:$J$326,0),_xlfn.IFS(S497="FD",999,S497="FF",1000))),"")</f>
        <v/>
      </c>
    </row>
    <row r="498" spans="1:20" x14ac:dyDescent="0.2">
      <c r="A498" s="3"/>
      <c r="B498" s="3"/>
      <c r="C498" s="3"/>
      <c r="D498" s="3"/>
      <c r="E498" s="16">
        <f t="shared" si="98"/>
        <v>0</v>
      </c>
      <c r="F498" s="16">
        <f t="shared" si="99"/>
        <v>0</v>
      </c>
      <c r="G498" s="9">
        <f t="shared" si="97"/>
        <v>0</v>
      </c>
      <c r="H498" s="9">
        <f t="shared" si="100"/>
        <v>0</v>
      </c>
      <c r="I498" s="9">
        <f t="shared" si="108"/>
        <v>0</v>
      </c>
      <c r="J498" s="9">
        <f t="shared" si="109"/>
        <v>0</v>
      </c>
      <c r="K498" s="9" t="str">
        <f t="shared" si="101"/>
        <v/>
      </c>
      <c r="L498" s="9" t="str">
        <f t="shared" si="102"/>
        <v/>
      </c>
      <c r="M498" s="9" t="str">
        <f t="shared" si="103"/>
        <v/>
      </c>
      <c r="N498" s="9" t="str">
        <f t="shared" si="104"/>
        <v/>
      </c>
      <c r="O498" s="9" t="str">
        <f t="shared" si="105"/>
        <v/>
      </c>
      <c r="P498" s="9" t="str">
        <f t="shared" si="106"/>
        <v/>
      </c>
      <c r="Q498" s="9" t="str">
        <f t="shared" si="107"/>
        <v/>
      </c>
      <c r="R498" s="9" t="str">
        <f>IF(A498&lt;&gt;"",IF(COUNTIF($G$2:$G$1000,"&gt;=50")&gt;=10,IF(AND(F498&gt;=55,G498&gt;=50),IF(_xlfn.RANK.EQ(K498,$K$2:$K$1000,0)&lt;=ROUND(COUNTIFS($G$2:$G$1000,"&gt;=50",$F$2:$F$1000,"&gt;=55")/100*$AF$9,0),$AF$8,IF(_xlfn.RANK.EQ(L498,$L$2:$L$1000,0)&lt;=ROUND(COUNTIFS($G$2:$G$1000,"&gt;=50",$F$2:$F$1000,"&gt;=55")/100*$AE$9,0),$AE$8,IF(_xlfn.RANK.EQ(M498,$M$2:$M$1000,0)&lt;=ROUND(COUNTIFS($G$2:$G$1000,"&gt;=50",$F$2:$F$1000,"&gt;=55")/100*$AD$9,0),$AD$8,IF(_xlfn.RANK.EQ(N498,$N$2:$N$1000,0)&lt;=ROUND(COUNTIFS($G$2:$G$1000,"&gt;=50",$F$2:$F$1000,"&gt;=55")/100*$AC$9,0),$AC$8,IF(_xlfn.RANK.EQ(O498,$O$2:$O$1000,0)&lt;=ROUND(COUNTIFS($G$2:$G$1000,"&gt;=50",$F$2:$F$1000,"&gt;=55")/100*$AB$9,0),$AB$8,IF(_xlfn.RANK.EQ(P498,$P$2:$P$1000,0)&lt;=ROUND(COUNTIFS($G$2:$G$1000,"&gt;=50",$F$2:$F$1000,"&gt;=55")/100*$AA$9,0),$AA$8,$Z$8)))))),IF(I498&gt;=$Y$9,$Y$8,$X$8)),IF(I498&gt;=$X$32,$X$30,IF(I498&gt;=$Y$32,$Y$30,IF(I498&gt;=$Z$32,$Z$30,IF(I498&gt;=$AA$32,$AA$30,IF(I498&gt;=$AB$32,$AB$30,IF(I498&gt;=$AC$32,$AC$30,IF(I498&gt;=$AD$32,$AD$30,IF(I498&gt;=$AE$32,$AE$30,$AF$30))))))))),"")</f>
        <v/>
      </c>
      <c r="S498" s="9" t="str" cm="1">
        <f t="array" ref="S498">IF(AND(D498&lt;&gt;"",D498&lt;&gt;"GR"),IF(COUNTIF($H$2:$H$1000,"&gt;=50")&gt;=10,IF(D498&lt;&gt;"GR",IF(AND(D498&gt;=55,H498&gt;=50),_xlfn.IFS(AND(H498&gt;=$AF$11,H498&gt;$AE$10,H498&gt;$AD$10,H498&gt;$AC$10,H498&gt;$AB$10,H498&gt;$AA$10,H498&gt;$Z$10),"AA",AND(H498&gt;=$AE$11,H498&gt;$AD$10,H498&gt;$AC$10,H498&gt;$AB$10,H498&gt;$AA$10,H498&gt;$Z$10),"BA",AND(H498&gt;=$AD$11,H498&gt;$AC$10,H498&gt;$AB$10,H498&gt;$AA$10,H498&gt;$Z$10),"BB",AND(H498&gt;=$AC$11,H498&gt;$AB$10,H498&gt;$AA$10,H498&gt;$Z$10),"CB",AND(H498&gt;=$AB$11,H498&gt;$AA$10,H498&gt;$Z$10),"CC",AND(H498&gt;=$AA$11,H498&gt;$Z$10),"DC",H498&gt;=50,"DD"),IF(H498&gt;=$Y$9,"FD","FF")),R498),IF(J498&gt;=$X$32,$X$30,IF(J498&gt;=$Y$32,$Y$30,IF(J498&gt;=$Z$32,$Z$30,IF(J498&gt;=$AA$32,$AA$30,IF(J498&gt;=$AB$32,$AB$30,IF(J498&gt;=$AC$32,$AC$30,IF(J498&gt;=$AD$32,$AD$30,IF(J498&gt;=$AE$32,$AE$30,$AF$30))))))))),R498)</f>
        <v/>
      </c>
      <c r="T498" s="9" t="str" cm="1">
        <f t="array" ref="T498">IF(A498&lt;&gt;"",IF(_xlfn.BITOR(D498&lt;&gt;"GR",D498&lt;&gt;""),IF(AND(J498&gt;=50,D498&gt;=55),_xlfn.RANK.EQ(J498,$J$2:$J$1000,0),_xlfn.IFS(S498="FD",999,S498="FF",1000)),IF(AND(J498&gt;=50,F498&gt;=55),_xlfn.RANK.EQ(J498,$J$2:$J$326,0),_xlfn.IFS(S498="FD",999,S498="FF",1000))),"")</f>
        <v/>
      </c>
    </row>
    <row r="499" spans="1:20" x14ac:dyDescent="0.2">
      <c r="A499" s="3"/>
      <c r="B499" s="3"/>
      <c r="C499" s="3"/>
      <c r="D499" s="3"/>
      <c r="E499" s="16">
        <f t="shared" si="98"/>
        <v>0</v>
      </c>
      <c r="F499" s="16">
        <f t="shared" si="99"/>
        <v>0</v>
      </c>
      <c r="G499" s="9">
        <f t="shared" si="97"/>
        <v>0</v>
      </c>
      <c r="H499" s="9">
        <f t="shared" si="100"/>
        <v>0</v>
      </c>
      <c r="I499" s="9">
        <f t="shared" si="108"/>
        <v>0</v>
      </c>
      <c r="J499" s="9">
        <f t="shared" si="109"/>
        <v>0</v>
      </c>
      <c r="K499" s="9" t="str">
        <f t="shared" si="101"/>
        <v/>
      </c>
      <c r="L499" s="9" t="str">
        <f t="shared" si="102"/>
        <v/>
      </c>
      <c r="M499" s="9" t="str">
        <f t="shared" si="103"/>
        <v/>
      </c>
      <c r="N499" s="9" t="str">
        <f t="shared" si="104"/>
        <v/>
      </c>
      <c r="O499" s="9" t="str">
        <f t="shared" si="105"/>
        <v/>
      </c>
      <c r="P499" s="9" t="str">
        <f t="shared" si="106"/>
        <v/>
      </c>
      <c r="Q499" s="9" t="str">
        <f t="shared" si="107"/>
        <v/>
      </c>
      <c r="R499" s="9" t="str">
        <f>IF(A499&lt;&gt;"",IF(COUNTIF($G$2:$G$1000,"&gt;=50")&gt;=10,IF(AND(F499&gt;=55,G499&gt;=50),IF(_xlfn.RANK.EQ(K499,$K$2:$K$1000,0)&lt;=ROUND(COUNTIFS($G$2:$G$1000,"&gt;=50",$F$2:$F$1000,"&gt;=55")/100*$AF$9,0),$AF$8,IF(_xlfn.RANK.EQ(L499,$L$2:$L$1000,0)&lt;=ROUND(COUNTIFS($G$2:$G$1000,"&gt;=50",$F$2:$F$1000,"&gt;=55")/100*$AE$9,0),$AE$8,IF(_xlfn.RANK.EQ(M499,$M$2:$M$1000,0)&lt;=ROUND(COUNTIFS($G$2:$G$1000,"&gt;=50",$F$2:$F$1000,"&gt;=55")/100*$AD$9,0),$AD$8,IF(_xlfn.RANK.EQ(N499,$N$2:$N$1000,0)&lt;=ROUND(COUNTIFS($G$2:$G$1000,"&gt;=50",$F$2:$F$1000,"&gt;=55")/100*$AC$9,0),$AC$8,IF(_xlfn.RANK.EQ(O499,$O$2:$O$1000,0)&lt;=ROUND(COUNTIFS($G$2:$G$1000,"&gt;=50",$F$2:$F$1000,"&gt;=55")/100*$AB$9,0),$AB$8,IF(_xlfn.RANK.EQ(P499,$P$2:$P$1000,0)&lt;=ROUND(COUNTIFS($G$2:$G$1000,"&gt;=50",$F$2:$F$1000,"&gt;=55")/100*$AA$9,0),$AA$8,$Z$8)))))),IF(I499&gt;=$Y$9,$Y$8,$X$8)),IF(I499&gt;=$X$32,$X$30,IF(I499&gt;=$Y$32,$Y$30,IF(I499&gt;=$Z$32,$Z$30,IF(I499&gt;=$AA$32,$AA$30,IF(I499&gt;=$AB$32,$AB$30,IF(I499&gt;=$AC$32,$AC$30,IF(I499&gt;=$AD$32,$AD$30,IF(I499&gt;=$AE$32,$AE$30,$AF$30))))))))),"")</f>
        <v/>
      </c>
      <c r="S499" s="9" t="str" cm="1">
        <f t="array" ref="S499">IF(AND(D499&lt;&gt;"",D499&lt;&gt;"GR"),IF(COUNTIF($H$2:$H$1000,"&gt;=50")&gt;=10,IF(D499&lt;&gt;"GR",IF(AND(D499&gt;=55,H499&gt;=50),_xlfn.IFS(AND(H499&gt;=$AF$11,H499&gt;$AE$10,H499&gt;$AD$10,H499&gt;$AC$10,H499&gt;$AB$10,H499&gt;$AA$10,H499&gt;$Z$10),"AA",AND(H499&gt;=$AE$11,H499&gt;$AD$10,H499&gt;$AC$10,H499&gt;$AB$10,H499&gt;$AA$10,H499&gt;$Z$10),"BA",AND(H499&gt;=$AD$11,H499&gt;$AC$10,H499&gt;$AB$10,H499&gt;$AA$10,H499&gt;$Z$10),"BB",AND(H499&gt;=$AC$11,H499&gt;$AB$10,H499&gt;$AA$10,H499&gt;$Z$10),"CB",AND(H499&gt;=$AB$11,H499&gt;$AA$10,H499&gt;$Z$10),"CC",AND(H499&gt;=$AA$11,H499&gt;$Z$10),"DC",H499&gt;=50,"DD"),IF(H499&gt;=$Y$9,"FD","FF")),R499),IF(J499&gt;=$X$32,$X$30,IF(J499&gt;=$Y$32,$Y$30,IF(J499&gt;=$Z$32,$Z$30,IF(J499&gt;=$AA$32,$AA$30,IF(J499&gt;=$AB$32,$AB$30,IF(J499&gt;=$AC$32,$AC$30,IF(J499&gt;=$AD$32,$AD$30,IF(J499&gt;=$AE$32,$AE$30,$AF$30))))))))),R499)</f>
        <v/>
      </c>
      <c r="T499" s="9" t="str" cm="1">
        <f t="array" ref="T499">IF(A499&lt;&gt;"",IF(_xlfn.BITOR(D499&lt;&gt;"GR",D499&lt;&gt;""),IF(AND(J499&gt;=50,D499&gt;=55),_xlfn.RANK.EQ(J499,$J$2:$J$1000,0),_xlfn.IFS(S499="FD",999,S499="FF",1000)),IF(AND(J499&gt;=50,F499&gt;=55),_xlfn.RANK.EQ(J499,$J$2:$J$326,0),_xlfn.IFS(S499="FD",999,S499="FF",1000))),"")</f>
        <v/>
      </c>
    </row>
    <row r="500" spans="1:20" x14ac:dyDescent="0.2">
      <c r="A500" s="3"/>
      <c r="B500" s="3"/>
      <c r="C500" s="3"/>
      <c r="D500" s="3"/>
      <c r="E500" s="16">
        <f t="shared" si="98"/>
        <v>0</v>
      </c>
      <c r="F500" s="16">
        <f t="shared" si="99"/>
        <v>0</v>
      </c>
      <c r="G500" s="9">
        <f t="shared" si="97"/>
        <v>0</v>
      </c>
      <c r="H500" s="9">
        <f t="shared" si="100"/>
        <v>0</v>
      </c>
      <c r="I500" s="9">
        <f t="shared" si="108"/>
        <v>0</v>
      </c>
      <c r="J500" s="9">
        <f t="shared" si="109"/>
        <v>0</v>
      </c>
      <c r="K500" s="9" t="str">
        <f t="shared" si="101"/>
        <v/>
      </c>
      <c r="L500" s="9" t="str">
        <f t="shared" si="102"/>
        <v/>
      </c>
      <c r="M500" s="9" t="str">
        <f t="shared" si="103"/>
        <v/>
      </c>
      <c r="N500" s="9" t="str">
        <f t="shared" si="104"/>
        <v/>
      </c>
      <c r="O500" s="9" t="str">
        <f t="shared" si="105"/>
        <v/>
      </c>
      <c r="P500" s="9" t="str">
        <f t="shared" si="106"/>
        <v/>
      </c>
      <c r="Q500" s="9" t="str">
        <f t="shared" si="107"/>
        <v/>
      </c>
      <c r="R500" s="9" t="str">
        <f>IF(A500&lt;&gt;"",IF(COUNTIF($G$2:$G$1000,"&gt;=50")&gt;=10,IF(AND(F500&gt;=55,G500&gt;=50),IF(_xlfn.RANK.EQ(K500,$K$2:$K$1000,0)&lt;=ROUND(COUNTIFS($G$2:$G$1000,"&gt;=50",$F$2:$F$1000,"&gt;=55")/100*$AF$9,0),$AF$8,IF(_xlfn.RANK.EQ(L500,$L$2:$L$1000,0)&lt;=ROUND(COUNTIFS($G$2:$G$1000,"&gt;=50",$F$2:$F$1000,"&gt;=55")/100*$AE$9,0),$AE$8,IF(_xlfn.RANK.EQ(M500,$M$2:$M$1000,0)&lt;=ROUND(COUNTIFS($G$2:$G$1000,"&gt;=50",$F$2:$F$1000,"&gt;=55")/100*$AD$9,0),$AD$8,IF(_xlfn.RANK.EQ(N500,$N$2:$N$1000,0)&lt;=ROUND(COUNTIFS($G$2:$G$1000,"&gt;=50",$F$2:$F$1000,"&gt;=55")/100*$AC$9,0),$AC$8,IF(_xlfn.RANK.EQ(O500,$O$2:$O$1000,0)&lt;=ROUND(COUNTIFS($G$2:$G$1000,"&gt;=50",$F$2:$F$1000,"&gt;=55")/100*$AB$9,0),$AB$8,IF(_xlfn.RANK.EQ(P500,$P$2:$P$1000,0)&lt;=ROUND(COUNTIFS($G$2:$G$1000,"&gt;=50",$F$2:$F$1000,"&gt;=55")/100*$AA$9,0),$AA$8,$Z$8)))))),IF(I500&gt;=$Y$9,$Y$8,$X$8)),IF(I500&gt;=$X$32,$X$30,IF(I500&gt;=$Y$32,$Y$30,IF(I500&gt;=$Z$32,$Z$30,IF(I500&gt;=$AA$32,$AA$30,IF(I500&gt;=$AB$32,$AB$30,IF(I500&gt;=$AC$32,$AC$30,IF(I500&gt;=$AD$32,$AD$30,IF(I500&gt;=$AE$32,$AE$30,$AF$30))))))))),"")</f>
        <v/>
      </c>
      <c r="S500" s="9" t="str" cm="1">
        <f t="array" ref="S500">IF(AND(D500&lt;&gt;"",D500&lt;&gt;"GR"),IF(COUNTIF($H$2:$H$1000,"&gt;=50")&gt;=10,IF(D500&lt;&gt;"GR",IF(AND(D500&gt;=55,H500&gt;=50),_xlfn.IFS(AND(H500&gt;=$AF$11,H500&gt;$AE$10,H500&gt;$AD$10,H500&gt;$AC$10,H500&gt;$AB$10,H500&gt;$AA$10,H500&gt;$Z$10),"AA",AND(H500&gt;=$AE$11,H500&gt;$AD$10,H500&gt;$AC$10,H500&gt;$AB$10,H500&gt;$AA$10,H500&gt;$Z$10),"BA",AND(H500&gt;=$AD$11,H500&gt;$AC$10,H500&gt;$AB$10,H500&gt;$AA$10,H500&gt;$Z$10),"BB",AND(H500&gt;=$AC$11,H500&gt;$AB$10,H500&gt;$AA$10,H500&gt;$Z$10),"CB",AND(H500&gt;=$AB$11,H500&gt;$AA$10,H500&gt;$Z$10),"CC",AND(H500&gt;=$AA$11,H500&gt;$Z$10),"DC",H500&gt;=50,"DD"),IF(H500&gt;=$Y$9,"FD","FF")),R500),IF(J500&gt;=$X$32,$X$30,IF(J500&gt;=$Y$32,$Y$30,IF(J500&gt;=$Z$32,$Z$30,IF(J500&gt;=$AA$32,$AA$30,IF(J500&gt;=$AB$32,$AB$30,IF(J500&gt;=$AC$32,$AC$30,IF(J500&gt;=$AD$32,$AD$30,IF(J500&gt;=$AE$32,$AE$30,$AF$30))))))))),R500)</f>
        <v/>
      </c>
      <c r="T500" s="9" t="str" cm="1">
        <f t="array" ref="T500">IF(A500&lt;&gt;"",IF(_xlfn.BITOR(D500&lt;&gt;"GR",D500&lt;&gt;""),IF(AND(J500&gt;=50,D500&gt;=55),_xlfn.RANK.EQ(J500,$J$2:$J$1000,0),_xlfn.IFS(S500="FD",999,S500="FF",1000)),IF(AND(J500&gt;=50,F500&gt;=55),_xlfn.RANK.EQ(J500,$J$2:$J$326,0),_xlfn.IFS(S500="FD",999,S500="FF",1000))),"")</f>
        <v/>
      </c>
    </row>
    <row r="501" spans="1:20" x14ac:dyDescent="0.2">
      <c r="A501" s="3"/>
      <c r="B501" s="3"/>
      <c r="C501" s="3"/>
      <c r="D501" s="3"/>
      <c r="E501" s="16">
        <f t="shared" si="98"/>
        <v>0</v>
      </c>
      <c r="F501" s="16">
        <f t="shared" si="99"/>
        <v>0</v>
      </c>
      <c r="G501" s="9">
        <f t="shared" si="97"/>
        <v>0</v>
      </c>
      <c r="H501" s="9">
        <f t="shared" si="100"/>
        <v>0</v>
      </c>
      <c r="I501" s="9">
        <f t="shared" si="108"/>
        <v>0</v>
      </c>
      <c r="J501" s="9">
        <f t="shared" si="109"/>
        <v>0</v>
      </c>
      <c r="K501" s="9" t="str">
        <f t="shared" si="101"/>
        <v/>
      </c>
      <c r="L501" s="9" t="str">
        <f t="shared" si="102"/>
        <v/>
      </c>
      <c r="M501" s="9" t="str">
        <f t="shared" si="103"/>
        <v/>
      </c>
      <c r="N501" s="9" t="str">
        <f t="shared" si="104"/>
        <v/>
      </c>
      <c r="O501" s="9" t="str">
        <f t="shared" si="105"/>
        <v/>
      </c>
      <c r="P501" s="9" t="str">
        <f t="shared" si="106"/>
        <v/>
      </c>
      <c r="Q501" s="9" t="str">
        <f t="shared" si="107"/>
        <v/>
      </c>
      <c r="R501" s="9" t="str">
        <f>IF(A501&lt;&gt;"",IF(COUNTIF($G$2:$G$1000,"&gt;=50")&gt;=10,IF(AND(F501&gt;=55,G501&gt;=50),IF(_xlfn.RANK.EQ(K501,$K$2:$K$1000,0)&lt;=ROUND(COUNTIFS($G$2:$G$1000,"&gt;=50",$F$2:$F$1000,"&gt;=55")/100*$AF$9,0),$AF$8,IF(_xlfn.RANK.EQ(L501,$L$2:$L$1000,0)&lt;=ROUND(COUNTIFS($G$2:$G$1000,"&gt;=50",$F$2:$F$1000,"&gt;=55")/100*$AE$9,0),$AE$8,IF(_xlfn.RANK.EQ(M501,$M$2:$M$1000,0)&lt;=ROUND(COUNTIFS($G$2:$G$1000,"&gt;=50",$F$2:$F$1000,"&gt;=55")/100*$AD$9,0),$AD$8,IF(_xlfn.RANK.EQ(N501,$N$2:$N$1000,0)&lt;=ROUND(COUNTIFS($G$2:$G$1000,"&gt;=50",$F$2:$F$1000,"&gt;=55")/100*$AC$9,0),$AC$8,IF(_xlfn.RANK.EQ(O501,$O$2:$O$1000,0)&lt;=ROUND(COUNTIFS($G$2:$G$1000,"&gt;=50",$F$2:$F$1000,"&gt;=55")/100*$AB$9,0),$AB$8,IF(_xlfn.RANK.EQ(P501,$P$2:$P$1000,0)&lt;=ROUND(COUNTIFS($G$2:$G$1000,"&gt;=50",$F$2:$F$1000,"&gt;=55")/100*$AA$9,0),$AA$8,$Z$8)))))),IF(I501&gt;=$Y$9,$Y$8,$X$8)),IF(I501&gt;=$X$32,$X$30,IF(I501&gt;=$Y$32,$Y$30,IF(I501&gt;=$Z$32,$Z$30,IF(I501&gt;=$AA$32,$AA$30,IF(I501&gt;=$AB$32,$AB$30,IF(I501&gt;=$AC$32,$AC$30,IF(I501&gt;=$AD$32,$AD$30,IF(I501&gt;=$AE$32,$AE$30,$AF$30))))))))),"")</f>
        <v/>
      </c>
      <c r="S501" s="9" t="str" cm="1">
        <f t="array" ref="S501">IF(AND(D501&lt;&gt;"",D501&lt;&gt;"GR"),IF(COUNTIF($H$2:$H$1000,"&gt;=50")&gt;=10,IF(D501&lt;&gt;"GR",IF(AND(D501&gt;=55,H501&gt;=50),_xlfn.IFS(AND(H501&gt;=$AF$11,H501&gt;$AE$10,H501&gt;$AD$10,H501&gt;$AC$10,H501&gt;$AB$10,H501&gt;$AA$10,H501&gt;$Z$10),"AA",AND(H501&gt;=$AE$11,H501&gt;$AD$10,H501&gt;$AC$10,H501&gt;$AB$10,H501&gt;$AA$10,H501&gt;$Z$10),"BA",AND(H501&gt;=$AD$11,H501&gt;$AC$10,H501&gt;$AB$10,H501&gt;$AA$10,H501&gt;$Z$10),"BB",AND(H501&gt;=$AC$11,H501&gt;$AB$10,H501&gt;$AA$10,H501&gt;$Z$10),"CB",AND(H501&gt;=$AB$11,H501&gt;$AA$10,H501&gt;$Z$10),"CC",AND(H501&gt;=$AA$11,H501&gt;$Z$10),"DC",H501&gt;=50,"DD"),IF(H501&gt;=$Y$9,"FD","FF")),R501),IF(J501&gt;=$X$32,$X$30,IF(J501&gt;=$Y$32,$Y$30,IF(J501&gt;=$Z$32,$Z$30,IF(J501&gt;=$AA$32,$AA$30,IF(J501&gt;=$AB$32,$AB$30,IF(J501&gt;=$AC$32,$AC$30,IF(J501&gt;=$AD$32,$AD$30,IF(J501&gt;=$AE$32,$AE$30,$AF$30))))))))),R501)</f>
        <v/>
      </c>
      <c r="T501" s="9" t="str" cm="1">
        <f t="array" ref="T501">IF(A501&lt;&gt;"",IF(_xlfn.BITOR(D501&lt;&gt;"GR",D501&lt;&gt;""),IF(AND(J501&gt;=50,D501&gt;=55),_xlfn.RANK.EQ(J501,$J$2:$J$1000,0),_xlfn.IFS(S501="FD",999,S501="FF",1000)),IF(AND(J501&gt;=50,F501&gt;=55),_xlfn.RANK.EQ(J501,$J$2:$J$326,0),_xlfn.IFS(S501="FD",999,S501="FF",1000))),"")</f>
        <v/>
      </c>
    </row>
    <row r="502" spans="1:20" x14ac:dyDescent="0.2">
      <c r="A502" s="3"/>
      <c r="B502" s="3"/>
      <c r="C502" s="3"/>
      <c r="D502" s="3"/>
      <c r="E502" s="16">
        <f t="shared" si="98"/>
        <v>0</v>
      </c>
      <c r="F502" s="16">
        <f t="shared" si="99"/>
        <v>0</v>
      </c>
      <c r="G502" s="9">
        <f t="shared" si="97"/>
        <v>0</v>
      </c>
      <c r="H502" s="9">
        <f t="shared" si="100"/>
        <v>0</v>
      </c>
      <c r="I502" s="9">
        <f t="shared" si="108"/>
        <v>0</v>
      </c>
      <c r="J502" s="9">
        <f t="shared" si="109"/>
        <v>0</v>
      </c>
      <c r="K502" s="9" t="str">
        <f t="shared" si="101"/>
        <v/>
      </c>
      <c r="L502" s="9" t="str">
        <f t="shared" si="102"/>
        <v/>
      </c>
      <c r="M502" s="9" t="str">
        <f t="shared" si="103"/>
        <v/>
      </c>
      <c r="N502" s="9" t="str">
        <f t="shared" si="104"/>
        <v/>
      </c>
      <c r="O502" s="9" t="str">
        <f t="shared" si="105"/>
        <v/>
      </c>
      <c r="P502" s="9" t="str">
        <f t="shared" si="106"/>
        <v/>
      </c>
      <c r="Q502" s="9" t="str">
        <f t="shared" si="107"/>
        <v/>
      </c>
      <c r="R502" s="9" t="str">
        <f>IF(A502&lt;&gt;"",IF(COUNTIF($G$2:$G$1000,"&gt;=50")&gt;=10,IF(AND(F502&gt;=55,G502&gt;=50),IF(_xlfn.RANK.EQ(K502,$K$2:$K$1000,0)&lt;=ROUND(COUNTIFS($G$2:$G$1000,"&gt;=50",$F$2:$F$1000,"&gt;=55")/100*$AF$9,0),$AF$8,IF(_xlfn.RANK.EQ(L502,$L$2:$L$1000,0)&lt;=ROUND(COUNTIFS($G$2:$G$1000,"&gt;=50",$F$2:$F$1000,"&gt;=55")/100*$AE$9,0),$AE$8,IF(_xlfn.RANK.EQ(M502,$M$2:$M$1000,0)&lt;=ROUND(COUNTIFS($G$2:$G$1000,"&gt;=50",$F$2:$F$1000,"&gt;=55")/100*$AD$9,0),$AD$8,IF(_xlfn.RANK.EQ(N502,$N$2:$N$1000,0)&lt;=ROUND(COUNTIFS($G$2:$G$1000,"&gt;=50",$F$2:$F$1000,"&gt;=55")/100*$AC$9,0),$AC$8,IF(_xlfn.RANK.EQ(O502,$O$2:$O$1000,0)&lt;=ROUND(COUNTIFS($G$2:$G$1000,"&gt;=50",$F$2:$F$1000,"&gt;=55")/100*$AB$9,0),$AB$8,IF(_xlfn.RANK.EQ(P502,$P$2:$P$1000,0)&lt;=ROUND(COUNTIFS($G$2:$G$1000,"&gt;=50",$F$2:$F$1000,"&gt;=55")/100*$AA$9,0),$AA$8,$Z$8)))))),IF(I502&gt;=$Y$9,$Y$8,$X$8)),IF(I502&gt;=$X$32,$X$30,IF(I502&gt;=$Y$32,$Y$30,IF(I502&gt;=$Z$32,$Z$30,IF(I502&gt;=$AA$32,$AA$30,IF(I502&gt;=$AB$32,$AB$30,IF(I502&gt;=$AC$32,$AC$30,IF(I502&gt;=$AD$32,$AD$30,IF(I502&gt;=$AE$32,$AE$30,$AF$30))))))))),"")</f>
        <v/>
      </c>
      <c r="S502" s="9" t="str" cm="1">
        <f t="array" ref="S502">IF(AND(D502&lt;&gt;"",D502&lt;&gt;"GR"),IF(COUNTIF($H$2:$H$1000,"&gt;=50")&gt;=10,IF(D502&lt;&gt;"GR",IF(AND(D502&gt;=55,H502&gt;=50),_xlfn.IFS(AND(H502&gt;=$AF$11,H502&gt;$AE$10,H502&gt;$AD$10,H502&gt;$AC$10,H502&gt;$AB$10,H502&gt;$AA$10,H502&gt;$Z$10),"AA",AND(H502&gt;=$AE$11,H502&gt;$AD$10,H502&gt;$AC$10,H502&gt;$AB$10,H502&gt;$AA$10,H502&gt;$Z$10),"BA",AND(H502&gt;=$AD$11,H502&gt;$AC$10,H502&gt;$AB$10,H502&gt;$AA$10,H502&gt;$Z$10),"BB",AND(H502&gt;=$AC$11,H502&gt;$AB$10,H502&gt;$AA$10,H502&gt;$Z$10),"CB",AND(H502&gt;=$AB$11,H502&gt;$AA$10,H502&gt;$Z$10),"CC",AND(H502&gt;=$AA$11,H502&gt;$Z$10),"DC",H502&gt;=50,"DD"),IF(H502&gt;=$Y$9,"FD","FF")),R502),IF(J502&gt;=$X$32,$X$30,IF(J502&gt;=$Y$32,$Y$30,IF(J502&gt;=$Z$32,$Z$30,IF(J502&gt;=$AA$32,$AA$30,IF(J502&gt;=$AB$32,$AB$30,IF(J502&gt;=$AC$32,$AC$30,IF(J502&gt;=$AD$32,$AD$30,IF(J502&gt;=$AE$32,$AE$30,$AF$30))))))))),R502)</f>
        <v/>
      </c>
      <c r="T502" s="9" t="str" cm="1">
        <f t="array" ref="T502">IF(A502&lt;&gt;"",IF(_xlfn.BITOR(D502&lt;&gt;"GR",D502&lt;&gt;""),IF(AND(J502&gt;=50,D502&gt;=55),_xlfn.RANK.EQ(J502,$J$2:$J$1000,0),_xlfn.IFS(S502="FD",999,S502="FF",1000)),IF(AND(J502&gt;=50,F502&gt;=55),_xlfn.RANK.EQ(J502,$J$2:$J$326,0),_xlfn.IFS(S502="FD",999,S502="FF",1000))),"")</f>
        <v/>
      </c>
    </row>
    <row r="503" spans="1:20" x14ac:dyDescent="0.2">
      <c r="A503" s="3"/>
      <c r="B503" s="3"/>
      <c r="C503" s="3"/>
      <c r="D503" s="3"/>
      <c r="E503" s="16">
        <f t="shared" si="98"/>
        <v>0</v>
      </c>
      <c r="F503" s="16">
        <f t="shared" si="99"/>
        <v>0</v>
      </c>
      <c r="G503" s="9">
        <f t="shared" si="97"/>
        <v>0</v>
      </c>
      <c r="H503" s="9">
        <f t="shared" si="100"/>
        <v>0</v>
      </c>
      <c r="I503" s="9">
        <f t="shared" si="108"/>
        <v>0</v>
      </c>
      <c r="J503" s="9">
        <f t="shared" si="109"/>
        <v>0</v>
      </c>
      <c r="K503" s="9" t="str">
        <f t="shared" si="101"/>
        <v/>
      </c>
      <c r="L503" s="9" t="str">
        <f t="shared" si="102"/>
        <v/>
      </c>
      <c r="M503" s="9" t="str">
        <f t="shared" si="103"/>
        <v/>
      </c>
      <c r="N503" s="9" t="str">
        <f t="shared" si="104"/>
        <v/>
      </c>
      <c r="O503" s="9" t="str">
        <f t="shared" si="105"/>
        <v/>
      </c>
      <c r="P503" s="9" t="str">
        <f t="shared" si="106"/>
        <v/>
      </c>
      <c r="Q503" s="9" t="str">
        <f t="shared" si="107"/>
        <v/>
      </c>
      <c r="R503" s="9" t="str">
        <f>IF(A503&lt;&gt;"",IF(COUNTIF($G$2:$G$1000,"&gt;=50")&gt;=10,IF(AND(F503&gt;=55,G503&gt;=50),IF(_xlfn.RANK.EQ(K503,$K$2:$K$1000,0)&lt;=ROUND(COUNTIFS($G$2:$G$1000,"&gt;=50",$F$2:$F$1000,"&gt;=55")/100*$AF$9,0),$AF$8,IF(_xlfn.RANK.EQ(L503,$L$2:$L$1000,0)&lt;=ROUND(COUNTIFS($G$2:$G$1000,"&gt;=50",$F$2:$F$1000,"&gt;=55")/100*$AE$9,0),$AE$8,IF(_xlfn.RANK.EQ(M503,$M$2:$M$1000,0)&lt;=ROUND(COUNTIFS($G$2:$G$1000,"&gt;=50",$F$2:$F$1000,"&gt;=55")/100*$AD$9,0),$AD$8,IF(_xlfn.RANK.EQ(N503,$N$2:$N$1000,0)&lt;=ROUND(COUNTIFS($G$2:$G$1000,"&gt;=50",$F$2:$F$1000,"&gt;=55")/100*$AC$9,0),$AC$8,IF(_xlfn.RANK.EQ(O503,$O$2:$O$1000,0)&lt;=ROUND(COUNTIFS($G$2:$G$1000,"&gt;=50",$F$2:$F$1000,"&gt;=55")/100*$AB$9,0),$AB$8,IF(_xlfn.RANK.EQ(P503,$P$2:$P$1000,0)&lt;=ROUND(COUNTIFS($G$2:$G$1000,"&gt;=50",$F$2:$F$1000,"&gt;=55")/100*$AA$9,0),$AA$8,$Z$8)))))),IF(I503&gt;=$Y$9,$Y$8,$X$8)),IF(I503&gt;=$X$32,$X$30,IF(I503&gt;=$Y$32,$Y$30,IF(I503&gt;=$Z$32,$Z$30,IF(I503&gt;=$AA$32,$AA$30,IF(I503&gt;=$AB$32,$AB$30,IF(I503&gt;=$AC$32,$AC$30,IF(I503&gt;=$AD$32,$AD$30,IF(I503&gt;=$AE$32,$AE$30,$AF$30))))))))),"")</f>
        <v/>
      </c>
      <c r="S503" s="9" t="str" cm="1">
        <f t="array" ref="S503">IF(AND(D503&lt;&gt;"",D503&lt;&gt;"GR"),IF(COUNTIF($H$2:$H$1000,"&gt;=50")&gt;=10,IF(D503&lt;&gt;"GR",IF(AND(D503&gt;=55,H503&gt;=50),_xlfn.IFS(AND(H503&gt;=$AF$11,H503&gt;$AE$10,H503&gt;$AD$10,H503&gt;$AC$10,H503&gt;$AB$10,H503&gt;$AA$10,H503&gt;$Z$10),"AA",AND(H503&gt;=$AE$11,H503&gt;$AD$10,H503&gt;$AC$10,H503&gt;$AB$10,H503&gt;$AA$10,H503&gt;$Z$10),"BA",AND(H503&gt;=$AD$11,H503&gt;$AC$10,H503&gt;$AB$10,H503&gt;$AA$10,H503&gt;$Z$10),"BB",AND(H503&gt;=$AC$11,H503&gt;$AB$10,H503&gt;$AA$10,H503&gt;$Z$10),"CB",AND(H503&gt;=$AB$11,H503&gt;$AA$10,H503&gt;$Z$10),"CC",AND(H503&gt;=$AA$11,H503&gt;$Z$10),"DC",H503&gt;=50,"DD"),IF(H503&gt;=$Y$9,"FD","FF")),R503),IF(J503&gt;=$X$32,$X$30,IF(J503&gt;=$Y$32,$Y$30,IF(J503&gt;=$Z$32,$Z$30,IF(J503&gt;=$AA$32,$AA$30,IF(J503&gt;=$AB$32,$AB$30,IF(J503&gt;=$AC$32,$AC$30,IF(J503&gt;=$AD$32,$AD$30,IF(J503&gt;=$AE$32,$AE$30,$AF$30))))))))),R503)</f>
        <v/>
      </c>
      <c r="T503" s="9" t="str" cm="1">
        <f t="array" ref="T503">IF(A503&lt;&gt;"",IF(_xlfn.BITOR(D503&lt;&gt;"GR",D503&lt;&gt;""),IF(AND(J503&gt;=50,D503&gt;=55),_xlfn.RANK.EQ(J503,$J$2:$J$1000,0),_xlfn.IFS(S503="FD",999,S503="FF",1000)),IF(AND(J503&gt;=50,F503&gt;=55),_xlfn.RANK.EQ(J503,$J$2:$J$326,0),_xlfn.IFS(S503="FD",999,S503="FF",1000))),"")</f>
        <v/>
      </c>
    </row>
    <row r="504" spans="1:20" x14ac:dyDescent="0.2">
      <c r="A504" s="3"/>
      <c r="B504" s="3"/>
      <c r="C504" s="3"/>
      <c r="D504" s="3"/>
      <c r="E504" s="16">
        <f t="shared" si="98"/>
        <v>0</v>
      </c>
      <c r="F504" s="16">
        <f t="shared" si="99"/>
        <v>0</v>
      </c>
      <c r="G504" s="9">
        <f t="shared" si="97"/>
        <v>0</v>
      </c>
      <c r="H504" s="9">
        <f t="shared" si="100"/>
        <v>0</v>
      </c>
      <c r="I504" s="9">
        <f t="shared" si="108"/>
        <v>0</v>
      </c>
      <c r="J504" s="9">
        <f t="shared" si="109"/>
        <v>0</v>
      </c>
      <c r="K504" s="9" t="str">
        <f t="shared" si="101"/>
        <v/>
      </c>
      <c r="L504" s="9" t="str">
        <f t="shared" si="102"/>
        <v/>
      </c>
      <c r="M504" s="9" t="str">
        <f t="shared" si="103"/>
        <v/>
      </c>
      <c r="N504" s="9" t="str">
        <f t="shared" si="104"/>
        <v/>
      </c>
      <c r="O504" s="9" t="str">
        <f t="shared" si="105"/>
        <v/>
      </c>
      <c r="P504" s="9" t="str">
        <f t="shared" si="106"/>
        <v/>
      </c>
      <c r="Q504" s="9" t="str">
        <f t="shared" si="107"/>
        <v/>
      </c>
      <c r="R504" s="9" t="str">
        <f>IF(A504&lt;&gt;"",IF(COUNTIF($G$2:$G$1000,"&gt;=50")&gt;=10,IF(AND(F504&gt;=55,G504&gt;=50),IF(_xlfn.RANK.EQ(K504,$K$2:$K$1000,0)&lt;=ROUND(COUNTIFS($G$2:$G$1000,"&gt;=50",$F$2:$F$1000,"&gt;=55")/100*$AF$9,0),$AF$8,IF(_xlfn.RANK.EQ(L504,$L$2:$L$1000,0)&lt;=ROUND(COUNTIFS($G$2:$G$1000,"&gt;=50",$F$2:$F$1000,"&gt;=55")/100*$AE$9,0),$AE$8,IF(_xlfn.RANK.EQ(M504,$M$2:$M$1000,0)&lt;=ROUND(COUNTIFS($G$2:$G$1000,"&gt;=50",$F$2:$F$1000,"&gt;=55")/100*$AD$9,0),$AD$8,IF(_xlfn.RANK.EQ(N504,$N$2:$N$1000,0)&lt;=ROUND(COUNTIFS($G$2:$G$1000,"&gt;=50",$F$2:$F$1000,"&gt;=55")/100*$AC$9,0),$AC$8,IF(_xlfn.RANK.EQ(O504,$O$2:$O$1000,0)&lt;=ROUND(COUNTIFS($G$2:$G$1000,"&gt;=50",$F$2:$F$1000,"&gt;=55")/100*$AB$9,0),$AB$8,IF(_xlfn.RANK.EQ(P504,$P$2:$P$1000,0)&lt;=ROUND(COUNTIFS($G$2:$G$1000,"&gt;=50",$F$2:$F$1000,"&gt;=55")/100*$AA$9,0),$AA$8,$Z$8)))))),IF(I504&gt;=$Y$9,$Y$8,$X$8)),IF(I504&gt;=$X$32,$X$30,IF(I504&gt;=$Y$32,$Y$30,IF(I504&gt;=$Z$32,$Z$30,IF(I504&gt;=$AA$32,$AA$30,IF(I504&gt;=$AB$32,$AB$30,IF(I504&gt;=$AC$32,$AC$30,IF(I504&gt;=$AD$32,$AD$30,IF(I504&gt;=$AE$32,$AE$30,$AF$30))))))))),"")</f>
        <v/>
      </c>
      <c r="S504" s="9" t="str" cm="1">
        <f t="array" ref="S504">IF(AND(D504&lt;&gt;"",D504&lt;&gt;"GR"),IF(COUNTIF($H$2:$H$1000,"&gt;=50")&gt;=10,IF(D504&lt;&gt;"GR",IF(AND(D504&gt;=55,H504&gt;=50),_xlfn.IFS(AND(H504&gt;=$AF$11,H504&gt;$AE$10,H504&gt;$AD$10,H504&gt;$AC$10,H504&gt;$AB$10,H504&gt;$AA$10,H504&gt;$Z$10),"AA",AND(H504&gt;=$AE$11,H504&gt;$AD$10,H504&gt;$AC$10,H504&gt;$AB$10,H504&gt;$AA$10,H504&gt;$Z$10),"BA",AND(H504&gt;=$AD$11,H504&gt;$AC$10,H504&gt;$AB$10,H504&gt;$AA$10,H504&gt;$Z$10),"BB",AND(H504&gt;=$AC$11,H504&gt;$AB$10,H504&gt;$AA$10,H504&gt;$Z$10),"CB",AND(H504&gt;=$AB$11,H504&gt;$AA$10,H504&gt;$Z$10),"CC",AND(H504&gt;=$AA$11,H504&gt;$Z$10),"DC",H504&gt;=50,"DD"),IF(H504&gt;=$Y$9,"FD","FF")),R504),IF(J504&gt;=$X$32,$X$30,IF(J504&gt;=$Y$32,$Y$30,IF(J504&gt;=$Z$32,$Z$30,IF(J504&gt;=$AA$32,$AA$30,IF(J504&gt;=$AB$32,$AB$30,IF(J504&gt;=$AC$32,$AC$30,IF(J504&gt;=$AD$32,$AD$30,IF(J504&gt;=$AE$32,$AE$30,$AF$30))))))))),R504)</f>
        <v/>
      </c>
      <c r="T504" s="9" t="str" cm="1">
        <f t="array" ref="T504">IF(A504&lt;&gt;"",IF(_xlfn.BITOR(D504&lt;&gt;"GR",D504&lt;&gt;""),IF(AND(J504&gt;=50,D504&gt;=55),_xlfn.RANK.EQ(J504,$J$2:$J$1000,0),_xlfn.IFS(S504="FD",999,S504="FF",1000)),IF(AND(J504&gt;=50,F504&gt;=55),_xlfn.RANK.EQ(J504,$J$2:$J$326,0),_xlfn.IFS(S504="FD",999,S504="FF",1000))),"")</f>
        <v/>
      </c>
    </row>
    <row r="505" spans="1:20" x14ac:dyDescent="0.2">
      <c r="A505" s="3"/>
      <c r="B505" s="3"/>
      <c r="C505" s="3"/>
      <c r="D505" s="3"/>
      <c r="E505" s="16">
        <f t="shared" si="98"/>
        <v>0</v>
      </c>
      <c r="F505" s="16">
        <f t="shared" si="99"/>
        <v>0</v>
      </c>
      <c r="G505" s="9">
        <f t="shared" si="97"/>
        <v>0</v>
      </c>
      <c r="H505" s="9">
        <f t="shared" si="100"/>
        <v>0</v>
      </c>
      <c r="I505" s="9">
        <f t="shared" si="108"/>
        <v>0</v>
      </c>
      <c r="J505" s="9">
        <f t="shared" si="109"/>
        <v>0</v>
      </c>
      <c r="K505" s="9" t="str">
        <f t="shared" si="101"/>
        <v/>
      </c>
      <c r="L505" s="9" t="str">
        <f t="shared" si="102"/>
        <v/>
      </c>
      <c r="M505" s="9" t="str">
        <f t="shared" si="103"/>
        <v/>
      </c>
      <c r="N505" s="9" t="str">
        <f t="shared" si="104"/>
        <v/>
      </c>
      <c r="O505" s="9" t="str">
        <f t="shared" si="105"/>
        <v/>
      </c>
      <c r="P505" s="9" t="str">
        <f t="shared" si="106"/>
        <v/>
      </c>
      <c r="Q505" s="9" t="str">
        <f t="shared" si="107"/>
        <v/>
      </c>
      <c r="R505" s="9" t="str">
        <f>IF(A505&lt;&gt;"",IF(COUNTIF($G$2:$G$1000,"&gt;=50")&gt;=10,IF(AND(F505&gt;=55,G505&gt;=50),IF(_xlfn.RANK.EQ(K505,$K$2:$K$1000,0)&lt;=ROUND(COUNTIFS($G$2:$G$1000,"&gt;=50",$F$2:$F$1000,"&gt;=55")/100*$AF$9,0),$AF$8,IF(_xlfn.RANK.EQ(L505,$L$2:$L$1000,0)&lt;=ROUND(COUNTIFS($G$2:$G$1000,"&gt;=50",$F$2:$F$1000,"&gt;=55")/100*$AE$9,0),$AE$8,IF(_xlfn.RANK.EQ(M505,$M$2:$M$1000,0)&lt;=ROUND(COUNTIFS($G$2:$G$1000,"&gt;=50",$F$2:$F$1000,"&gt;=55")/100*$AD$9,0),$AD$8,IF(_xlfn.RANK.EQ(N505,$N$2:$N$1000,0)&lt;=ROUND(COUNTIFS($G$2:$G$1000,"&gt;=50",$F$2:$F$1000,"&gt;=55")/100*$AC$9,0),$AC$8,IF(_xlfn.RANK.EQ(O505,$O$2:$O$1000,0)&lt;=ROUND(COUNTIFS($G$2:$G$1000,"&gt;=50",$F$2:$F$1000,"&gt;=55")/100*$AB$9,0),$AB$8,IF(_xlfn.RANK.EQ(P505,$P$2:$P$1000,0)&lt;=ROUND(COUNTIFS($G$2:$G$1000,"&gt;=50",$F$2:$F$1000,"&gt;=55")/100*$AA$9,0),$AA$8,$Z$8)))))),IF(I505&gt;=$Y$9,$Y$8,$X$8)),IF(I505&gt;=$X$32,$X$30,IF(I505&gt;=$Y$32,$Y$30,IF(I505&gt;=$Z$32,$Z$30,IF(I505&gt;=$AA$32,$AA$30,IF(I505&gt;=$AB$32,$AB$30,IF(I505&gt;=$AC$32,$AC$30,IF(I505&gt;=$AD$32,$AD$30,IF(I505&gt;=$AE$32,$AE$30,$AF$30))))))))),"")</f>
        <v/>
      </c>
      <c r="S505" s="9" t="str" cm="1">
        <f t="array" ref="S505">IF(AND(D505&lt;&gt;"",D505&lt;&gt;"GR"),IF(COUNTIF($H$2:$H$1000,"&gt;=50")&gt;=10,IF(D505&lt;&gt;"GR",IF(AND(D505&gt;=55,H505&gt;=50),_xlfn.IFS(AND(H505&gt;=$AF$11,H505&gt;$AE$10,H505&gt;$AD$10,H505&gt;$AC$10,H505&gt;$AB$10,H505&gt;$AA$10,H505&gt;$Z$10),"AA",AND(H505&gt;=$AE$11,H505&gt;$AD$10,H505&gt;$AC$10,H505&gt;$AB$10,H505&gt;$AA$10,H505&gt;$Z$10),"BA",AND(H505&gt;=$AD$11,H505&gt;$AC$10,H505&gt;$AB$10,H505&gt;$AA$10,H505&gt;$Z$10),"BB",AND(H505&gt;=$AC$11,H505&gt;$AB$10,H505&gt;$AA$10,H505&gt;$Z$10),"CB",AND(H505&gt;=$AB$11,H505&gt;$AA$10,H505&gt;$Z$10),"CC",AND(H505&gt;=$AA$11,H505&gt;$Z$10),"DC",H505&gt;=50,"DD"),IF(H505&gt;=$Y$9,"FD","FF")),R505),IF(J505&gt;=$X$32,$X$30,IF(J505&gt;=$Y$32,$Y$30,IF(J505&gt;=$Z$32,$Z$30,IF(J505&gt;=$AA$32,$AA$30,IF(J505&gt;=$AB$32,$AB$30,IF(J505&gt;=$AC$32,$AC$30,IF(J505&gt;=$AD$32,$AD$30,IF(J505&gt;=$AE$32,$AE$30,$AF$30))))))))),R505)</f>
        <v/>
      </c>
      <c r="T505" s="9" t="str" cm="1">
        <f t="array" ref="T505">IF(A505&lt;&gt;"",IF(_xlfn.BITOR(D505&lt;&gt;"GR",D505&lt;&gt;""),IF(AND(J505&gt;=50,D505&gt;=55),_xlfn.RANK.EQ(J505,$J$2:$J$1000,0),_xlfn.IFS(S505="FD",999,S505="FF",1000)),IF(AND(J505&gt;=50,F505&gt;=55),_xlfn.RANK.EQ(J505,$J$2:$J$326,0),_xlfn.IFS(S505="FD",999,S505="FF",1000))),"")</f>
        <v/>
      </c>
    </row>
    <row r="506" spans="1:20" x14ac:dyDescent="0.2">
      <c r="A506" s="3"/>
      <c r="B506" s="3"/>
      <c r="C506" s="3"/>
      <c r="D506" s="3"/>
      <c r="E506" s="16">
        <f t="shared" si="98"/>
        <v>0</v>
      </c>
      <c r="F506" s="16">
        <f t="shared" si="99"/>
        <v>0</v>
      </c>
      <c r="G506" s="9">
        <f t="shared" si="97"/>
        <v>0</v>
      </c>
      <c r="H506" s="9">
        <f t="shared" si="100"/>
        <v>0</v>
      </c>
      <c r="I506" s="9">
        <f t="shared" si="108"/>
        <v>0</v>
      </c>
      <c r="J506" s="9">
        <f t="shared" si="109"/>
        <v>0</v>
      </c>
      <c r="K506" s="9" t="str">
        <f t="shared" si="101"/>
        <v/>
      </c>
      <c r="L506" s="9" t="str">
        <f t="shared" si="102"/>
        <v/>
      </c>
      <c r="M506" s="9" t="str">
        <f t="shared" si="103"/>
        <v/>
      </c>
      <c r="N506" s="9" t="str">
        <f t="shared" si="104"/>
        <v/>
      </c>
      <c r="O506" s="9" t="str">
        <f t="shared" si="105"/>
        <v/>
      </c>
      <c r="P506" s="9" t="str">
        <f t="shared" si="106"/>
        <v/>
      </c>
      <c r="Q506" s="9" t="str">
        <f t="shared" si="107"/>
        <v/>
      </c>
      <c r="R506" s="9" t="str">
        <f>IF(A506&lt;&gt;"",IF(COUNTIF($G$2:$G$1000,"&gt;=50")&gt;=10,IF(AND(F506&gt;=55,G506&gt;=50),IF(_xlfn.RANK.EQ(K506,$K$2:$K$1000,0)&lt;=ROUND(COUNTIFS($G$2:$G$1000,"&gt;=50",$F$2:$F$1000,"&gt;=55")/100*$AF$9,0),$AF$8,IF(_xlfn.RANK.EQ(L506,$L$2:$L$1000,0)&lt;=ROUND(COUNTIFS($G$2:$G$1000,"&gt;=50",$F$2:$F$1000,"&gt;=55")/100*$AE$9,0),$AE$8,IF(_xlfn.RANK.EQ(M506,$M$2:$M$1000,0)&lt;=ROUND(COUNTIFS($G$2:$G$1000,"&gt;=50",$F$2:$F$1000,"&gt;=55")/100*$AD$9,0),$AD$8,IF(_xlfn.RANK.EQ(N506,$N$2:$N$1000,0)&lt;=ROUND(COUNTIFS($G$2:$G$1000,"&gt;=50",$F$2:$F$1000,"&gt;=55")/100*$AC$9,0),$AC$8,IF(_xlfn.RANK.EQ(O506,$O$2:$O$1000,0)&lt;=ROUND(COUNTIFS($G$2:$G$1000,"&gt;=50",$F$2:$F$1000,"&gt;=55")/100*$AB$9,0),$AB$8,IF(_xlfn.RANK.EQ(P506,$P$2:$P$1000,0)&lt;=ROUND(COUNTIFS($G$2:$G$1000,"&gt;=50",$F$2:$F$1000,"&gt;=55")/100*$AA$9,0),$AA$8,$Z$8)))))),IF(I506&gt;=$Y$9,$Y$8,$X$8)),IF(I506&gt;=$X$32,$X$30,IF(I506&gt;=$Y$32,$Y$30,IF(I506&gt;=$Z$32,$Z$30,IF(I506&gt;=$AA$32,$AA$30,IF(I506&gt;=$AB$32,$AB$30,IF(I506&gt;=$AC$32,$AC$30,IF(I506&gt;=$AD$32,$AD$30,IF(I506&gt;=$AE$32,$AE$30,$AF$30))))))))),"")</f>
        <v/>
      </c>
      <c r="S506" s="9" t="str" cm="1">
        <f t="array" ref="S506">IF(AND(D506&lt;&gt;"",D506&lt;&gt;"GR"),IF(COUNTIF($H$2:$H$1000,"&gt;=50")&gt;=10,IF(D506&lt;&gt;"GR",IF(AND(D506&gt;=55,H506&gt;=50),_xlfn.IFS(AND(H506&gt;=$AF$11,H506&gt;$AE$10,H506&gt;$AD$10,H506&gt;$AC$10,H506&gt;$AB$10,H506&gt;$AA$10,H506&gt;$Z$10),"AA",AND(H506&gt;=$AE$11,H506&gt;$AD$10,H506&gt;$AC$10,H506&gt;$AB$10,H506&gt;$AA$10,H506&gt;$Z$10),"BA",AND(H506&gt;=$AD$11,H506&gt;$AC$10,H506&gt;$AB$10,H506&gt;$AA$10,H506&gt;$Z$10),"BB",AND(H506&gt;=$AC$11,H506&gt;$AB$10,H506&gt;$AA$10,H506&gt;$Z$10),"CB",AND(H506&gt;=$AB$11,H506&gt;$AA$10,H506&gt;$Z$10),"CC",AND(H506&gt;=$AA$11,H506&gt;$Z$10),"DC",H506&gt;=50,"DD"),IF(H506&gt;=$Y$9,"FD","FF")),R506),IF(J506&gt;=$X$32,$X$30,IF(J506&gt;=$Y$32,$Y$30,IF(J506&gt;=$Z$32,$Z$30,IF(J506&gt;=$AA$32,$AA$30,IF(J506&gt;=$AB$32,$AB$30,IF(J506&gt;=$AC$32,$AC$30,IF(J506&gt;=$AD$32,$AD$30,IF(J506&gt;=$AE$32,$AE$30,$AF$30))))))))),R506)</f>
        <v/>
      </c>
      <c r="T506" s="9" t="str" cm="1">
        <f t="array" ref="T506">IF(A506&lt;&gt;"",IF(_xlfn.BITOR(D506&lt;&gt;"GR",D506&lt;&gt;""),IF(AND(J506&gt;=50,D506&gt;=55),_xlfn.RANK.EQ(J506,$J$2:$J$1000,0),_xlfn.IFS(S506="FD",999,S506="FF",1000)),IF(AND(J506&gt;=50,F506&gt;=55),_xlfn.RANK.EQ(J506,$J$2:$J$326,0),_xlfn.IFS(S506="FD",999,S506="FF",1000))),"")</f>
        <v/>
      </c>
    </row>
    <row r="507" spans="1:20" x14ac:dyDescent="0.2">
      <c r="A507" s="3"/>
      <c r="B507" s="3"/>
      <c r="C507" s="3"/>
      <c r="D507" s="3"/>
      <c r="E507" s="16">
        <f t="shared" si="98"/>
        <v>0</v>
      </c>
      <c r="F507" s="16">
        <f t="shared" si="99"/>
        <v>0</v>
      </c>
      <c r="G507" s="9">
        <f t="shared" si="97"/>
        <v>0</v>
      </c>
      <c r="H507" s="9">
        <f t="shared" si="100"/>
        <v>0</v>
      </c>
      <c r="I507" s="9">
        <f t="shared" si="108"/>
        <v>0</v>
      </c>
      <c r="J507" s="9">
        <f t="shared" si="109"/>
        <v>0</v>
      </c>
      <c r="K507" s="9" t="str">
        <f t="shared" si="101"/>
        <v/>
      </c>
      <c r="L507" s="9" t="str">
        <f t="shared" si="102"/>
        <v/>
      </c>
      <c r="M507" s="9" t="str">
        <f t="shared" si="103"/>
        <v/>
      </c>
      <c r="N507" s="9" t="str">
        <f t="shared" si="104"/>
        <v/>
      </c>
      <c r="O507" s="9" t="str">
        <f t="shared" si="105"/>
        <v/>
      </c>
      <c r="P507" s="9" t="str">
        <f t="shared" si="106"/>
        <v/>
      </c>
      <c r="Q507" s="9" t="str">
        <f t="shared" si="107"/>
        <v/>
      </c>
      <c r="R507" s="9" t="str">
        <f>IF(A507&lt;&gt;"",IF(COUNTIF($G$2:$G$1000,"&gt;=50")&gt;=10,IF(AND(F507&gt;=55,G507&gt;=50),IF(_xlfn.RANK.EQ(K507,$K$2:$K$1000,0)&lt;=ROUND(COUNTIFS($G$2:$G$1000,"&gt;=50",$F$2:$F$1000,"&gt;=55")/100*$AF$9,0),$AF$8,IF(_xlfn.RANK.EQ(L507,$L$2:$L$1000,0)&lt;=ROUND(COUNTIFS($G$2:$G$1000,"&gt;=50",$F$2:$F$1000,"&gt;=55")/100*$AE$9,0),$AE$8,IF(_xlfn.RANK.EQ(M507,$M$2:$M$1000,0)&lt;=ROUND(COUNTIFS($G$2:$G$1000,"&gt;=50",$F$2:$F$1000,"&gt;=55")/100*$AD$9,0),$AD$8,IF(_xlfn.RANK.EQ(N507,$N$2:$N$1000,0)&lt;=ROUND(COUNTIFS($G$2:$G$1000,"&gt;=50",$F$2:$F$1000,"&gt;=55")/100*$AC$9,0),$AC$8,IF(_xlfn.RANK.EQ(O507,$O$2:$O$1000,0)&lt;=ROUND(COUNTIFS($G$2:$G$1000,"&gt;=50",$F$2:$F$1000,"&gt;=55")/100*$AB$9,0),$AB$8,IF(_xlfn.RANK.EQ(P507,$P$2:$P$1000,0)&lt;=ROUND(COUNTIFS($G$2:$G$1000,"&gt;=50",$F$2:$F$1000,"&gt;=55")/100*$AA$9,0),$AA$8,$Z$8)))))),IF(I507&gt;=$Y$9,$Y$8,$X$8)),IF(I507&gt;=$X$32,$X$30,IF(I507&gt;=$Y$32,$Y$30,IF(I507&gt;=$Z$32,$Z$30,IF(I507&gt;=$AA$32,$AA$30,IF(I507&gt;=$AB$32,$AB$30,IF(I507&gt;=$AC$32,$AC$30,IF(I507&gt;=$AD$32,$AD$30,IF(I507&gt;=$AE$32,$AE$30,$AF$30))))))))),"")</f>
        <v/>
      </c>
      <c r="S507" s="9" t="str" cm="1">
        <f t="array" ref="S507">IF(AND(D507&lt;&gt;"",D507&lt;&gt;"GR"),IF(COUNTIF($H$2:$H$1000,"&gt;=50")&gt;=10,IF(D507&lt;&gt;"GR",IF(AND(D507&gt;=55,H507&gt;=50),_xlfn.IFS(AND(H507&gt;=$AF$11,H507&gt;$AE$10,H507&gt;$AD$10,H507&gt;$AC$10,H507&gt;$AB$10,H507&gt;$AA$10,H507&gt;$Z$10),"AA",AND(H507&gt;=$AE$11,H507&gt;$AD$10,H507&gt;$AC$10,H507&gt;$AB$10,H507&gt;$AA$10,H507&gt;$Z$10),"BA",AND(H507&gt;=$AD$11,H507&gt;$AC$10,H507&gt;$AB$10,H507&gt;$AA$10,H507&gt;$Z$10),"BB",AND(H507&gt;=$AC$11,H507&gt;$AB$10,H507&gt;$AA$10,H507&gt;$Z$10),"CB",AND(H507&gt;=$AB$11,H507&gt;$AA$10,H507&gt;$Z$10),"CC",AND(H507&gt;=$AA$11,H507&gt;$Z$10),"DC",H507&gt;=50,"DD"),IF(H507&gt;=$Y$9,"FD","FF")),R507),IF(J507&gt;=$X$32,$X$30,IF(J507&gt;=$Y$32,$Y$30,IF(J507&gt;=$Z$32,$Z$30,IF(J507&gt;=$AA$32,$AA$30,IF(J507&gt;=$AB$32,$AB$30,IF(J507&gt;=$AC$32,$AC$30,IF(J507&gt;=$AD$32,$AD$30,IF(J507&gt;=$AE$32,$AE$30,$AF$30))))))))),R507)</f>
        <v/>
      </c>
      <c r="T507" s="9" t="str" cm="1">
        <f t="array" ref="T507">IF(A507&lt;&gt;"",IF(_xlfn.BITOR(D507&lt;&gt;"GR",D507&lt;&gt;""),IF(AND(J507&gt;=50,D507&gt;=55),_xlfn.RANK.EQ(J507,$J$2:$J$1000,0),_xlfn.IFS(S507="FD",999,S507="FF",1000)),IF(AND(J507&gt;=50,F507&gt;=55),_xlfn.RANK.EQ(J507,$J$2:$J$326,0),_xlfn.IFS(S507="FD",999,S507="FF",1000))),"")</f>
        <v/>
      </c>
    </row>
    <row r="508" spans="1:20" x14ac:dyDescent="0.2">
      <c r="A508" s="3"/>
      <c r="B508" s="3"/>
      <c r="C508" s="3"/>
      <c r="D508" s="3"/>
      <c r="E508" s="16">
        <f t="shared" si="98"/>
        <v>0</v>
      </c>
      <c r="F508" s="16">
        <f t="shared" si="99"/>
        <v>0</v>
      </c>
      <c r="G508" s="9">
        <f t="shared" si="97"/>
        <v>0</v>
      </c>
      <c r="H508" s="9">
        <f t="shared" si="100"/>
        <v>0</v>
      </c>
      <c r="I508" s="9">
        <f t="shared" si="108"/>
        <v>0</v>
      </c>
      <c r="J508" s="9">
        <f t="shared" si="109"/>
        <v>0</v>
      </c>
      <c r="K508" s="9" t="str">
        <f t="shared" si="101"/>
        <v/>
      </c>
      <c r="L508" s="9" t="str">
        <f t="shared" si="102"/>
        <v/>
      </c>
      <c r="M508" s="9" t="str">
        <f t="shared" si="103"/>
        <v/>
      </c>
      <c r="N508" s="9" t="str">
        <f t="shared" si="104"/>
        <v/>
      </c>
      <c r="O508" s="9" t="str">
        <f t="shared" si="105"/>
        <v/>
      </c>
      <c r="P508" s="9" t="str">
        <f t="shared" si="106"/>
        <v/>
      </c>
      <c r="Q508" s="9" t="str">
        <f t="shared" si="107"/>
        <v/>
      </c>
      <c r="R508" s="9" t="str">
        <f>IF(A508&lt;&gt;"",IF(COUNTIF($G$2:$G$1000,"&gt;=50")&gt;=10,IF(AND(F508&gt;=55,G508&gt;=50),IF(_xlfn.RANK.EQ(K508,$K$2:$K$1000,0)&lt;=ROUND(COUNTIFS($G$2:$G$1000,"&gt;=50",$F$2:$F$1000,"&gt;=55")/100*$AF$9,0),$AF$8,IF(_xlfn.RANK.EQ(L508,$L$2:$L$1000,0)&lt;=ROUND(COUNTIFS($G$2:$G$1000,"&gt;=50",$F$2:$F$1000,"&gt;=55")/100*$AE$9,0),$AE$8,IF(_xlfn.RANK.EQ(M508,$M$2:$M$1000,0)&lt;=ROUND(COUNTIFS($G$2:$G$1000,"&gt;=50",$F$2:$F$1000,"&gt;=55")/100*$AD$9,0),$AD$8,IF(_xlfn.RANK.EQ(N508,$N$2:$N$1000,0)&lt;=ROUND(COUNTIFS($G$2:$G$1000,"&gt;=50",$F$2:$F$1000,"&gt;=55")/100*$AC$9,0),$AC$8,IF(_xlfn.RANK.EQ(O508,$O$2:$O$1000,0)&lt;=ROUND(COUNTIFS($G$2:$G$1000,"&gt;=50",$F$2:$F$1000,"&gt;=55")/100*$AB$9,0),$AB$8,IF(_xlfn.RANK.EQ(P508,$P$2:$P$1000,0)&lt;=ROUND(COUNTIFS($G$2:$G$1000,"&gt;=50",$F$2:$F$1000,"&gt;=55")/100*$AA$9,0),$AA$8,$Z$8)))))),IF(I508&gt;=$Y$9,$Y$8,$X$8)),IF(I508&gt;=$X$32,$X$30,IF(I508&gt;=$Y$32,$Y$30,IF(I508&gt;=$Z$32,$Z$30,IF(I508&gt;=$AA$32,$AA$30,IF(I508&gt;=$AB$32,$AB$30,IF(I508&gt;=$AC$32,$AC$30,IF(I508&gt;=$AD$32,$AD$30,IF(I508&gt;=$AE$32,$AE$30,$AF$30))))))))),"")</f>
        <v/>
      </c>
      <c r="S508" s="9" t="str" cm="1">
        <f t="array" ref="S508">IF(AND(D508&lt;&gt;"",D508&lt;&gt;"GR"),IF(COUNTIF($H$2:$H$1000,"&gt;=50")&gt;=10,IF(D508&lt;&gt;"GR",IF(AND(D508&gt;=55,H508&gt;=50),_xlfn.IFS(AND(H508&gt;=$AF$11,H508&gt;$AE$10,H508&gt;$AD$10,H508&gt;$AC$10,H508&gt;$AB$10,H508&gt;$AA$10,H508&gt;$Z$10),"AA",AND(H508&gt;=$AE$11,H508&gt;$AD$10,H508&gt;$AC$10,H508&gt;$AB$10,H508&gt;$AA$10,H508&gt;$Z$10),"BA",AND(H508&gt;=$AD$11,H508&gt;$AC$10,H508&gt;$AB$10,H508&gt;$AA$10,H508&gt;$Z$10),"BB",AND(H508&gt;=$AC$11,H508&gt;$AB$10,H508&gt;$AA$10,H508&gt;$Z$10),"CB",AND(H508&gt;=$AB$11,H508&gt;$AA$10,H508&gt;$Z$10),"CC",AND(H508&gt;=$AA$11,H508&gt;$Z$10),"DC",H508&gt;=50,"DD"),IF(H508&gt;=$Y$9,"FD","FF")),R508),IF(J508&gt;=$X$32,$X$30,IF(J508&gt;=$Y$32,$Y$30,IF(J508&gt;=$Z$32,$Z$30,IF(J508&gt;=$AA$32,$AA$30,IF(J508&gt;=$AB$32,$AB$30,IF(J508&gt;=$AC$32,$AC$30,IF(J508&gt;=$AD$32,$AD$30,IF(J508&gt;=$AE$32,$AE$30,$AF$30))))))))),R508)</f>
        <v/>
      </c>
      <c r="T508" s="9" t="str" cm="1">
        <f t="array" ref="T508">IF(A508&lt;&gt;"",IF(_xlfn.BITOR(D508&lt;&gt;"GR",D508&lt;&gt;""),IF(AND(J508&gt;=50,D508&gt;=55),_xlfn.RANK.EQ(J508,$J$2:$J$1000,0),_xlfn.IFS(S508="FD",999,S508="FF",1000)),IF(AND(J508&gt;=50,F508&gt;=55),_xlfn.RANK.EQ(J508,$J$2:$J$326,0),_xlfn.IFS(S508="FD",999,S508="FF",1000))),"")</f>
        <v/>
      </c>
    </row>
    <row r="509" spans="1:20" x14ac:dyDescent="0.2">
      <c r="A509" s="3"/>
      <c r="B509" s="3"/>
      <c r="C509" s="3"/>
      <c r="D509" s="3"/>
      <c r="E509" s="16">
        <f t="shared" si="98"/>
        <v>0</v>
      </c>
      <c r="F509" s="16">
        <f t="shared" si="99"/>
        <v>0</v>
      </c>
      <c r="G509" s="9">
        <f t="shared" si="97"/>
        <v>0</v>
      </c>
      <c r="H509" s="9">
        <f t="shared" si="100"/>
        <v>0</v>
      </c>
      <c r="I509" s="9">
        <f t="shared" si="108"/>
        <v>0</v>
      </c>
      <c r="J509" s="9">
        <f t="shared" si="109"/>
        <v>0</v>
      </c>
      <c r="K509" s="9" t="str">
        <f t="shared" si="101"/>
        <v/>
      </c>
      <c r="L509" s="9" t="str">
        <f t="shared" si="102"/>
        <v/>
      </c>
      <c r="M509" s="9" t="str">
        <f t="shared" si="103"/>
        <v/>
      </c>
      <c r="N509" s="9" t="str">
        <f t="shared" si="104"/>
        <v/>
      </c>
      <c r="O509" s="9" t="str">
        <f t="shared" si="105"/>
        <v/>
      </c>
      <c r="P509" s="9" t="str">
        <f t="shared" si="106"/>
        <v/>
      </c>
      <c r="Q509" s="9" t="str">
        <f t="shared" si="107"/>
        <v/>
      </c>
      <c r="R509" s="9" t="str">
        <f>IF(A509&lt;&gt;"",IF(COUNTIF($G$2:$G$1000,"&gt;=50")&gt;=10,IF(AND(F509&gt;=55,G509&gt;=50),IF(_xlfn.RANK.EQ(K509,$K$2:$K$1000,0)&lt;=ROUND(COUNTIFS($G$2:$G$1000,"&gt;=50",$F$2:$F$1000,"&gt;=55")/100*$AF$9,0),$AF$8,IF(_xlfn.RANK.EQ(L509,$L$2:$L$1000,0)&lt;=ROUND(COUNTIFS($G$2:$G$1000,"&gt;=50",$F$2:$F$1000,"&gt;=55")/100*$AE$9,0),$AE$8,IF(_xlfn.RANK.EQ(M509,$M$2:$M$1000,0)&lt;=ROUND(COUNTIFS($G$2:$G$1000,"&gt;=50",$F$2:$F$1000,"&gt;=55")/100*$AD$9,0),$AD$8,IF(_xlfn.RANK.EQ(N509,$N$2:$N$1000,0)&lt;=ROUND(COUNTIFS($G$2:$G$1000,"&gt;=50",$F$2:$F$1000,"&gt;=55")/100*$AC$9,0),$AC$8,IF(_xlfn.RANK.EQ(O509,$O$2:$O$1000,0)&lt;=ROUND(COUNTIFS($G$2:$G$1000,"&gt;=50",$F$2:$F$1000,"&gt;=55")/100*$AB$9,0),$AB$8,IF(_xlfn.RANK.EQ(P509,$P$2:$P$1000,0)&lt;=ROUND(COUNTIFS($G$2:$G$1000,"&gt;=50",$F$2:$F$1000,"&gt;=55")/100*$AA$9,0),$AA$8,$Z$8)))))),IF(I509&gt;=$Y$9,$Y$8,$X$8)),IF(I509&gt;=$X$32,$X$30,IF(I509&gt;=$Y$32,$Y$30,IF(I509&gt;=$Z$32,$Z$30,IF(I509&gt;=$AA$32,$AA$30,IF(I509&gt;=$AB$32,$AB$30,IF(I509&gt;=$AC$32,$AC$30,IF(I509&gt;=$AD$32,$AD$30,IF(I509&gt;=$AE$32,$AE$30,$AF$30))))))))),"")</f>
        <v/>
      </c>
      <c r="S509" s="9" t="str" cm="1">
        <f t="array" ref="S509">IF(AND(D509&lt;&gt;"",D509&lt;&gt;"GR"),IF(COUNTIF($H$2:$H$1000,"&gt;=50")&gt;=10,IF(D509&lt;&gt;"GR",IF(AND(D509&gt;=55,H509&gt;=50),_xlfn.IFS(AND(H509&gt;=$AF$11,H509&gt;$AE$10,H509&gt;$AD$10,H509&gt;$AC$10,H509&gt;$AB$10,H509&gt;$AA$10,H509&gt;$Z$10),"AA",AND(H509&gt;=$AE$11,H509&gt;$AD$10,H509&gt;$AC$10,H509&gt;$AB$10,H509&gt;$AA$10,H509&gt;$Z$10),"BA",AND(H509&gt;=$AD$11,H509&gt;$AC$10,H509&gt;$AB$10,H509&gt;$AA$10,H509&gt;$Z$10),"BB",AND(H509&gt;=$AC$11,H509&gt;$AB$10,H509&gt;$AA$10,H509&gt;$Z$10),"CB",AND(H509&gt;=$AB$11,H509&gt;$AA$10,H509&gt;$Z$10),"CC",AND(H509&gt;=$AA$11,H509&gt;$Z$10),"DC",H509&gt;=50,"DD"),IF(H509&gt;=$Y$9,"FD","FF")),R509),IF(J509&gt;=$X$32,$X$30,IF(J509&gt;=$Y$32,$Y$30,IF(J509&gt;=$Z$32,$Z$30,IF(J509&gt;=$AA$32,$AA$30,IF(J509&gt;=$AB$32,$AB$30,IF(J509&gt;=$AC$32,$AC$30,IF(J509&gt;=$AD$32,$AD$30,IF(J509&gt;=$AE$32,$AE$30,$AF$30))))))))),R509)</f>
        <v/>
      </c>
      <c r="T509" s="9" t="str" cm="1">
        <f t="array" ref="T509">IF(A509&lt;&gt;"",IF(_xlfn.BITOR(D509&lt;&gt;"GR",D509&lt;&gt;""),IF(AND(J509&gt;=50,D509&gt;=55),_xlfn.RANK.EQ(J509,$J$2:$J$1000,0),_xlfn.IFS(S509="FD",999,S509="FF",1000)),IF(AND(J509&gt;=50,F509&gt;=55),_xlfn.RANK.EQ(J509,$J$2:$J$326,0),_xlfn.IFS(S509="FD",999,S509="FF",1000))),"")</f>
        <v/>
      </c>
    </row>
    <row r="510" spans="1:20" x14ac:dyDescent="0.2">
      <c r="A510" s="3"/>
      <c r="B510" s="3"/>
      <c r="C510" s="3"/>
      <c r="D510" s="3"/>
      <c r="E510" s="16">
        <f t="shared" si="98"/>
        <v>0</v>
      </c>
      <c r="F510" s="16">
        <f t="shared" si="99"/>
        <v>0</v>
      </c>
      <c r="G510" s="9">
        <f t="shared" si="97"/>
        <v>0</v>
      </c>
      <c r="H510" s="9">
        <f t="shared" si="100"/>
        <v>0</v>
      </c>
      <c r="I510" s="9">
        <f t="shared" si="108"/>
        <v>0</v>
      </c>
      <c r="J510" s="9">
        <f t="shared" si="109"/>
        <v>0</v>
      </c>
      <c r="K510" s="9" t="str">
        <f t="shared" si="101"/>
        <v/>
      </c>
      <c r="L510" s="9" t="str">
        <f t="shared" si="102"/>
        <v/>
      </c>
      <c r="M510" s="9" t="str">
        <f t="shared" si="103"/>
        <v/>
      </c>
      <c r="N510" s="9" t="str">
        <f t="shared" si="104"/>
        <v/>
      </c>
      <c r="O510" s="9" t="str">
        <f t="shared" si="105"/>
        <v/>
      </c>
      <c r="P510" s="9" t="str">
        <f t="shared" si="106"/>
        <v/>
      </c>
      <c r="Q510" s="9" t="str">
        <f t="shared" si="107"/>
        <v/>
      </c>
      <c r="R510" s="9" t="str">
        <f>IF(A510&lt;&gt;"",IF(COUNTIF($G$2:$G$1000,"&gt;=50")&gt;=10,IF(AND(F510&gt;=55,G510&gt;=50),IF(_xlfn.RANK.EQ(K510,$K$2:$K$1000,0)&lt;=ROUND(COUNTIFS($G$2:$G$1000,"&gt;=50",$F$2:$F$1000,"&gt;=55")/100*$AF$9,0),$AF$8,IF(_xlfn.RANK.EQ(L510,$L$2:$L$1000,0)&lt;=ROUND(COUNTIFS($G$2:$G$1000,"&gt;=50",$F$2:$F$1000,"&gt;=55")/100*$AE$9,0),$AE$8,IF(_xlfn.RANK.EQ(M510,$M$2:$M$1000,0)&lt;=ROUND(COUNTIFS($G$2:$G$1000,"&gt;=50",$F$2:$F$1000,"&gt;=55")/100*$AD$9,0),$AD$8,IF(_xlfn.RANK.EQ(N510,$N$2:$N$1000,0)&lt;=ROUND(COUNTIFS($G$2:$G$1000,"&gt;=50",$F$2:$F$1000,"&gt;=55")/100*$AC$9,0),$AC$8,IF(_xlfn.RANK.EQ(O510,$O$2:$O$1000,0)&lt;=ROUND(COUNTIFS($G$2:$G$1000,"&gt;=50",$F$2:$F$1000,"&gt;=55")/100*$AB$9,0),$AB$8,IF(_xlfn.RANK.EQ(P510,$P$2:$P$1000,0)&lt;=ROUND(COUNTIFS($G$2:$G$1000,"&gt;=50",$F$2:$F$1000,"&gt;=55")/100*$AA$9,0),$AA$8,$Z$8)))))),IF(I510&gt;=$Y$9,$Y$8,$X$8)),IF(I510&gt;=$X$32,$X$30,IF(I510&gt;=$Y$32,$Y$30,IF(I510&gt;=$Z$32,$Z$30,IF(I510&gt;=$AA$32,$AA$30,IF(I510&gt;=$AB$32,$AB$30,IF(I510&gt;=$AC$32,$AC$30,IF(I510&gt;=$AD$32,$AD$30,IF(I510&gt;=$AE$32,$AE$30,$AF$30))))))))),"")</f>
        <v/>
      </c>
      <c r="S510" s="9" t="str" cm="1">
        <f t="array" ref="S510">IF(AND(D510&lt;&gt;"",D510&lt;&gt;"GR"),IF(COUNTIF($H$2:$H$1000,"&gt;=50")&gt;=10,IF(D510&lt;&gt;"GR",IF(AND(D510&gt;=55,H510&gt;=50),_xlfn.IFS(AND(H510&gt;=$AF$11,H510&gt;$AE$10,H510&gt;$AD$10,H510&gt;$AC$10,H510&gt;$AB$10,H510&gt;$AA$10,H510&gt;$Z$10),"AA",AND(H510&gt;=$AE$11,H510&gt;$AD$10,H510&gt;$AC$10,H510&gt;$AB$10,H510&gt;$AA$10,H510&gt;$Z$10),"BA",AND(H510&gt;=$AD$11,H510&gt;$AC$10,H510&gt;$AB$10,H510&gt;$AA$10,H510&gt;$Z$10),"BB",AND(H510&gt;=$AC$11,H510&gt;$AB$10,H510&gt;$AA$10,H510&gt;$Z$10),"CB",AND(H510&gt;=$AB$11,H510&gt;$AA$10,H510&gt;$Z$10),"CC",AND(H510&gt;=$AA$11,H510&gt;$Z$10),"DC",H510&gt;=50,"DD"),IF(H510&gt;=$Y$9,"FD","FF")),R510),IF(J510&gt;=$X$32,$X$30,IF(J510&gt;=$Y$32,$Y$30,IF(J510&gt;=$Z$32,$Z$30,IF(J510&gt;=$AA$32,$AA$30,IF(J510&gt;=$AB$32,$AB$30,IF(J510&gt;=$AC$32,$AC$30,IF(J510&gt;=$AD$32,$AD$30,IF(J510&gt;=$AE$32,$AE$30,$AF$30))))))))),R510)</f>
        <v/>
      </c>
      <c r="T510" s="9" t="str" cm="1">
        <f t="array" ref="T510">IF(A510&lt;&gt;"",IF(_xlfn.BITOR(D510&lt;&gt;"GR",D510&lt;&gt;""),IF(AND(J510&gt;=50,D510&gt;=55),_xlfn.RANK.EQ(J510,$J$2:$J$1000,0),_xlfn.IFS(S510="FD",999,S510="FF",1000)),IF(AND(J510&gt;=50,F510&gt;=55),_xlfn.RANK.EQ(J510,$J$2:$J$326,0),_xlfn.IFS(S510="FD",999,S510="FF",1000))),"")</f>
        <v/>
      </c>
    </row>
    <row r="511" spans="1:20" x14ac:dyDescent="0.2">
      <c r="A511" s="3"/>
      <c r="B511" s="3"/>
      <c r="C511" s="3"/>
      <c r="D511" s="3"/>
      <c r="E511" s="16">
        <f t="shared" si="98"/>
        <v>0</v>
      </c>
      <c r="F511" s="16">
        <f t="shared" si="99"/>
        <v>0</v>
      </c>
      <c r="G511" s="9">
        <f t="shared" si="97"/>
        <v>0</v>
      </c>
      <c r="H511" s="9">
        <f t="shared" si="100"/>
        <v>0</v>
      </c>
      <c r="I511" s="9">
        <f t="shared" si="108"/>
        <v>0</v>
      </c>
      <c r="J511" s="9">
        <f t="shared" si="109"/>
        <v>0</v>
      </c>
      <c r="K511" s="9" t="str">
        <f t="shared" si="101"/>
        <v/>
      </c>
      <c r="L511" s="9" t="str">
        <f t="shared" si="102"/>
        <v/>
      </c>
      <c r="M511" s="9" t="str">
        <f t="shared" si="103"/>
        <v/>
      </c>
      <c r="N511" s="9" t="str">
        <f t="shared" si="104"/>
        <v/>
      </c>
      <c r="O511" s="9" t="str">
        <f t="shared" si="105"/>
        <v/>
      </c>
      <c r="P511" s="9" t="str">
        <f t="shared" si="106"/>
        <v/>
      </c>
      <c r="Q511" s="9" t="str">
        <f t="shared" si="107"/>
        <v/>
      </c>
      <c r="R511" s="9" t="str">
        <f>IF(A511&lt;&gt;"",IF(COUNTIF($G$2:$G$1000,"&gt;=50")&gt;=10,IF(AND(F511&gt;=55,G511&gt;=50),IF(_xlfn.RANK.EQ(K511,$K$2:$K$1000,0)&lt;=ROUND(COUNTIFS($G$2:$G$1000,"&gt;=50",$F$2:$F$1000,"&gt;=55")/100*$AF$9,0),$AF$8,IF(_xlfn.RANK.EQ(L511,$L$2:$L$1000,0)&lt;=ROUND(COUNTIFS($G$2:$G$1000,"&gt;=50",$F$2:$F$1000,"&gt;=55")/100*$AE$9,0),$AE$8,IF(_xlfn.RANK.EQ(M511,$M$2:$M$1000,0)&lt;=ROUND(COUNTIFS($G$2:$G$1000,"&gt;=50",$F$2:$F$1000,"&gt;=55")/100*$AD$9,0),$AD$8,IF(_xlfn.RANK.EQ(N511,$N$2:$N$1000,0)&lt;=ROUND(COUNTIFS($G$2:$G$1000,"&gt;=50",$F$2:$F$1000,"&gt;=55")/100*$AC$9,0),$AC$8,IF(_xlfn.RANK.EQ(O511,$O$2:$O$1000,0)&lt;=ROUND(COUNTIFS($G$2:$G$1000,"&gt;=50",$F$2:$F$1000,"&gt;=55")/100*$AB$9,0),$AB$8,IF(_xlfn.RANK.EQ(P511,$P$2:$P$1000,0)&lt;=ROUND(COUNTIFS($G$2:$G$1000,"&gt;=50",$F$2:$F$1000,"&gt;=55")/100*$AA$9,0),$AA$8,$Z$8)))))),IF(I511&gt;=$Y$9,$Y$8,$X$8)),IF(I511&gt;=$X$32,$X$30,IF(I511&gt;=$Y$32,$Y$30,IF(I511&gt;=$Z$32,$Z$30,IF(I511&gt;=$AA$32,$AA$30,IF(I511&gt;=$AB$32,$AB$30,IF(I511&gt;=$AC$32,$AC$30,IF(I511&gt;=$AD$32,$AD$30,IF(I511&gt;=$AE$32,$AE$30,$AF$30))))))))),"")</f>
        <v/>
      </c>
      <c r="S511" s="9" t="str" cm="1">
        <f t="array" ref="S511">IF(AND(D511&lt;&gt;"",D511&lt;&gt;"GR"),IF(COUNTIF($H$2:$H$1000,"&gt;=50")&gt;=10,IF(D511&lt;&gt;"GR",IF(AND(D511&gt;=55,H511&gt;=50),_xlfn.IFS(AND(H511&gt;=$AF$11,H511&gt;$AE$10,H511&gt;$AD$10,H511&gt;$AC$10,H511&gt;$AB$10,H511&gt;$AA$10,H511&gt;$Z$10),"AA",AND(H511&gt;=$AE$11,H511&gt;$AD$10,H511&gt;$AC$10,H511&gt;$AB$10,H511&gt;$AA$10,H511&gt;$Z$10),"BA",AND(H511&gt;=$AD$11,H511&gt;$AC$10,H511&gt;$AB$10,H511&gt;$AA$10,H511&gt;$Z$10),"BB",AND(H511&gt;=$AC$11,H511&gt;$AB$10,H511&gt;$AA$10,H511&gt;$Z$10),"CB",AND(H511&gt;=$AB$11,H511&gt;$AA$10,H511&gt;$Z$10),"CC",AND(H511&gt;=$AA$11,H511&gt;$Z$10),"DC",H511&gt;=50,"DD"),IF(H511&gt;=$Y$9,"FD","FF")),R511),IF(J511&gt;=$X$32,$X$30,IF(J511&gt;=$Y$32,$Y$30,IF(J511&gt;=$Z$32,$Z$30,IF(J511&gt;=$AA$32,$AA$30,IF(J511&gt;=$AB$32,$AB$30,IF(J511&gt;=$AC$32,$AC$30,IF(J511&gt;=$AD$32,$AD$30,IF(J511&gt;=$AE$32,$AE$30,$AF$30))))))))),R511)</f>
        <v/>
      </c>
      <c r="T511" s="9" t="str" cm="1">
        <f t="array" ref="T511">IF(A511&lt;&gt;"",IF(_xlfn.BITOR(D511&lt;&gt;"GR",D511&lt;&gt;""),IF(AND(J511&gt;=50,D511&gt;=55),_xlfn.RANK.EQ(J511,$J$2:$J$1000,0),_xlfn.IFS(S511="FD",999,S511="FF",1000)),IF(AND(J511&gt;=50,F511&gt;=55),_xlfn.RANK.EQ(J511,$J$2:$J$326,0),_xlfn.IFS(S511="FD",999,S511="FF",1000))),"")</f>
        <v/>
      </c>
    </row>
    <row r="512" spans="1:20" x14ac:dyDescent="0.2">
      <c r="A512" s="3"/>
      <c r="B512" s="3"/>
      <c r="C512" s="3"/>
      <c r="D512" s="3"/>
      <c r="E512" s="16">
        <f t="shared" si="98"/>
        <v>0</v>
      </c>
      <c r="F512" s="16">
        <f t="shared" si="99"/>
        <v>0</v>
      </c>
      <c r="G512" s="9">
        <f t="shared" si="97"/>
        <v>0</v>
      </c>
      <c r="H512" s="9">
        <f t="shared" si="100"/>
        <v>0</v>
      </c>
      <c r="I512" s="9">
        <f t="shared" si="108"/>
        <v>0</v>
      </c>
      <c r="J512" s="9">
        <f t="shared" si="109"/>
        <v>0</v>
      </c>
      <c r="K512" s="9" t="str">
        <f t="shared" si="101"/>
        <v/>
      </c>
      <c r="L512" s="9" t="str">
        <f t="shared" si="102"/>
        <v/>
      </c>
      <c r="M512" s="9" t="str">
        <f t="shared" si="103"/>
        <v/>
      </c>
      <c r="N512" s="9" t="str">
        <f t="shared" si="104"/>
        <v/>
      </c>
      <c r="O512" s="9" t="str">
        <f t="shared" si="105"/>
        <v/>
      </c>
      <c r="P512" s="9" t="str">
        <f t="shared" si="106"/>
        <v/>
      </c>
      <c r="Q512" s="9" t="str">
        <f t="shared" si="107"/>
        <v/>
      </c>
      <c r="R512" s="9" t="str">
        <f>IF(A512&lt;&gt;"",IF(COUNTIF($G$2:$G$1000,"&gt;=50")&gt;=10,IF(AND(F512&gt;=55,G512&gt;=50),IF(_xlfn.RANK.EQ(K512,$K$2:$K$1000,0)&lt;=ROUND(COUNTIFS($G$2:$G$1000,"&gt;=50",$F$2:$F$1000,"&gt;=55")/100*$AF$9,0),$AF$8,IF(_xlfn.RANK.EQ(L512,$L$2:$L$1000,0)&lt;=ROUND(COUNTIFS($G$2:$G$1000,"&gt;=50",$F$2:$F$1000,"&gt;=55")/100*$AE$9,0),$AE$8,IF(_xlfn.RANK.EQ(M512,$M$2:$M$1000,0)&lt;=ROUND(COUNTIFS($G$2:$G$1000,"&gt;=50",$F$2:$F$1000,"&gt;=55")/100*$AD$9,0),$AD$8,IF(_xlfn.RANK.EQ(N512,$N$2:$N$1000,0)&lt;=ROUND(COUNTIFS($G$2:$G$1000,"&gt;=50",$F$2:$F$1000,"&gt;=55")/100*$AC$9,0),$AC$8,IF(_xlfn.RANK.EQ(O512,$O$2:$O$1000,0)&lt;=ROUND(COUNTIFS($G$2:$G$1000,"&gt;=50",$F$2:$F$1000,"&gt;=55")/100*$AB$9,0),$AB$8,IF(_xlfn.RANK.EQ(P512,$P$2:$P$1000,0)&lt;=ROUND(COUNTIFS($G$2:$G$1000,"&gt;=50",$F$2:$F$1000,"&gt;=55")/100*$AA$9,0),$AA$8,$Z$8)))))),IF(I512&gt;=$Y$9,$Y$8,$X$8)),IF(I512&gt;=$X$32,$X$30,IF(I512&gt;=$Y$32,$Y$30,IF(I512&gt;=$Z$32,$Z$30,IF(I512&gt;=$AA$32,$AA$30,IF(I512&gt;=$AB$32,$AB$30,IF(I512&gt;=$AC$32,$AC$30,IF(I512&gt;=$AD$32,$AD$30,IF(I512&gt;=$AE$32,$AE$30,$AF$30))))))))),"")</f>
        <v/>
      </c>
      <c r="S512" s="9" t="str" cm="1">
        <f t="array" ref="S512">IF(AND(D512&lt;&gt;"",D512&lt;&gt;"GR"),IF(COUNTIF($H$2:$H$1000,"&gt;=50")&gt;=10,IF(D512&lt;&gt;"GR",IF(AND(D512&gt;=55,H512&gt;=50),_xlfn.IFS(AND(H512&gt;=$AF$11,H512&gt;$AE$10,H512&gt;$AD$10,H512&gt;$AC$10,H512&gt;$AB$10,H512&gt;$AA$10,H512&gt;$Z$10),"AA",AND(H512&gt;=$AE$11,H512&gt;$AD$10,H512&gt;$AC$10,H512&gt;$AB$10,H512&gt;$AA$10,H512&gt;$Z$10),"BA",AND(H512&gt;=$AD$11,H512&gt;$AC$10,H512&gt;$AB$10,H512&gt;$AA$10,H512&gt;$Z$10),"BB",AND(H512&gt;=$AC$11,H512&gt;$AB$10,H512&gt;$AA$10,H512&gt;$Z$10),"CB",AND(H512&gt;=$AB$11,H512&gt;$AA$10,H512&gt;$Z$10),"CC",AND(H512&gt;=$AA$11,H512&gt;$Z$10),"DC",H512&gt;=50,"DD"),IF(H512&gt;=$Y$9,"FD","FF")),R512),IF(J512&gt;=$X$32,$X$30,IF(J512&gt;=$Y$32,$Y$30,IF(J512&gt;=$Z$32,$Z$30,IF(J512&gt;=$AA$32,$AA$30,IF(J512&gt;=$AB$32,$AB$30,IF(J512&gt;=$AC$32,$AC$30,IF(J512&gt;=$AD$32,$AD$30,IF(J512&gt;=$AE$32,$AE$30,$AF$30))))))))),R512)</f>
        <v/>
      </c>
      <c r="T512" s="9" t="str" cm="1">
        <f t="array" ref="T512">IF(A512&lt;&gt;"",IF(_xlfn.BITOR(D512&lt;&gt;"GR",D512&lt;&gt;""),IF(AND(J512&gt;=50,D512&gt;=55),_xlfn.RANK.EQ(J512,$J$2:$J$1000,0),_xlfn.IFS(S512="FD",999,S512="FF",1000)),IF(AND(J512&gt;=50,F512&gt;=55),_xlfn.RANK.EQ(J512,$J$2:$J$326,0),_xlfn.IFS(S512="FD",999,S512="FF",1000))),"")</f>
        <v/>
      </c>
    </row>
    <row r="513" spans="1:20" x14ac:dyDescent="0.2">
      <c r="A513" s="3"/>
      <c r="B513" s="3"/>
      <c r="C513" s="3"/>
      <c r="D513" s="3"/>
      <c r="E513" s="16">
        <f t="shared" si="98"/>
        <v>0</v>
      </c>
      <c r="F513" s="16">
        <f t="shared" si="99"/>
        <v>0</v>
      </c>
      <c r="G513" s="9">
        <f t="shared" si="97"/>
        <v>0</v>
      </c>
      <c r="H513" s="9">
        <f t="shared" si="100"/>
        <v>0</v>
      </c>
      <c r="I513" s="9">
        <f t="shared" si="108"/>
        <v>0</v>
      </c>
      <c r="J513" s="9">
        <f t="shared" si="109"/>
        <v>0</v>
      </c>
      <c r="K513" s="9" t="str">
        <f t="shared" si="101"/>
        <v/>
      </c>
      <c r="L513" s="9" t="str">
        <f t="shared" si="102"/>
        <v/>
      </c>
      <c r="M513" s="9" t="str">
        <f t="shared" si="103"/>
        <v/>
      </c>
      <c r="N513" s="9" t="str">
        <f t="shared" si="104"/>
        <v/>
      </c>
      <c r="O513" s="9" t="str">
        <f t="shared" si="105"/>
        <v/>
      </c>
      <c r="P513" s="9" t="str">
        <f t="shared" si="106"/>
        <v/>
      </c>
      <c r="Q513" s="9" t="str">
        <f t="shared" si="107"/>
        <v/>
      </c>
      <c r="R513" s="9" t="str">
        <f>IF(A513&lt;&gt;"",IF(COUNTIF($G$2:$G$1000,"&gt;=50")&gt;=10,IF(AND(F513&gt;=55,G513&gt;=50),IF(_xlfn.RANK.EQ(K513,$K$2:$K$1000,0)&lt;=ROUND(COUNTIFS($G$2:$G$1000,"&gt;=50",$F$2:$F$1000,"&gt;=55")/100*$AF$9,0),$AF$8,IF(_xlfn.RANK.EQ(L513,$L$2:$L$1000,0)&lt;=ROUND(COUNTIFS($G$2:$G$1000,"&gt;=50",$F$2:$F$1000,"&gt;=55")/100*$AE$9,0),$AE$8,IF(_xlfn.RANK.EQ(M513,$M$2:$M$1000,0)&lt;=ROUND(COUNTIFS($G$2:$G$1000,"&gt;=50",$F$2:$F$1000,"&gt;=55")/100*$AD$9,0),$AD$8,IF(_xlfn.RANK.EQ(N513,$N$2:$N$1000,0)&lt;=ROUND(COUNTIFS($G$2:$G$1000,"&gt;=50",$F$2:$F$1000,"&gt;=55")/100*$AC$9,0),$AC$8,IF(_xlfn.RANK.EQ(O513,$O$2:$O$1000,0)&lt;=ROUND(COUNTIFS($G$2:$G$1000,"&gt;=50",$F$2:$F$1000,"&gt;=55")/100*$AB$9,0),$AB$8,IF(_xlfn.RANK.EQ(P513,$P$2:$P$1000,0)&lt;=ROUND(COUNTIFS($G$2:$G$1000,"&gt;=50",$F$2:$F$1000,"&gt;=55")/100*$AA$9,0),$AA$8,$Z$8)))))),IF(I513&gt;=$Y$9,$Y$8,$X$8)),IF(I513&gt;=$X$32,$X$30,IF(I513&gt;=$Y$32,$Y$30,IF(I513&gt;=$Z$32,$Z$30,IF(I513&gt;=$AA$32,$AA$30,IF(I513&gt;=$AB$32,$AB$30,IF(I513&gt;=$AC$32,$AC$30,IF(I513&gt;=$AD$32,$AD$30,IF(I513&gt;=$AE$32,$AE$30,$AF$30))))))))),"")</f>
        <v/>
      </c>
      <c r="S513" s="9" t="str" cm="1">
        <f t="array" ref="S513">IF(AND(D513&lt;&gt;"",D513&lt;&gt;"GR"),IF(COUNTIF($H$2:$H$1000,"&gt;=50")&gt;=10,IF(D513&lt;&gt;"GR",IF(AND(D513&gt;=55,H513&gt;=50),_xlfn.IFS(AND(H513&gt;=$AF$11,H513&gt;$AE$10,H513&gt;$AD$10,H513&gt;$AC$10,H513&gt;$AB$10,H513&gt;$AA$10,H513&gt;$Z$10),"AA",AND(H513&gt;=$AE$11,H513&gt;$AD$10,H513&gt;$AC$10,H513&gt;$AB$10,H513&gt;$AA$10,H513&gt;$Z$10),"BA",AND(H513&gt;=$AD$11,H513&gt;$AC$10,H513&gt;$AB$10,H513&gt;$AA$10,H513&gt;$Z$10),"BB",AND(H513&gt;=$AC$11,H513&gt;$AB$10,H513&gt;$AA$10,H513&gt;$Z$10),"CB",AND(H513&gt;=$AB$11,H513&gt;$AA$10,H513&gt;$Z$10),"CC",AND(H513&gt;=$AA$11,H513&gt;$Z$10),"DC",H513&gt;=50,"DD"),IF(H513&gt;=$Y$9,"FD","FF")),R513),IF(J513&gt;=$X$32,$X$30,IF(J513&gt;=$Y$32,$Y$30,IF(J513&gt;=$Z$32,$Z$30,IF(J513&gt;=$AA$32,$AA$30,IF(J513&gt;=$AB$32,$AB$30,IF(J513&gt;=$AC$32,$AC$30,IF(J513&gt;=$AD$32,$AD$30,IF(J513&gt;=$AE$32,$AE$30,$AF$30))))))))),R513)</f>
        <v/>
      </c>
      <c r="T513" s="9" t="str" cm="1">
        <f t="array" ref="T513">IF(A513&lt;&gt;"",IF(_xlfn.BITOR(D513&lt;&gt;"GR",D513&lt;&gt;""),IF(AND(J513&gt;=50,D513&gt;=55),_xlfn.RANK.EQ(J513,$J$2:$J$1000,0),_xlfn.IFS(S513="FD",999,S513="FF",1000)),IF(AND(J513&gt;=50,F513&gt;=55),_xlfn.RANK.EQ(J513,$J$2:$J$326,0),_xlfn.IFS(S513="FD",999,S513="FF",1000))),"")</f>
        <v/>
      </c>
    </row>
    <row r="514" spans="1:20" x14ac:dyDescent="0.2">
      <c r="A514" s="3"/>
      <c r="B514" s="3"/>
      <c r="C514" s="3"/>
      <c r="D514" s="3"/>
      <c r="E514" s="16">
        <f t="shared" si="98"/>
        <v>0</v>
      </c>
      <c r="F514" s="16">
        <f t="shared" si="99"/>
        <v>0</v>
      </c>
      <c r="G514" s="9">
        <f t="shared" ref="G514:G577" si="110">(E514*0.4)+(F514*0.6)</f>
        <v>0</v>
      </c>
      <c r="H514" s="9">
        <f t="shared" si="100"/>
        <v>0</v>
      </c>
      <c r="I514" s="9">
        <f t="shared" si="108"/>
        <v>0</v>
      </c>
      <c r="J514" s="9">
        <f t="shared" si="109"/>
        <v>0</v>
      </c>
      <c r="K514" s="9" t="str">
        <f t="shared" si="101"/>
        <v/>
      </c>
      <c r="L514" s="9" t="str">
        <f t="shared" si="102"/>
        <v/>
      </c>
      <c r="M514" s="9" t="str">
        <f t="shared" si="103"/>
        <v/>
      </c>
      <c r="N514" s="9" t="str">
        <f t="shared" si="104"/>
        <v/>
      </c>
      <c r="O514" s="9" t="str">
        <f t="shared" si="105"/>
        <v/>
      </c>
      <c r="P514" s="9" t="str">
        <f t="shared" si="106"/>
        <v/>
      </c>
      <c r="Q514" s="9" t="str">
        <f t="shared" si="107"/>
        <v/>
      </c>
      <c r="R514" s="9" t="str">
        <f>IF(A514&lt;&gt;"",IF(COUNTIF($G$2:$G$1000,"&gt;=50")&gt;=10,IF(AND(F514&gt;=55,G514&gt;=50),IF(_xlfn.RANK.EQ(K514,$K$2:$K$1000,0)&lt;=ROUND(COUNTIFS($G$2:$G$1000,"&gt;=50",$F$2:$F$1000,"&gt;=55")/100*$AF$9,0),$AF$8,IF(_xlfn.RANK.EQ(L514,$L$2:$L$1000,0)&lt;=ROUND(COUNTIFS($G$2:$G$1000,"&gt;=50",$F$2:$F$1000,"&gt;=55")/100*$AE$9,0),$AE$8,IF(_xlfn.RANK.EQ(M514,$M$2:$M$1000,0)&lt;=ROUND(COUNTIFS($G$2:$G$1000,"&gt;=50",$F$2:$F$1000,"&gt;=55")/100*$AD$9,0),$AD$8,IF(_xlfn.RANK.EQ(N514,$N$2:$N$1000,0)&lt;=ROUND(COUNTIFS($G$2:$G$1000,"&gt;=50",$F$2:$F$1000,"&gt;=55")/100*$AC$9,0),$AC$8,IF(_xlfn.RANK.EQ(O514,$O$2:$O$1000,0)&lt;=ROUND(COUNTIFS($G$2:$G$1000,"&gt;=50",$F$2:$F$1000,"&gt;=55")/100*$AB$9,0),$AB$8,IF(_xlfn.RANK.EQ(P514,$P$2:$P$1000,0)&lt;=ROUND(COUNTIFS($G$2:$G$1000,"&gt;=50",$F$2:$F$1000,"&gt;=55")/100*$AA$9,0),$AA$8,$Z$8)))))),IF(I514&gt;=$Y$9,$Y$8,$X$8)),IF(I514&gt;=$X$32,$X$30,IF(I514&gt;=$Y$32,$Y$30,IF(I514&gt;=$Z$32,$Z$30,IF(I514&gt;=$AA$32,$AA$30,IF(I514&gt;=$AB$32,$AB$30,IF(I514&gt;=$AC$32,$AC$30,IF(I514&gt;=$AD$32,$AD$30,IF(I514&gt;=$AE$32,$AE$30,$AF$30))))))))),"")</f>
        <v/>
      </c>
      <c r="S514" s="9" t="str" cm="1">
        <f t="array" ref="S514">IF(AND(D514&lt;&gt;"",D514&lt;&gt;"GR"),IF(COUNTIF($H$2:$H$1000,"&gt;=50")&gt;=10,IF(D514&lt;&gt;"GR",IF(AND(D514&gt;=55,H514&gt;=50),_xlfn.IFS(AND(H514&gt;=$AF$11,H514&gt;$AE$10,H514&gt;$AD$10,H514&gt;$AC$10,H514&gt;$AB$10,H514&gt;$AA$10,H514&gt;$Z$10),"AA",AND(H514&gt;=$AE$11,H514&gt;$AD$10,H514&gt;$AC$10,H514&gt;$AB$10,H514&gt;$AA$10,H514&gt;$Z$10),"BA",AND(H514&gt;=$AD$11,H514&gt;$AC$10,H514&gt;$AB$10,H514&gt;$AA$10,H514&gt;$Z$10),"BB",AND(H514&gt;=$AC$11,H514&gt;$AB$10,H514&gt;$AA$10,H514&gt;$Z$10),"CB",AND(H514&gt;=$AB$11,H514&gt;$AA$10,H514&gt;$Z$10),"CC",AND(H514&gt;=$AA$11,H514&gt;$Z$10),"DC",H514&gt;=50,"DD"),IF(H514&gt;=$Y$9,"FD","FF")),R514),IF(J514&gt;=$X$32,$X$30,IF(J514&gt;=$Y$32,$Y$30,IF(J514&gt;=$Z$32,$Z$30,IF(J514&gt;=$AA$32,$AA$30,IF(J514&gt;=$AB$32,$AB$30,IF(J514&gt;=$AC$32,$AC$30,IF(J514&gt;=$AD$32,$AD$30,IF(J514&gt;=$AE$32,$AE$30,$AF$30))))))))),R514)</f>
        <v/>
      </c>
      <c r="T514" s="9" t="str" cm="1">
        <f t="array" ref="T514">IF(A514&lt;&gt;"",IF(_xlfn.BITOR(D514&lt;&gt;"GR",D514&lt;&gt;""),IF(AND(J514&gt;=50,D514&gt;=55),_xlfn.RANK.EQ(J514,$J$2:$J$1000,0),_xlfn.IFS(S514="FD",999,S514="FF",1000)),IF(AND(J514&gt;=50,F514&gt;=55),_xlfn.RANK.EQ(J514,$J$2:$J$326,0),_xlfn.IFS(S514="FD",999,S514="FF",1000))),"")</f>
        <v/>
      </c>
    </row>
    <row r="515" spans="1:20" x14ac:dyDescent="0.2">
      <c r="A515" s="3"/>
      <c r="B515" s="3"/>
      <c r="C515" s="3"/>
      <c r="D515" s="3"/>
      <c r="E515" s="16">
        <f t="shared" ref="E515:E578" si="111">IF(_xlfn.BITOR(B515="GR",B515=""),0,B515)</f>
        <v>0</v>
      </c>
      <c r="F515" s="16">
        <f t="shared" ref="F515:F578" si="112">IF(_xlfn.BITOR(C515="",C515="GR"),0,C515)</f>
        <v>0</v>
      </c>
      <c r="G515" s="9">
        <f t="shared" si="110"/>
        <v>0</v>
      </c>
      <c r="H515" s="9">
        <f t="shared" ref="H515:H578" si="113">IF(AND(D515&lt;&gt;"",D515&lt;&gt;"GR"),(E515*0.4)+(D515*0.6),G515)</f>
        <v>0</v>
      </c>
      <c r="I515" s="9">
        <f t="shared" si="108"/>
        <v>0</v>
      </c>
      <c r="J515" s="9">
        <f t="shared" si="109"/>
        <v>0</v>
      </c>
      <c r="K515" s="9" t="str">
        <f t="shared" ref="K515:K578" si="114">IF(AND(G515&gt;=50,F515&gt;=55),G515,"")</f>
        <v/>
      </c>
      <c r="L515" s="9" t="str">
        <f t="shared" ref="L515:L578" si="115">IF(K515&lt;&gt;"",IF(_xlfn.RANK.EQ(K515,$K$2:$K$326,0)&lt;=ROUND(COUNTIFS($G$2:$G$326,"&gt;=50",$F$2:$F$326,"&gt;=55")/100*$AF$9,0),"",G515),"")</f>
        <v/>
      </c>
      <c r="M515" s="9" t="str">
        <f t="shared" ref="M515:M578" si="116">IF(L515&lt;&gt;"",IF(_xlfn.RANK.EQ(L515,$L$2:$L$326,0)&lt;=ROUND(COUNTIFS($G$2:$G$326,"&gt;=50",$F$2:$F$326,"&gt;=55")/100*$AE$9,0),"",G515),"")</f>
        <v/>
      </c>
      <c r="N515" s="9" t="str">
        <f t="shared" ref="N515:N578" si="117">IF(M515&lt;&gt;"",IF(_xlfn.RANK.EQ(M515,$M$2:$M$326,0)&lt;=ROUND(COUNTIFS($G$2:$G$326,"&gt;=50",$F$2:$F$326,"&gt;=55")/100*$AD$9,0),"",G515),"")</f>
        <v/>
      </c>
      <c r="O515" s="9" t="str">
        <f t="shared" ref="O515:O578" si="118">IF(N515&lt;&gt;"",IF(_xlfn.RANK.EQ(N515,$N$2:$N$326,0)&lt;=ROUND(COUNTIFS($G$2:$G$326,"&gt;=50",$F$2:$F$326,"&gt;=55")/100*$AC$9,0),"",G515),"")</f>
        <v/>
      </c>
      <c r="P515" s="9" t="str">
        <f t="shared" ref="P515:P578" si="119">IF(O515&lt;&gt;"",IF(_xlfn.RANK.EQ(O515,$O$2:$O$326,0)&lt;=ROUND(COUNTIFS($G$2:$G$326,"&gt;=50",$F$2:$F$326,"&gt;=55")/100*$AB$9,0),"",G515),"")</f>
        <v/>
      </c>
      <c r="Q515" s="9" t="str">
        <f t="shared" ref="Q515:Q578" si="120">IF(P515&lt;&gt;"",IF(_xlfn.RANK.EQ(P515,$P$2:$P$326,0)&lt;=ROUND(COUNTIFS($G$2:$G$326,"&gt;=50",$F$2:$F$326,"&gt;=55")/100*$AA$9,0),"",G515),"")</f>
        <v/>
      </c>
      <c r="R515" s="9" t="str">
        <f>IF(A515&lt;&gt;"",IF(COUNTIF($G$2:$G$1000,"&gt;=50")&gt;=10,IF(AND(F515&gt;=55,G515&gt;=50),IF(_xlfn.RANK.EQ(K515,$K$2:$K$1000,0)&lt;=ROUND(COUNTIFS($G$2:$G$1000,"&gt;=50",$F$2:$F$1000,"&gt;=55")/100*$AF$9,0),$AF$8,IF(_xlfn.RANK.EQ(L515,$L$2:$L$1000,0)&lt;=ROUND(COUNTIFS($G$2:$G$1000,"&gt;=50",$F$2:$F$1000,"&gt;=55")/100*$AE$9,0),$AE$8,IF(_xlfn.RANK.EQ(M515,$M$2:$M$1000,0)&lt;=ROUND(COUNTIFS($G$2:$G$1000,"&gt;=50",$F$2:$F$1000,"&gt;=55")/100*$AD$9,0),$AD$8,IF(_xlfn.RANK.EQ(N515,$N$2:$N$1000,0)&lt;=ROUND(COUNTIFS($G$2:$G$1000,"&gt;=50",$F$2:$F$1000,"&gt;=55")/100*$AC$9,0),$AC$8,IF(_xlfn.RANK.EQ(O515,$O$2:$O$1000,0)&lt;=ROUND(COUNTIFS($G$2:$G$1000,"&gt;=50",$F$2:$F$1000,"&gt;=55")/100*$AB$9,0),$AB$8,IF(_xlfn.RANK.EQ(P515,$P$2:$P$1000,0)&lt;=ROUND(COUNTIFS($G$2:$G$1000,"&gt;=50",$F$2:$F$1000,"&gt;=55")/100*$AA$9,0),$AA$8,$Z$8)))))),IF(I515&gt;=$Y$9,$Y$8,$X$8)),IF(I515&gt;=$X$32,$X$30,IF(I515&gt;=$Y$32,$Y$30,IF(I515&gt;=$Z$32,$Z$30,IF(I515&gt;=$AA$32,$AA$30,IF(I515&gt;=$AB$32,$AB$30,IF(I515&gt;=$AC$32,$AC$30,IF(I515&gt;=$AD$32,$AD$30,IF(I515&gt;=$AE$32,$AE$30,$AF$30))))))))),"")</f>
        <v/>
      </c>
      <c r="S515" s="9" t="str" cm="1">
        <f t="array" ref="S515">IF(AND(D515&lt;&gt;"",D515&lt;&gt;"GR"),IF(COUNTIF($H$2:$H$1000,"&gt;=50")&gt;=10,IF(D515&lt;&gt;"GR",IF(AND(D515&gt;=55,H515&gt;=50),_xlfn.IFS(AND(H515&gt;=$AF$11,H515&gt;$AE$10,H515&gt;$AD$10,H515&gt;$AC$10,H515&gt;$AB$10,H515&gt;$AA$10,H515&gt;$Z$10),"AA",AND(H515&gt;=$AE$11,H515&gt;$AD$10,H515&gt;$AC$10,H515&gt;$AB$10,H515&gt;$AA$10,H515&gt;$Z$10),"BA",AND(H515&gt;=$AD$11,H515&gt;$AC$10,H515&gt;$AB$10,H515&gt;$AA$10,H515&gt;$Z$10),"BB",AND(H515&gt;=$AC$11,H515&gt;$AB$10,H515&gt;$AA$10,H515&gt;$Z$10),"CB",AND(H515&gt;=$AB$11,H515&gt;$AA$10,H515&gt;$Z$10),"CC",AND(H515&gt;=$AA$11,H515&gt;$Z$10),"DC",H515&gt;=50,"DD"),IF(H515&gt;=$Y$9,"FD","FF")),R515),IF(J515&gt;=$X$32,$X$30,IF(J515&gt;=$Y$32,$Y$30,IF(J515&gt;=$Z$32,$Z$30,IF(J515&gt;=$AA$32,$AA$30,IF(J515&gt;=$AB$32,$AB$30,IF(J515&gt;=$AC$32,$AC$30,IF(J515&gt;=$AD$32,$AD$30,IF(J515&gt;=$AE$32,$AE$30,$AF$30))))))))),R515)</f>
        <v/>
      </c>
      <c r="T515" s="9" t="str" cm="1">
        <f t="array" ref="T515">IF(A515&lt;&gt;"",IF(_xlfn.BITOR(D515&lt;&gt;"GR",D515&lt;&gt;""),IF(AND(J515&gt;=50,D515&gt;=55),_xlfn.RANK.EQ(J515,$J$2:$J$1000,0),_xlfn.IFS(S515="FD",999,S515="FF",1000)),IF(AND(J515&gt;=50,F515&gt;=55),_xlfn.RANK.EQ(J515,$J$2:$J$326,0),_xlfn.IFS(S515="FD",999,S515="FF",1000))),"")</f>
        <v/>
      </c>
    </row>
    <row r="516" spans="1:20" x14ac:dyDescent="0.2">
      <c r="A516" s="3"/>
      <c r="B516" s="3"/>
      <c r="C516" s="3"/>
      <c r="D516" s="3"/>
      <c r="E516" s="16">
        <f t="shared" si="111"/>
        <v>0</v>
      </c>
      <c r="F516" s="16">
        <f t="shared" si="112"/>
        <v>0</v>
      </c>
      <c r="G516" s="9">
        <f t="shared" si="110"/>
        <v>0</v>
      </c>
      <c r="H516" s="9">
        <f t="shared" si="113"/>
        <v>0</v>
      </c>
      <c r="I516" s="9">
        <f t="shared" si="108"/>
        <v>0</v>
      </c>
      <c r="J516" s="9">
        <f t="shared" si="109"/>
        <v>0</v>
      </c>
      <c r="K516" s="9" t="str">
        <f t="shared" si="114"/>
        <v/>
      </c>
      <c r="L516" s="9" t="str">
        <f t="shared" si="115"/>
        <v/>
      </c>
      <c r="M516" s="9" t="str">
        <f t="shared" si="116"/>
        <v/>
      </c>
      <c r="N516" s="9" t="str">
        <f t="shared" si="117"/>
        <v/>
      </c>
      <c r="O516" s="9" t="str">
        <f t="shared" si="118"/>
        <v/>
      </c>
      <c r="P516" s="9" t="str">
        <f t="shared" si="119"/>
        <v/>
      </c>
      <c r="Q516" s="9" t="str">
        <f t="shared" si="120"/>
        <v/>
      </c>
      <c r="R516" s="9" t="str">
        <f>IF(A516&lt;&gt;"",IF(COUNTIF($G$2:$G$1000,"&gt;=50")&gt;=10,IF(AND(F516&gt;=55,G516&gt;=50),IF(_xlfn.RANK.EQ(K516,$K$2:$K$1000,0)&lt;=ROUND(COUNTIFS($G$2:$G$1000,"&gt;=50",$F$2:$F$1000,"&gt;=55")/100*$AF$9,0),$AF$8,IF(_xlfn.RANK.EQ(L516,$L$2:$L$1000,0)&lt;=ROUND(COUNTIFS($G$2:$G$1000,"&gt;=50",$F$2:$F$1000,"&gt;=55")/100*$AE$9,0),$AE$8,IF(_xlfn.RANK.EQ(M516,$M$2:$M$1000,0)&lt;=ROUND(COUNTIFS($G$2:$G$1000,"&gt;=50",$F$2:$F$1000,"&gt;=55")/100*$AD$9,0),$AD$8,IF(_xlfn.RANK.EQ(N516,$N$2:$N$1000,0)&lt;=ROUND(COUNTIFS($G$2:$G$1000,"&gt;=50",$F$2:$F$1000,"&gt;=55")/100*$AC$9,0),$AC$8,IF(_xlfn.RANK.EQ(O516,$O$2:$O$1000,0)&lt;=ROUND(COUNTIFS($G$2:$G$1000,"&gt;=50",$F$2:$F$1000,"&gt;=55")/100*$AB$9,0),$AB$8,IF(_xlfn.RANK.EQ(P516,$P$2:$P$1000,0)&lt;=ROUND(COUNTIFS($G$2:$G$1000,"&gt;=50",$F$2:$F$1000,"&gt;=55")/100*$AA$9,0),$AA$8,$Z$8)))))),IF(I516&gt;=$Y$9,$Y$8,$X$8)),IF(I516&gt;=$X$32,$X$30,IF(I516&gt;=$Y$32,$Y$30,IF(I516&gt;=$Z$32,$Z$30,IF(I516&gt;=$AA$32,$AA$30,IF(I516&gt;=$AB$32,$AB$30,IF(I516&gt;=$AC$32,$AC$30,IF(I516&gt;=$AD$32,$AD$30,IF(I516&gt;=$AE$32,$AE$30,$AF$30))))))))),"")</f>
        <v/>
      </c>
      <c r="S516" s="9" t="str" cm="1">
        <f t="array" ref="S516">IF(AND(D516&lt;&gt;"",D516&lt;&gt;"GR"),IF(COUNTIF($H$2:$H$1000,"&gt;=50")&gt;=10,IF(D516&lt;&gt;"GR",IF(AND(D516&gt;=55,H516&gt;=50),_xlfn.IFS(AND(H516&gt;=$AF$11,H516&gt;$AE$10,H516&gt;$AD$10,H516&gt;$AC$10,H516&gt;$AB$10,H516&gt;$AA$10,H516&gt;$Z$10),"AA",AND(H516&gt;=$AE$11,H516&gt;$AD$10,H516&gt;$AC$10,H516&gt;$AB$10,H516&gt;$AA$10,H516&gt;$Z$10),"BA",AND(H516&gt;=$AD$11,H516&gt;$AC$10,H516&gt;$AB$10,H516&gt;$AA$10,H516&gt;$Z$10),"BB",AND(H516&gt;=$AC$11,H516&gt;$AB$10,H516&gt;$AA$10,H516&gt;$Z$10),"CB",AND(H516&gt;=$AB$11,H516&gt;$AA$10,H516&gt;$Z$10),"CC",AND(H516&gt;=$AA$11,H516&gt;$Z$10),"DC",H516&gt;=50,"DD"),IF(H516&gt;=$Y$9,"FD","FF")),R516),IF(J516&gt;=$X$32,$X$30,IF(J516&gt;=$Y$32,$Y$30,IF(J516&gt;=$Z$32,$Z$30,IF(J516&gt;=$AA$32,$AA$30,IF(J516&gt;=$AB$32,$AB$30,IF(J516&gt;=$AC$32,$AC$30,IF(J516&gt;=$AD$32,$AD$30,IF(J516&gt;=$AE$32,$AE$30,$AF$30))))))))),R516)</f>
        <v/>
      </c>
      <c r="T516" s="9" t="str" cm="1">
        <f t="array" ref="T516">IF(A516&lt;&gt;"",IF(_xlfn.BITOR(D516&lt;&gt;"GR",D516&lt;&gt;""),IF(AND(J516&gt;=50,D516&gt;=55),_xlfn.RANK.EQ(J516,$J$2:$J$1000,0),_xlfn.IFS(S516="FD",999,S516="FF",1000)),IF(AND(J516&gt;=50,F516&gt;=55),_xlfn.RANK.EQ(J516,$J$2:$J$326,0),_xlfn.IFS(S516="FD",999,S516="FF",1000))),"")</f>
        <v/>
      </c>
    </row>
    <row r="517" spans="1:20" x14ac:dyDescent="0.2">
      <c r="A517" s="3"/>
      <c r="B517" s="3"/>
      <c r="C517" s="3"/>
      <c r="D517" s="3"/>
      <c r="E517" s="16">
        <f t="shared" si="111"/>
        <v>0</v>
      </c>
      <c r="F517" s="16">
        <f t="shared" si="112"/>
        <v>0</v>
      </c>
      <c r="G517" s="9">
        <f t="shared" si="110"/>
        <v>0</v>
      </c>
      <c r="H517" s="9">
        <f t="shared" si="113"/>
        <v>0</v>
      </c>
      <c r="I517" s="9">
        <f t="shared" si="108"/>
        <v>0</v>
      </c>
      <c r="J517" s="9">
        <f t="shared" si="109"/>
        <v>0</v>
      </c>
      <c r="K517" s="9" t="str">
        <f t="shared" si="114"/>
        <v/>
      </c>
      <c r="L517" s="9" t="str">
        <f t="shared" si="115"/>
        <v/>
      </c>
      <c r="M517" s="9" t="str">
        <f t="shared" si="116"/>
        <v/>
      </c>
      <c r="N517" s="9" t="str">
        <f t="shared" si="117"/>
        <v/>
      </c>
      <c r="O517" s="9" t="str">
        <f t="shared" si="118"/>
        <v/>
      </c>
      <c r="P517" s="9" t="str">
        <f t="shared" si="119"/>
        <v/>
      </c>
      <c r="Q517" s="9" t="str">
        <f t="shared" si="120"/>
        <v/>
      </c>
      <c r="R517" s="9" t="str">
        <f>IF(A517&lt;&gt;"",IF(COUNTIF($G$2:$G$1000,"&gt;=50")&gt;=10,IF(AND(F517&gt;=55,G517&gt;=50),IF(_xlfn.RANK.EQ(K517,$K$2:$K$1000,0)&lt;=ROUND(COUNTIFS($G$2:$G$1000,"&gt;=50",$F$2:$F$1000,"&gt;=55")/100*$AF$9,0),$AF$8,IF(_xlfn.RANK.EQ(L517,$L$2:$L$1000,0)&lt;=ROUND(COUNTIFS($G$2:$G$1000,"&gt;=50",$F$2:$F$1000,"&gt;=55")/100*$AE$9,0),$AE$8,IF(_xlfn.RANK.EQ(M517,$M$2:$M$1000,0)&lt;=ROUND(COUNTIFS($G$2:$G$1000,"&gt;=50",$F$2:$F$1000,"&gt;=55")/100*$AD$9,0),$AD$8,IF(_xlfn.RANK.EQ(N517,$N$2:$N$1000,0)&lt;=ROUND(COUNTIFS($G$2:$G$1000,"&gt;=50",$F$2:$F$1000,"&gt;=55")/100*$AC$9,0),$AC$8,IF(_xlfn.RANK.EQ(O517,$O$2:$O$1000,0)&lt;=ROUND(COUNTIFS($G$2:$G$1000,"&gt;=50",$F$2:$F$1000,"&gt;=55")/100*$AB$9,0),$AB$8,IF(_xlfn.RANK.EQ(P517,$P$2:$P$1000,0)&lt;=ROUND(COUNTIFS($G$2:$G$1000,"&gt;=50",$F$2:$F$1000,"&gt;=55")/100*$AA$9,0),$AA$8,$Z$8)))))),IF(I517&gt;=$Y$9,$Y$8,$X$8)),IF(I517&gt;=$X$32,$X$30,IF(I517&gt;=$Y$32,$Y$30,IF(I517&gt;=$Z$32,$Z$30,IF(I517&gt;=$AA$32,$AA$30,IF(I517&gt;=$AB$32,$AB$30,IF(I517&gt;=$AC$32,$AC$30,IF(I517&gt;=$AD$32,$AD$30,IF(I517&gt;=$AE$32,$AE$30,$AF$30))))))))),"")</f>
        <v/>
      </c>
      <c r="S517" s="9" t="str" cm="1">
        <f t="array" ref="S517">IF(AND(D517&lt;&gt;"",D517&lt;&gt;"GR"),IF(COUNTIF($H$2:$H$1000,"&gt;=50")&gt;=10,IF(D517&lt;&gt;"GR",IF(AND(D517&gt;=55,H517&gt;=50),_xlfn.IFS(AND(H517&gt;=$AF$11,H517&gt;$AE$10,H517&gt;$AD$10,H517&gt;$AC$10,H517&gt;$AB$10,H517&gt;$AA$10,H517&gt;$Z$10),"AA",AND(H517&gt;=$AE$11,H517&gt;$AD$10,H517&gt;$AC$10,H517&gt;$AB$10,H517&gt;$AA$10,H517&gt;$Z$10),"BA",AND(H517&gt;=$AD$11,H517&gt;$AC$10,H517&gt;$AB$10,H517&gt;$AA$10,H517&gt;$Z$10),"BB",AND(H517&gt;=$AC$11,H517&gt;$AB$10,H517&gt;$AA$10,H517&gt;$Z$10),"CB",AND(H517&gt;=$AB$11,H517&gt;$AA$10,H517&gt;$Z$10),"CC",AND(H517&gt;=$AA$11,H517&gt;$Z$10),"DC",H517&gt;=50,"DD"),IF(H517&gt;=$Y$9,"FD","FF")),R517),IF(J517&gt;=$X$32,$X$30,IF(J517&gt;=$Y$32,$Y$30,IF(J517&gt;=$Z$32,$Z$30,IF(J517&gt;=$AA$32,$AA$30,IF(J517&gt;=$AB$32,$AB$30,IF(J517&gt;=$AC$32,$AC$30,IF(J517&gt;=$AD$32,$AD$30,IF(J517&gt;=$AE$32,$AE$30,$AF$30))))))))),R517)</f>
        <v/>
      </c>
      <c r="T517" s="9" t="str" cm="1">
        <f t="array" ref="T517">IF(A517&lt;&gt;"",IF(_xlfn.BITOR(D517&lt;&gt;"GR",D517&lt;&gt;""),IF(AND(J517&gt;=50,D517&gt;=55),_xlfn.RANK.EQ(J517,$J$2:$J$1000,0),_xlfn.IFS(S517="FD",999,S517="FF",1000)),IF(AND(J517&gt;=50,F517&gt;=55),_xlfn.RANK.EQ(J517,$J$2:$J$326,0),_xlfn.IFS(S517="FD",999,S517="FF",1000))),"")</f>
        <v/>
      </c>
    </row>
    <row r="518" spans="1:20" x14ac:dyDescent="0.2">
      <c r="A518" s="3"/>
      <c r="B518" s="3"/>
      <c r="C518" s="3"/>
      <c r="D518" s="3"/>
      <c r="E518" s="16">
        <f t="shared" si="111"/>
        <v>0</v>
      </c>
      <c r="F518" s="16">
        <f t="shared" si="112"/>
        <v>0</v>
      </c>
      <c r="G518" s="9">
        <f t="shared" si="110"/>
        <v>0</v>
      </c>
      <c r="H518" s="9">
        <f t="shared" si="113"/>
        <v>0</v>
      </c>
      <c r="I518" s="9">
        <f t="shared" si="108"/>
        <v>0</v>
      </c>
      <c r="J518" s="9">
        <f t="shared" si="109"/>
        <v>0</v>
      </c>
      <c r="K518" s="9" t="str">
        <f t="shared" si="114"/>
        <v/>
      </c>
      <c r="L518" s="9" t="str">
        <f t="shared" si="115"/>
        <v/>
      </c>
      <c r="M518" s="9" t="str">
        <f t="shared" si="116"/>
        <v/>
      </c>
      <c r="N518" s="9" t="str">
        <f t="shared" si="117"/>
        <v/>
      </c>
      <c r="O518" s="9" t="str">
        <f t="shared" si="118"/>
        <v/>
      </c>
      <c r="P518" s="9" t="str">
        <f t="shared" si="119"/>
        <v/>
      </c>
      <c r="Q518" s="9" t="str">
        <f t="shared" si="120"/>
        <v/>
      </c>
      <c r="R518" s="9" t="str">
        <f>IF(A518&lt;&gt;"",IF(COUNTIF($G$2:$G$1000,"&gt;=50")&gt;=10,IF(AND(F518&gt;=55,G518&gt;=50),IF(_xlfn.RANK.EQ(K518,$K$2:$K$1000,0)&lt;=ROUND(COUNTIFS($G$2:$G$1000,"&gt;=50",$F$2:$F$1000,"&gt;=55")/100*$AF$9,0),$AF$8,IF(_xlfn.RANK.EQ(L518,$L$2:$L$1000,0)&lt;=ROUND(COUNTIFS($G$2:$G$1000,"&gt;=50",$F$2:$F$1000,"&gt;=55")/100*$AE$9,0),$AE$8,IF(_xlfn.RANK.EQ(M518,$M$2:$M$1000,0)&lt;=ROUND(COUNTIFS($G$2:$G$1000,"&gt;=50",$F$2:$F$1000,"&gt;=55")/100*$AD$9,0),$AD$8,IF(_xlfn.RANK.EQ(N518,$N$2:$N$1000,0)&lt;=ROUND(COUNTIFS($G$2:$G$1000,"&gt;=50",$F$2:$F$1000,"&gt;=55")/100*$AC$9,0),$AC$8,IF(_xlfn.RANK.EQ(O518,$O$2:$O$1000,0)&lt;=ROUND(COUNTIFS($G$2:$G$1000,"&gt;=50",$F$2:$F$1000,"&gt;=55")/100*$AB$9,0),$AB$8,IF(_xlfn.RANK.EQ(P518,$P$2:$P$1000,0)&lt;=ROUND(COUNTIFS($G$2:$G$1000,"&gt;=50",$F$2:$F$1000,"&gt;=55")/100*$AA$9,0),$AA$8,$Z$8)))))),IF(I518&gt;=$Y$9,$Y$8,$X$8)),IF(I518&gt;=$X$32,$X$30,IF(I518&gt;=$Y$32,$Y$30,IF(I518&gt;=$Z$32,$Z$30,IF(I518&gt;=$AA$32,$AA$30,IF(I518&gt;=$AB$32,$AB$30,IF(I518&gt;=$AC$32,$AC$30,IF(I518&gt;=$AD$32,$AD$30,IF(I518&gt;=$AE$32,$AE$30,$AF$30))))))))),"")</f>
        <v/>
      </c>
      <c r="S518" s="9" t="str" cm="1">
        <f t="array" ref="S518">IF(AND(D518&lt;&gt;"",D518&lt;&gt;"GR"),IF(COUNTIF($H$2:$H$1000,"&gt;=50")&gt;=10,IF(D518&lt;&gt;"GR",IF(AND(D518&gt;=55,H518&gt;=50),_xlfn.IFS(AND(H518&gt;=$AF$11,H518&gt;$AE$10,H518&gt;$AD$10,H518&gt;$AC$10,H518&gt;$AB$10,H518&gt;$AA$10,H518&gt;$Z$10),"AA",AND(H518&gt;=$AE$11,H518&gt;$AD$10,H518&gt;$AC$10,H518&gt;$AB$10,H518&gt;$AA$10,H518&gt;$Z$10),"BA",AND(H518&gt;=$AD$11,H518&gt;$AC$10,H518&gt;$AB$10,H518&gt;$AA$10,H518&gt;$Z$10),"BB",AND(H518&gt;=$AC$11,H518&gt;$AB$10,H518&gt;$AA$10,H518&gt;$Z$10),"CB",AND(H518&gt;=$AB$11,H518&gt;$AA$10,H518&gt;$Z$10),"CC",AND(H518&gt;=$AA$11,H518&gt;$Z$10),"DC",H518&gt;=50,"DD"),IF(H518&gt;=$Y$9,"FD","FF")),R518),IF(J518&gt;=$X$32,$X$30,IF(J518&gt;=$Y$32,$Y$30,IF(J518&gt;=$Z$32,$Z$30,IF(J518&gt;=$AA$32,$AA$30,IF(J518&gt;=$AB$32,$AB$30,IF(J518&gt;=$AC$32,$AC$30,IF(J518&gt;=$AD$32,$AD$30,IF(J518&gt;=$AE$32,$AE$30,$AF$30))))))))),R518)</f>
        <v/>
      </c>
      <c r="T518" s="9" t="str" cm="1">
        <f t="array" ref="T518">IF(A518&lt;&gt;"",IF(_xlfn.BITOR(D518&lt;&gt;"GR",D518&lt;&gt;""),IF(AND(J518&gt;=50,D518&gt;=55),_xlfn.RANK.EQ(J518,$J$2:$J$1000,0),_xlfn.IFS(S518="FD",999,S518="FF",1000)),IF(AND(J518&gt;=50,F518&gt;=55),_xlfn.RANK.EQ(J518,$J$2:$J$326,0),_xlfn.IFS(S518="FD",999,S518="FF",1000))),"")</f>
        <v/>
      </c>
    </row>
    <row r="519" spans="1:20" x14ac:dyDescent="0.2">
      <c r="A519" s="3"/>
      <c r="B519" s="3"/>
      <c r="C519" s="3"/>
      <c r="D519" s="3"/>
      <c r="E519" s="16">
        <f t="shared" si="111"/>
        <v>0</v>
      </c>
      <c r="F519" s="16">
        <f t="shared" si="112"/>
        <v>0</v>
      </c>
      <c r="G519" s="9">
        <f t="shared" si="110"/>
        <v>0</v>
      </c>
      <c r="H519" s="9">
        <f t="shared" si="113"/>
        <v>0</v>
      </c>
      <c r="I519" s="9">
        <f t="shared" ref="I519:I582" si="121">ROUND(G519,0)</f>
        <v>0</v>
      </c>
      <c r="J519" s="9">
        <f t="shared" ref="J519:J582" si="122">ROUND(H519,0)</f>
        <v>0</v>
      </c>
      <c r="K519" s="9" t="str">
        <f t="shared" si="114"/>
        <v/>
      </c>
      <c r="L519" s="9" t="str">
        <f t="shared" si="115"/>
        <v/>
      </c>
      <c r="M519" s="9" t="str">
        <f t="shared" si="116"/>
        <v/>
      </c>
      <c r="N519" s="9" t="str">
        <f t="shared" si="117"/>
        <v/>
      </c>
      <c r="O519" s="9" t="str">
        <f t="shared" si="118"/>
        <v/>
      </c>
      <c r="P519" s="9" t="str">
        <f t="shared" si="119"/>
        <v/>
      </c>
      <c r="Q519" s="9" t="str">
        <f t="shared" si="120"/>
        <v/>
      </c>
      <c r="R519" s="9" t="str">
        <f>IF(A519&lt;&gt;"",IF(COUNTIF($G$2:$G$1000,"&gt;=50")&gt;=10,IF(AND(F519&gt;=55,G519&gt;=50),IF(_xlfn.RANK.EQ(K519,$K$2:$K$1000,0)&lt;=ROUND(COUNTIFS($G$2:$G$1000,"&gt;=50",$F$2:$F$1000,"&gt;=55")/100*$AF$9,0),$AF$8,IF(_xlfn.RANK.EQ(L519,$L$2:$L$1000,0)&lt;=ROUND(COUNTIFS($G$2:$G$1000,"&gt;=50",$F$2:$F$1000,"&gt;=55")/100*$AE$9,0),$AE$8,IF(_xlfn.RANK.EQ(M519,$M$2:$M$1000,0)&lt;=ROUND(COUNTIFS($G$2:$G$1000,"&gt;=50",$F$2:$F$1000,"&gt;=55")/100*$AD$9,0),$AD$8,IF(_xlfn.RANK.EQ(N519,$N$2:$N$1000,0)&lt;=ROUND(COUNTIFS($G$2:$G$1000,"&gt;=50",$F$2:$F$1000,"&gt;=55")/100*$AC$9,0),$AC$8,IF(_xlfn.RANK.EQ(O519,$O$2:$O$1000,0)&lt;=ROUND(COUNTIFS($G$2:$G$1000,"&gt;=50",$F$2:$F$1000,"&gt;=55")/100*$AB$9,0),$AB$8,IF(_xlfn.RANK.EQ(P519,$P$2:$P$1000,0)&lt;=ROUND(COUNTIFS($G$2:$G$1000,"&gt;=50",$F$2:$F$1000,"&gt;=55")/100*$AA$9,0),$AA$8,$Z$8)))))),IF(I519&gt;=$Y$9,$Y$8,$X$8)),IF(I519&gt;=$X$32,$X$30,IF(I519&gt;=$Y$32,$Y$30,IF(I519&gt;=$Z$32,$Z$30,IF(I519&gt;=$AA$32,$AA$30,IF(I519&gt;=$AB$32,$AB$30,IF(I519&gt;=$AC$32,$AC$30,IF(I519&gt;=$AD$32,$AD$30,IF(I519&gt;=$AE$32,$AE$30,$AF$30))))))))),"")</f>
        <v/>
      </c>
      <c r="S519" s="9" t="str" cm="1">
        <f t="array" ref="S519">IF(AND(D519&lt;&gt;"",D519&lt;&gt;"GR"),IF(COUNTIF($H$2:$H$1000,"&gt;=50")&gt;=10,IF(D519&lt;&gt;"GR",IF(AND(D519&gt;=55,H519&gt;=50),_xlfn.IFS(AND(H519&gt;=$AF$11,H519&gt;$AE$10,H519&gt;$AD$10,H519&gt;$AC$10,H519&gt;$AB$10,H519&gt;$AA$10,H519&gt;$Z$10),"AA",AND(H519&gt;=$AE$11,H519&gt;$AD$10,H519&gt;$AC$10,H519&gt;$AB$10,H519&gt;$AA$10,H519&gt;$Z$10),"BA",AND(H519&gt;=$AD$11,H519&gt;$AC$10,H519&gt;$AB$10,H519&gt;$AA$10,H519&gt;$Z$10),"BB",AND(H519&gt;=$AC$11,H519&gt;$AB$10,H519&gt;$AA$10,H519&gt;$Z$10),"CB",AND(H519&gt;=$AB$11,H519&gt;$AA$10,H519&gt;$Z$10),"CC",AND(H519&gt;=$AA$11,H519&gt;$Z$10),"DC",H519&gt;=50,"DD"),IF(H519&gt;=$Y$9,"FD","FF")),R519),IF(J519&gt;=$X$32,$X$30,IF(J519&gt;=$Y$32,$Y$30,IF(J519&gt;=$Z$32,$Z$30,IF(J519&gt;=$AA$32,$AA$30,IF(J519&gt;=$AB$32,$AB$30,IF(J519&gt;=$AC$32,$AC$30,IF(J519&gt;=$AD$32,$AD$30,IF(J519&gt;=$AE$32,$AE$30,$AF$30))))))))),R519)</f>
        <v/>
      </c>
      <c r="T519" s="9" t="str" cm="1">
        <f t="array" ref="T519">IF(A519&lt;&gt;"",IF(_xlfn.BITOR(D519&lt;&gt;"GR",D519&lt;&gt;""),IF(AND(J519&gt;=50,D519&gt;=55),_xlfn.RANK.EQ(J519,$J$2:$J$1000,0),_xlfn.IFS(S519="FD",999,S519="FF",1000)),IF(AND(J519&gt;=50,F519&gt;=55),_xlfn.RANK.EQ(J519,$J$2:$J$326,0),_xlfn.IFS(S519="FD",999,S519="FF",1000))),"")</f>
        <v/>
      </c>
    </row>
    <row r="520" spans="1:20" x14ac:dyDescent="0.2">
      <c r="A520" s="3"/>
      <c r="B520" s="3"/>
      <c r="C520" s="3"/>
      <c r="D520" s="3"/>
      <c r="E520" s="16">
        <f t="shared" si="111"/>
        <v>0</v>
      </c>
      <c r="F520" s="16">
        <f t="shared" si="112"/>
        <v>0</v>
      </c>
      <c r="G520" s="9">
        <f t="shared" si="110"/>
        <v>0</v>
      </c>
      <c r="H520" s="9">
        <f t="shared" si="113"/>
        <v>0</v>
      </c>
      <c r="I520" s="9">
        <f t="shared" si="121"/>
        <v>0</v>
      </c>
      <c r="J520" s="9">
        <f t="shared" si="122"/>
        <v>0</v>
      </c>
      <c r="K520" s="9" t="str">
        <f t="shared" si="114"/>
        <v/>
      </c>
      <c r="L520" s="9" t="str">
        <f t="shared" si="115"/>
        <v/>
      </c>
      <c r="M520" s="9" t="str">
        <f t="shared" si="116"/>
        <v/>
      </c>
      <c r="N520" s="9" t="str">
        <f t="shared" si="117"/>
        <v/>
      </c>
      <c r="O520" s="9" t="str">
        <f t="shared" si="118"/>
        <v/>
      </c>
      <c r="P520" s="9" t="str">
        <f t="shared" si="119"/>
        <v/>
      </c>
      <c r="Q520" s="9" t="str">
        <f t="shared" si="120"/>
        <v/>
      </c>
      <c r="R520" s="9" t="str">
        <f>IF(A520&lt;&gt;"",IF(COUNTIF($G$2:$G$1000,"&gt;=50")&gt;=10,IF(AND(F520&gt;=55,G520&gt;=50),IF(_xlfn.RANK.EQ(K520,$K$2:$K$1000,0)&lt;=ROUND(COUNTIFS($G$2:$G$1000,"&gt;=50",$F$2:$F$1000,"&gt;=55")/100*$AF$9,0),$AF$8,IF(_xlfn.RANK.EQ(L520,$L$2:$L$1000,0)&lt;=ROUND(COUNTIFS($G$2:$G$1000,"&gt;=50",$F$2:$F$1000,"&gt;=55")/100*$AE$9,0),$AE$8,IF(_xlfn.RANK.EQ(M520,$M$2:$M$1000,0)&lt;=ROUND(COUNTIFS($G$2:$G$1000,"&gt;=50",$F$2:$F$1000,"&gt;=55")/100*$AD$9,0),$AD$8,IF(_xlfn.RANK.EQ(N520,$N$2:$N$1000,0)&lt;=ROUND(COUNTIFS($G$2:$G$1000,"&gt;=50",$F$2:$F$1000,"&gt;=55")/100*$AC$9,0),$AC$8,IF(_xlfn.RANK.EQ(O520,$O$2:$O$1000,0)&lt;=ROUND(COUNTIFS($G$2:$G$1000,"&gt;=50",$F$2:$F$1000,"&gt;=55")/100*$AB$9,0),$AB$8,IF(_xlfn.RANK.EQ(P520,$P$2:$P$1000,0)&lt;=ROUND(COUNTIFS($G$2:$G$1000,"&gt;=50",$F$2:$F$1000,"&gt;=55")/100*$AA$9,0),$AA$8,$Z$8)))))),IF(I520&gt;=$Y$9,$Y$8,$X$8)),IF(I520&gt;=$X$32,$X$30,IF(I520&gt;=$Y$32,$Y$30,IF(I520&gt;=$Z$32,$Z$30,IF(I520&gt;=$AA$32,$AA$30,IF(I520&gt;=$AB$32,$AB$30,IF(I520&gt;=$AC$32,$AC$30,IF(I520&gt;=$AD$32,$AD$30,IF(I520&gt;=$AE$32,$AE$30,$AF$30))))))))),"")</f>
        <v/>
      </c>
      <c r="S520" s="9" t="str" cm="1">
        <f t="array" ref="S520">IF(AND(D520&lt;&gt;"",D520&lt;&gt;"GR"),IF(COUNTIF($H$2:$H$1000,"&gt;=50")&gt;=10,IF(D520&lt;&gt;"GR",IF(AND(D520&gt;=55,H520&gt;=50),_xlfn.IFS(AND(H520&gt;=$AF$11,H520&gt;$AE$10,H520&gt;$AD$10,H520&gt;$AC$10,H520&gt;$AB$10,H520&gt;$AA$10,H520&gt;$Z$10),"AA",AND(H520&gt;=$AE$11,H520&gt;$AD$10,H520&gt;$AC$10,H520&gt;$AB$10,H520&gt;$AA$10,H520&gt;$Z$10),"BA",AND(H520&gt;=$AD$11,H520&gt;$AC$10,H520&gt;$AB$10,H520&gt;$AA$10,H520&gt;$Z$10),"BB",AND(H520&gt;=$AC$11,H520&gt;$AB$10,H520&gt;$AA$10,H520&gt;$Z$10),"CB",AND(H520&gt;=$AB$11,H520&gt;$AA$10,H520&gt;$Z$10),"CC",AND(H520&gt;=$AA$11,H520&gt;$Z$10),"DC",H520&gt;=50,"DD"),IF(H520&gt;=$Y$9,"FD","FF")),R520),IF(J520&gt;=$X$32,$X$30,IF(J520&gt;=$Y$32,$Y$30,IF(J520&gt;=$Z$32,$Z$30,IF(J520&gt;=$AA$32,$AA$30,IF(J520&gt;=$AB$32,$AB$30,IF(J520&gt;=$AC$32,$AC$30,IF(J520&gt;=$AD$32,$AD$30,IF(J520&gt;=$AE$32,$AE$30,$AF$30))))))))),R520)</f>
        <v/>
      </c>
      <c r="T520" s="9" t="str" cm="1">
        <f t="array" ref="T520">IF(A520&lt;&gt;"",IF(_xlfn.BITOR(D520&lt;&gt;"GR",D520&lt;&gt;""),IF(AND(J520&gt;=50,D520&gt;=55),_xlfn.RANK.EQ(J520,$J$2:$J$1000,0),_xlfn.IFS(S520="FD",999,S520="FF",1000)),IF(AND(J520&gt;=50,F520&gt;=55),_xlfn.RANK.EQ(J520,$J$2:$J$326,0),_xlfn.IFS(S520="FD",999,S520="FF",1000))),"")</f>
        <v/>
      </c>
    </row>
    <row r="521" spans="1:20" x14ac:dyDescent="0.2">
      <c r="A521" s="3"/>
      <c r="B521" s="3"/>
      <c r="C521" s="3"/>
      <c r="D521" s="3"/>
      <c r="E521" s="16">
        <f t="shared" si="111"/>
        <v>0</v>
      </c>
      <c r="F521" s="16">
        <f t="shared" si="112"/>
        <v>0</v>
      </c>
      <c r="G521" s="9">
        <f t="shared" si="110"/>
        <v>0</v>
      </c>
      <c r="H521" s="9">
        <f t="shared" si="113"/>
        <v>0</v>
      </c>
      <c r="I521" s="9">
        <f t="shared" si="121"/>
        <v>0</v>
      </c>
      <c r="J521" s="9">
        <f t="shared" si="122"/>
        <v>0</v>
      </c>
      <c r="K521" s="9" t="str">
        <f t="shared" si="114"/>
        <v/>
      </c>
      <c r="L521" s="9" t="str">
        <f t="shared" si="115"/>
        <v/>
      </c>
      <c r="M521" s="9" t="str">
        <f t="shared" si="116"/>
        <v/>
      </c>
      <c r="N521" s="9" t="str">
        <f t="shared" si="117"/>
        <v/>
      </c>
      <c r="O521" s="9" t="str">
        <f t="shared" si="118"/>
        <v/>
      </c>
      <c r="P521" s="9" t="str">
        <f t="shared" si="119"/>
        <v/>
      </c>
      <c r="Q521" s="9" t="str">
        <f t="shared" si="120"/>
        <v/>
      </c>
      <c r="R521" s="9" t="str">
        <f>IF(A521&lt;&gt;"",IF(COUNTIF($G$2:$G$1000,"&gt;=50")&gt;=10,IF(AND(F521&gt;=55,G521&gt;=50),IF(_xlfn.RANK.EQ(K521,$K$2:$K$1000,0)&lt;=ROUND(COUNTIFS($G$2:$G$1000,"&gt;=50",$F$2:$F$1000,"&gt;=55")/100*$AF$9,0),$AF$8,IF(_xlfn.RANK.EQ(L521,$L$2:$L$1000,0)&lt;=ROUND(COUNTIFS($G$2:$G$1000,"&gt;=50",$F$2:$F$1000,"&gt;=55")/100*$AE$9,0),$AE$8,IF(_xlfn.RANK.EQ(M521,$M$2:$M$1000,0)&lt;=ROUND(COUNTIFS($G$2:$G$1000,"&gt;=50",$F$2:$F$1000,"&gt;=55")/100*$AD$9,0),$AD$8,IF(_xlfn.RANK.EQ(N521,$N$2:$N$1000,0)&lt;=ROUND(COUNTIFS($G$2:$G$1000,"&gt;=50",$F$2:$F$1000,"&gt;=55")/100*$AC$9,0),$AC$8,IF(_xlfn.RANK.EQ(O521,$O$2:$O$1000,0)&lt;=ROUND(COUNTIFS($G$2:$G$1000,"&gt;=50",$F$2:$F$1000,"&gt;=55")/100*$AB$9,0),$AB$8,IF(_xlfn.RANK.EQ(P521,$P$2:$P$1000,0)&lt;=ROUND(COUNTIFS($G$2:$G$1000,"&gt;=50",$F$2:$F$1000,"&gt;=55")/100*$AA$9,0),$AA$8,$Z$8)))))),IF(I521&gt;=$Y$9,$Y$8,$X$8)),IF(I521&gt;=$X$32,$X$30,IF(I521&gt;=$Y$32,$Y$30,IF(I521&gt;=$Z$32,$Z$30,IF(I521&gt;=$AA$32,$AA$30,IF(I521&gt;=$AB$32,$AB$30,IF(I521&gt;=$AC$32,$AC$30,IF(I521&gt;=$AD$32,$AD$30,IF(I521&gt;=$AE$32,$AE$30,$AF$30))))))))),"")</f>
        <v/>
      </c>
      <c r="S521" s="9" t="str" cm="1">
        <f t="array" ref="S521">IF(AND(D521&lt;&gt;"",D521&lt;&gt;"GR"),IF(COUNTIF($H$2:$H$1000,"&gt;=50")&gt;=10,IF(D521&lt;&gt;"GR",IF(AND(D521&gt;=55,H521&gt;=50),_xlfn.IFS(AND(H521&gt;=$AF$11,H521&gt;$AE$10,H521&gt;$AD$10,H521&gt;$AC$10,H521&gt;$AB$10,H521&gt;$AA$10,H521&gt;$Z$10),"AA",AND(H521&gt;=$AE$11,H521&gt;$AD$10,H521&gt;$AC$10,H521&gt;$AB$10,H521&gt;$AA$10,H521&gt;$Z$10),"BA",AND(H521&gt;=$AD$11,H521&gt;$AC$10,H521&gt;$AB$10,H521&gt;$AA$10,H521&gt;$Z$10),"BB",AND(H521&gt;=$AC$11,H521&gt;$AB$10,H521&gt;$AA$10,H521&gt;$Z$10),"CB",AND(H521&gt;=$AB$11,H521&gt;$AA$10,H521&gt;$Z$10),"CC",AND(H521&gt;=$AA$11,H521&gt;$Z$10),"DC",H521&gt;=50,"DD"),IF(H521&gt;=$Y$9,"FD","FF")),R521),IF(J521&gt;=$X$32,$X$30,IF(J521&gt;=$Y$32,$Y$30,IF(J521&gt;=$Z$32,$Z$30,IF(J521&gt;=$AA$32,$AA$30,IF(J521&gt;=$AB$32,$AB$30,IF(J521&gt;=$AC$32,$AC$30,IF(J521&gt;=$AD$32,$AD$30,IF(J521&gt;=$AE$32,$AE$30,$AF$30))))))))),R521)</f>
        <v/>
      </c>
      <c r="T521" s="9" t="str" cm="1">
        <f t="array" ref="T521">IF(A521&lt;&gt;"",IF(_xlfn.BITOR(D521&lt;&gt;"GR",D521&lt;&gt;""),IF(AND(J521&gt;=50,D521&gt;=55),_xlfn.RANK.EQ(J521,$J$2:$J$1000,0),_xlfn.IFS(S521="FD",999,S521="FF",1000)),IF(AND(J521&gt;=50,F521&gt;=55),_xlfn.RANK.EQ(J521,$J$2:$J$326,0),_xlfn.IFS(S521="FD",999,S521="FF",1000))),"")</f>
        <v/>
      </c>
    </row>
    <row r="522" spans="1:20" x14ac:dyDescent="0.2">
      <c r="A522" s="3"/>
      <c r="B522" s="3"/>
      <c r="C522" s="3"/>
      <c r="D522" s="3"/>
      <c r="E522" s="16">
        <f t="shared" si="111"/>
        <v>0</v>
      </c>
      <c r="F522" s="16">
        <f t="shared" si="112"/>
        <v>0</v>
      </c>
      <c r="G522" s="9">
        <f t="shared" si="110"/>
        <v>0</v>
      </c>
      <c r="H522" s="9">
        <f t="shared" si="113"/>
        <v>0</v>
      </c>
      <c r="I522" s="9">
        <f t="shared" si="121"/>
        <v>0</v>
      </c>
      <c r="J522" s="9">
        <f t="shared" si="122"/>
        <v>0</v>
      </c>
      <c r="K522" s="9" t="str">
        <f t="shared" si="114"/>
        <v/>
      </c>
      <c r="L522" s="9" t="str">
        <f t="shared" si="115"/>
        <v/>
      </c>
      <c r="M522" s="9" t="str">
        <f t="shared" si="116"/>
        <v/>
      </c>
      <c r="N522" s="9" t="str">
        <f t="shared" si="117"/>
        <v/>
      </c>
      <c r="O522" s="9" t="str">
        <f t="shared" si="118"/>
        <v/>
      </c>
      <c r="P522" s="9" t="str">
        <f t="shared" si="119"/>
        <v/>
      </c>
      <c r="Q522" s="9" t="str">
        <f t="shared" si="120"/>
        <v/>
      </c>
      <c r="R522" s="9" t="str">
        <f>IF(A522&lt;&gt;"",IF(COUNTIF($G$2:$G$1000,"&gt;=50")&gt;=10,IF(AND(F522&gt;=55,G522&gt;=50),IF(_xlfn.RANK.EQ(K522,$K$2:$K$1000,0)&lt;=ROUND(COUNTIFS($G$2:$G$1000,"&gt;=50",$F$2:$F$1000,"&gt;=55")/100*$AF$9,0),$AF$8,IF(_xlfn.RANK.EQ(L522,$L$2:$L$1000,0)&lt;=ROUND(COUNTIFS($G$2:$G$1000,"&gt;=50",$F$2:$F$1000,"&gt;=55")/100*$AE$9,0),$AE$8,IF(_xlfn.RANK.EQ(M522,$M$2:$M$1000,0)&lt;=ROUND(COUNTIFS($G$2:$G$1000,"&gt;=50",$F$2:$F$1000,"&gt;=55")/100*$AD$9,0),$AD$8,IF(_xlfn.RANK.EQ(N522,$N$2:$N$1000,0)&lt;=ROUND(COUNTIFS($G$2:$G$1000,"&gt;=50",$F$2:$F$1000,"&gt;=55")/100*$AC$9,0),$AC$8,IF(_xlfn.RANK.EQ(O522,$O$2:$O$1000,0)&lt;=ROUND(COUNTIFS($G$2:$G$1000,"&gt;=50",$F$2:$F$1000,"&gt;=55")/100*$AB$9,0),$AB$8,IF(_xlfn.RANK.EQ(P522,$P$2:$P$1000,0)&lt;=ROUND(COUNTIFS($G$2:$G$1000,"&gt;=50",$F$2:$F$1000,"&gt;=55")/100*$AA$9,0),$AA$8,$Z$8)))))),IF(I522&gt;=$Y$9,$Y$8,$X$8)),IF(I522&gt;=$X$32,$X$30,IF(I522&gt;=$Y$32,$Y$30,IF(I522&gt;=$Z$32,$Z$30,IF(I522&gt;=$AA$32,$AA$30,IF(I522&gt;=$AB$32,$AB$30,IF(I522&gt;=$AC$32,$AC$30,IF(I522&gt;=$AD$32,$AD$30,IF(I522&gt;=$AE$32,$AE$30,$AF$30))))))))),"")</f>
        <v/>
      </c>
      <c r="S522" s="9" t="str" cm="1">
        <f t="array" ref="S522">IF(AND(D522&lt;&gt;"",D522&lt;&gt;"GR"),IF(COUNTIF($H$2:$H$1000,"&gt;=50")&gt;=10,IF(D522&lt;&gt;"GR",IF(AND(D522&gt;=55,H522&gt;=50),_xlfn.IFS(AND(H522&gt;=$AF$11,H522&gt;$AE$10,H522&gt;$AD$10,H522&gt;$AC$10,H522&gt;$AB$10,H522&gt;$AA$10,H522&gt;$Z$10),"AA",AND(H522&gt;=$AE$11,H522&gt;$AD$10,H522&gt;$AC$10,H522&gt;$AB$10,H522&gt;$AA$10,H522&gt;$Z$10),"BA",AND(H522&gt;=$AD$11,H522&gt;$AC$10,H522&gt;$AB$10,H522&gt;$AA$10,H522&gt;$Z$10),"BB",AND(H522&gt;=$AC$11,H522&gt;$AB$10,H522&gt;$AA$10,H522&gt;$Z$10),"CB",AND(H522&gt;=$AB$11,H522&gt;$AA$10,H522&gt;$Z$10),"CC",AND(H522&gt;=$AA$11,H522&gt;$Z$10),"DC",H522&gt;=50,"DD"),IF(H522&gt;=$Y$9,"FD","FF")),R522),IF(J522&gt;=$X$32,$X$30,IF(J522&gt;=$Y$32,$Y$30,IF(J522&gt;=$Z$32,$Z$30,IF(J522&gt;=$AA$32,$AA$30,IF(J522&gt;=$AB$32,$AB$30,IF(J522&gt;=$AC$32,$AC$30,IF(J522&gt;=$AD$32,$AD$30,IF(J522&gt;=$AE$32,$AE$30,$AF$30))))))))),R522)</f>
        <v/>
      </c>
      <c r="T522" s="9" t="str" cm="1">
        <f t="array" ref="T522">IF(A522&lt;&gt;"",IF(_xlfn.BITOR(D522&lt;&gt;"GR",D522&lt;&gt;""),IF(AND(J522&gt;=50,D522&gt;=55),_xlfn.RANK.EQ(J522,$J$2:$J$1000,0),_xlfn.IFS(S522="FD",999,S522="FF",1000)),IF(AND(J522&gt;=50,F522&gt;=55),_xlfn.RANK.EQ(J522,$J$2:$J$326,0),_xlfn.IFS(S522="FD",999,S522="FF",1000))),"")</f>
        <v/>
      </c>
    </row>
    <row r="523" spans="1:20" x14ac:dyDescent="0.2">
      <c r="A523" s="3"/>
      <c r="B523" s="3"/>
      <c r="C523" s="3"/>
      <c r="D523" s="3"/>
      <c r="E523" s="16">
        <f t="shared" si="111"/>
        <v>0</v>
      </c>
      <c r="F523" s="16">
        <f t="shared" si="112"/>
        <v>0</v>
      </c>
      <c r="G523" s="9">
        <f t="shared" si="110"/>
        <v>0</v>
      </c>
      <c r="H523" s="9">
        <f t="shared" si="113"/>
        <v>0</v>
      </c>
      <c r="I523" s="9">
        <f t="shared" si="121"/>
        <v>0</v>
      </c>
      <c r="J523" s="9">
        <f t="shared" si="122"/>
        <v>0</v>
      </c>
      <c r="K523" s="9" t="str">
        <f t="shared" si="114"/>
        <v/>
      </c>
      <c r="L523" s="9" t="str">
        <f t="shared" si="115"/>
        <v/>
      </c>
      <c r="M523" s="9" t="str">
        <f t="shared" si="116"/>
        <v/>
      </c>
      <c r="N523" s="9" t="str">
        <f t="shared" si="117"/>
        <v/>
      </c>
      <c r="O523" s="9" t="str">
        <f t="shared" si="118"/>
        <v/>
      </c>
      <c r="P523" s="9" t="str">
        <f t="shared" si="119"/>
        <v/>
      </c>
      <c r="Q523" s="9" t="str">
        <f t="shared" si="120"/>
        <v/>
      </c>
      <c r="R523" s="9" t="str">
        <f>IF(A523&lt;&gt;"",IF(COUNTIF($G$2:$G$1000,"&gt;=50")&gt;=10,IF(AND(F523&gt;=55,G523&gt;=50),IF(_xlfn.RANK.EQ(K523,$K$2:$K$1000,0)&lt;=ROUND(COUNTIFS($G$2:$G$1000,"&gt;=50",$F$2:$F$1000,"&gt;=55")/100*$AF$9,0),$AF$8,IF(_xlfn.RANK.EQ(L523,$L$2:$L$1000,0)&lt;=ROUND(COUNTIFS($G$2:$G$1000,"&gt;=50",$F$2:$F$1000,"&gt;=55")/100*$AE$9,0),$AE$8,IF(_xlfn.RANK.EQ(M523,$M$2:$M$1000,0)&lt;=ROUND(COUNTIFS($G$2:$G$1000,"&gt;=50",$F$2:$F$1000,"&gt;=55")/100*$AD$9,0),$AD$8,IF(_xlfn.RANK.EQ(N523,$N$2:$N$1000,0)&lt;=ROUND(COUNTIFS($G$2:$G$1000,"&gt;=50",$F$2:$F$1000,"&gt;=55")/100*$AC$9,0),$AC$8,IF(_xlfn.RANK.EQ(O523,$O$2:$O$1000,0)&lt;=ROUND(COUNTIFS($G$2:$G$1000,"&gt;=50",$F$2:$F$1000,"&gt;=55")/100*$AB$9,0),$AB$8,IF(_xlfn.RANK.EQ(P523,$P$2:$P$1000,0)&lt;=ROUND(COUNTIFS($G$2:$G$1000,"&gt;=50",$F$2:$F$1000,"&gt;=55")/100*$AA$9,0),$AA$8,$Z$8)))))),IF(I523&gt;=$Y$9,$Y$8,$X$8)),IF(I523&gt;=$X$32,$X$30,IF(I523&gt;=$Y$32,$Y$30,IF(I523&gt;=$Z$32,$Z$30,IF(I523&gt;=$AA$32,$AA$30,IF(I523&gt;=$AB$32,$AB$30,IF(I523&gt;=$AC$32,$AC$30,IF(I523&gt;=$AD$32,$AD$30,IF(I523&gt;=$AE$32,$AE$30,$AF$30))))))))),"")</f>
        <v/>
      </c>
      <c r="S523" s="9" t="str" cm="1">
        <f t="array" ref="S523">IF(AND(D523&lt;&gt;"",D523&lt;&gt;"GR"),IF(COUNTIF($H$2:$H$1000,"&gt;=50")&gt;=10,IF(D523&lt;&gt;"GR",IF(AND(D523&gt;=55,H523&gt;=50),_xlfn.IFS(AND(H523&gt;=$AF$11,H523&gt;$AE$10,H523&gt;$AD$10,H523&gt;$AC$10,H523&gt;$AB$10,H523&gt;$AA$10,H523&gt;$Z$10),"AA",AND(H523&gt;=$AE$11,H523&gt;$AD$10,H523&gt;$AC$10,H523&gt;$AB$10,H523&gt;$AA$10,H523&gt;$Z$10),"BA",AND(H523&gt;=$AD$11,H523&gt;$AC$10,H523&gt;$AB$10,H523&gt;$AA$10,H523&gt;$Z$10),"BB",AND(H523&gt;=$AC$11,H523&gt;$AB$10,H523&gt;$AA$10,H523&gt;$Z$10),"CB",AND(H523&gt;=$AB$11,H523&gt;$AA$10,H523&gt;$Z$10),"CC",AND(H523&gt;=$AA$11,H523&gt;$Z$10),"DC",H523&gt;=50,"DD"),IF(H523&gt;=$Y$9,"FD","FF")),R523),IF(J523&gt;=$X$32,$X$30,IF(J523&gt;=$Y$32,$Y$30,IF(J523&gt;=$Z$32,$Z$30,IF(J523&gt;=$AA$32,$AA$30,IF(J523&gt;=$AB$32,$AB$30,IF(J523&gt;=$AC$32,$AC$30,IF(J523&gt;=$AD$32,$AD$30,IF(J523&gt;=$AE$32,$AE$30,$AF$30))))))))),R523)</f>
        <v/>
      </c>
      <c r="T523" s="9" t="str" cm="1">
        <f t="array" ref="T523">IF(A523&lt;&gt;"",IF(_xlfn.BITOR(D523&lt;&gt;"GR",D523&lt;&gt;""),IF(AND(J523&gt;=50,D523&gt;=55),_xlfn.RANK.EQ(J523,$J$2:$J$1000,0),_xlfn.IFS(S523="FD",999,S523="FF",1000)),IF(AND(J523&gt;=50,F523&gt;=55),_xlfn.RANK.EQ(J523,$J$2:$J$326,0),_xlfn.IFS(S523="FD",999,S523="FF",1000))),"")</f>
        <v/>
      </c>
    </row>
    <row r="524" spans="1:20" x14ac:dyDescent="0.2">
      <c r="A524" s="3"/>
      <c r="B524" s="3"/>
      <c r="C524" s="3"/>
      <c r="D524" s="3"/>
      <c r="E524" s="16">
        <f t="shared" si="111"/>
        <v>0</v>
      </c>
      <c r="F524" s="16">
        <f t="shared" si="112"/>
        <v>0</v>
      </c>
      <c r="G524" s="9">
        <f t="shared" si="110"/>
        <v>0</v>
      </c>
      <c r="H524" s="9">
        <f t="shared" si="113"/>
        <v>0</v>
      </c>
      <c r="I524" s="9">
        <f t="shared" si="121"/>
        <v>0</v>
      </c>
      <c r="J524" s="9">
        <f t="shared" si="122"/>
        <v>0</v>
      </c>
      <c r="K524" s="9" t="str">
        <f t="shared" si="114"/>
        <v/>
      </c>
      <c r="L524" s="9" t="str">
        <f t="shared" si="115"/>
        <v/>
      </c>
      <c r="M524" s="9" t="str">
        <f t="shared" si="116"/>
        <v/>
      </c>
      <c r="N524" s="9" t="str">
        <f t="shared" si="117"/>
        <v/>
      </c>
      <c r="O524" s="9" t="str">
        <f t="shared" si="118"/>
        <v/>
      </c>
      <c r="P524" s="9" t="str">
        <f t="shared" si="119"/>
        <v/>
      </c>
      <c r="Q524" s="9" t="str">
        <f t="shared" si="120"/>
        <v/>
      </c>
      <c r="R524" s="9" t="str">
        <f>IF(A524&lt;&gt;"",IF(COUNTIF($G$2:$G$1000,"&gt;=50")&gt;=10,IF(AND(F524&gt;=55,G524&gt;=50),IF(_xlfn.RANK.EQ(K524,$K$2:$K$1000,0)&lt;=ROUND(COUNTIFS($G$2:$G$1000,"&gt;=50",$F$2:$F$1000,"&gt;=55")/100*$AF$9,0),$AF$8,IF(_xlfn.RANK.EQ(L524,$L$2:$L$1000,0)&lt;=ROUND(COUNTIFS($G$2:$G$1000,"&gt;=50",$F$2:$F$1000,"&gt;=55")/100*$AE$9,0),$AE$8,IF(_xlfn.RANK.EQ(M524,$M$2:$M$1000,0)&lt;=ROUND(COUNTIFS($G$2:$G$1000,"&gt;=50",$F$2:$F$1000,"&gt;=55")/100*$AD$9,0),$AD$8,IF(_xlfn.RANK.EQ(N524,$N$2:$N$1000,0)&lt;=ROUND(COUNTIFS($G$2:$G$1000,"&gt;=50",$F$2:$F$1000,"&gt;=55")/100*$AC$9,0),$AC$8,IF(_xlfn.RANK.EQ(O524,$O$2:$O$1000,0)&lt;=ROUND(COUNTIFS($G$2:$G$1000,"&gt;=50",$F$2:$F$1000,"&gt;=55")/100*$AB$9,0),$AB$8,IF(_xlfn.RANK.EQ(P524,$P$2:$P$1000,0)&lt;=ROUND(COUNTIFS($G$2:$G$1000,"&gt;=50",$F$2:$F$1000,"&gt;=55")/100*$AA$9,0),$AA$8,$Z$8)))))),IF(I524&gt;=$Y$9,$Y$8,$X$8)),IF(I524&gt;=$X$32,$X$30,IF(I524&gt;=$Y$32,$Y$30,IF(I524&gt;=$Z$32,$Z$30,IF(I524&gt;=$AA$32,$AA$30,IF(I524&gt;=$AB$32,$AB$30,IF(I524&gt;=$AC$32,$AC$30,IF(I524&gt;=$AD$32,$AD$30,IF(I524&gt;=$AE$32,$AE$30,$AF$30))))))))),"")</f>
        <v/>
      </c>
      <c r="S524" s="9" t="str" cm="1">
        <f t="array" ref="S524">IF(AND(D524&lt;&gt;"",D524&lt;&gt;"GR"),IF(COUNTIF($H$2:$H$1000,"&gt;=50")&gt;=10,IF(D524&lt;&gt;"GR",IF(AND(D524&gt;=55,H524&gt;=50),_xlfn.IFS(AND(H524&gt;=$AF$11,H524&gt;$AE$10,H524&gt;$AD$10,H524&gt;$AC$10,H524&gt;$AB$10,H524&gt;$AA$10,H524&gt;$Z$10),"AA",AND(H524&gt;=$AE$11,H524&gt;$AD$10,H524&gt;$AC$10,H524&gt;$AB$10,H524&gt;$AA$10,H524&gt;$Z$10),"BA",AND(H524&gt;=$AD$11,H524&gt;$AC$10,H524&gt;$AB$10,H524&gt;$AA$10,H524&gt;$Z$10),"BB",AND(H524&gt;=$AC$11,H524&gt;$AB$10,H524&gt;$AA$10,H524&gt;$Z$10),"CB",AND(H524&gt;=$AB$11,H524&gt;$AA$10,H524&gt;$Z$10),"CC",AND(H524&gt;=$AA$11,H524&gt;$Z$10),"DC",H524&gt;=50,"DD"),IF(H524&gt;=$Y$9,"FD","FF")),R524),IF(J524&gt;=$X$32,$X$30,IF(J524&gt;=$Y$32,$Y$30,IF(J524&gt;=$Z$32,$Z$30,IF(J524&gt;=$AA$32,$AA$30,IF(J524&gt;=$AB$32,$AB$30,IF(J524&gt;=$AC$32,$AC$30,IF(J524&gt;=$AD$32,$AD$30,IF(J524&gt;=$AE$32,$AE$30,$AF$30))))))))),R524)</f>
        <v/>
      </c>
      <c r="T524" s="9" t="str" cm="1">
        <f t="array" ref="T524">IF(A524&lt;&gt;"",IF(_xlfn.BITOR(D524&lt;&gt;"GR",D524&lt;&gt;""),IF(AND(J524&gt;=50,D524&gt;=55),_xlfn.RANK.EQ(J524,$J$2:$J$1000,0),_xlfn.IFS(S524="FD",999,S524="FF",1000)),IF(AND(J524&gt;=50,F524&gt;=55),_xlfn.RANK.EQ(J524,$J$2:$J$326,0),_xlfn.IFS(S524="FD",999,S524="FF",1000))),"")</f>
        <v/>
      </c>
    </row>
    <row r="525" spans="1:20" x14ac:dyDescent="0.2">
      <c r="A525" s="3"/>
      <c r="B525" s="3"/>
      <c r="C525" s="3"/>
      <c r="D525" s="3"/>
      <c r="E525" s="16">
        <f t="shared" si="111"/>
        <v>0</v>
      </c>
      <c r="F525" s="16">
        <f t="shared" si="112"/>
        <v>0</v>
      </c>
      <c r="G525" s="9">
        <f t="shared" si="110"/>
        <v>0</v>
      </c>
      <c r="H525" s="9">
        <f t="shared" si="113"/>
        <v>0</v>
      </c>
      <c r="I525" s="9">
        <f t="shared" si="121"/>
        <v>0</v>
      </c>
      <c r="J525" s="9">
        <f t="shared" si="122"/>
        <v>0</v>
      </c>
      <c r="K525" s="9" t="str">
        <f t="shared" si="114"/>
        <v/>
      </c>
      <c r="L525" s="9" t="str">
        <f t="shared" si="115"/>
        <v/>
      </c>
      <c r="M525" s="9" t="str">
        <f t="shared" si="116"/>
        <v/>
      </c>
      <c r="N525" s="9" t="str">
        <f t="shared" si="117"/>
        <v/>
      </c>
      <c r="O525" s="9" t="str">
        <f t="shared" si="118"/>
        <v/>
      </c>
      <c r="P525" s="9" t="str">
        <f t="shared" si="119"/>
        <v/>
      </c>
      <c r="Q525" s="9" t="str">
        <f t="shared" si="120"/>
        <v/>
      </c>
      <c r="R525" s="9" t="str">
        <f>IF(A525&lt;&gt;"",IF(COUNTIF($G$2:$G$1000,"&gt;=50")&gt;=10,IF(AND(F525&gt;=55,G525&gt;=50),IF(_xlfn.RANK.EQ(K525,$K$2:$K$1000,0)&lt;=ROUND(COUNTIFS($G$2:$G$1000,"&gt;=50",$F$2:$F$1000,"&gt;=55")/100*$AF$9,0),$AF$8,IF(_xlfn.RANK.EQ(L525,$L$2:$L$1000,0)&lt;=ROUND(COUNTIFS($G$2:$G$1000,"&gt;=50",$F$2:$F$1000,"&gt;=55")/100*$AE$9,0),$AE$8,IF(_xlfn.RANK.EQ(M525,$M$2:$M$1000,0)&lt;=ROUND(COUNTIFS($G$2:$G$1000,"&gt;=50",$F$2:$F$1000,"&gt;=55")/100*$AD$9,0),$AD$8,IF(_xlfn.RANK.EQ(N525,$N$2:$N$1000,0)&lt;=ROUND(COUNTIFS($G$2:$G$1000,"&gt;=50",$F$2:$F$1000,"&gt;=55")/100*$AC$9,0),$AC$8,IF(_xlfn.RANK.EQ(O525,$O$2:$O$1000,0)&lt;=ROUND(COUNTIFS($G$2:$G$1000,"&gt;=50",$F$2:$F$1000,"&gt;=55")/100*$AB$9,0),$AB$8,IF(_xlfn.RANK.EQ(P525,$P$2:$P$1000,0)&lt;=ROUND(COUNTIFS($G$2:$G$1000,"&gt;=50",$F$2:$F$1000,"&gt;=55")/100*$AA$9,0),$AA$8,$Z$8)))))),IF(I525&gt;=$Y$9,$Y$8,$X$8)),IF(I525&gt;=$X$32,$X$30,IF(I525&gt;=$Y$32,$Y$30,IF(I525&gt;=$Z$32,$Z$30,IF(I525&gt;=$AA$32,$AA$30,IF(I525&gt;=$AB$32,$AB$30,IF(I525&gt;=$AC$32,$AC$30,IF(I525&gt;=$AD$32,$AD$30,IF(I525&gt;=$AE$32,$AE$30,$AF$30))))))))),"")</f>
        <v/>
      </c>
      <c r="S525" s="9" t="str" cm="1">
        <f t="array" ref="S525">IF(AND(D525&lt;&gt;"",D525&lt;&gt;"GR"),IF(COUNTIF($H$2:$H$1000,"&gt;=50")&gt;=10,IF(D525&lt;&gt;"GR",IF(AND(D525&gt;=55,H525&gt;=50),_xlfn.IFS(AND(H525&gt;=$AF$11,H525&gt;$AE$10,H525&gt;$AD$10,H525&gt;$AC$10,H525&gt;$AB$10,H525&gt;$AA$10,H525&gt;$Z$10),"AA",AND(H525&gt;=$AE$11,H525&gt;$AD$10,H525&gt;$AC$10,H525&gt;$AB$10,H525&gt;$AA$10,H525&gt;$Z$10),"BA",AND(H525&gt;=$AD$11,H525&gt;$AC$10,H525&gt;$AB$10,H525&gt;$AA$10,H525&gt;$Z$10),"BB",AND(H525&gt;=$AC$11,H525&gt;$AB$10,H525&gt;$AA$10,H525&gt;$Z$10),"CB",AND(H525&gt;=$AB$11,H525&gt;$AA$10,H525&gt;$Z$10),"CC",AND(H525&gt;=$AA$11,H525&gt;$Z$10),"DC",H525&gt;=50,"DD"),IF(H525&gt;=$Y$9,"FD","FF")),R525),IF(J525&gt;=$X$32,$X$30,IF(J525&gt;=$Y$32,$Y$30,IF(J525&gt;=$Z$32,$Z$30,IF(J525&gt;=$AA$32,$AA$30,IF(J525&gt;=$AB$32,$AB$30,IF(J525&gt;=$AC$32,$AC$30,IF(J525&gt;=$AD$32,$AD$30,IF(J525&gt;=$AE$32,$AE$30,$AF$30))))))))),R525)</f>
        <v/>
      </c>
      <c r="T525" s="9" t="str" cm="1">
        <f t="array" ref="T525">IF(A525&lt;&gt;"",IF(_xlfn.BITOR(D525&lt;&gt;"GR",D525&lt;&gt;""),IF(AND(J525&gt;=50,D525&gt;=55),_xlfn.RANK.EQ(J525,$J$2:$J$1000,0),_xlfn.IFS(S525="FD",999,S525="FF",1000)),IF(AND(J525&gt;=50,F525&gt;=55),_xlfn.RANK.EQ(J525,$J$2:$J$326,0),_xlfn.IFS(S525="FD",999,S525="FF",1000))),"")</f>
        <v/>
      </c>
    </row>
    <row r="526" spans="1:20" x14ac:dyDescent="0.2">
      <c r="A526" s="3"/>
      <c r="B526" s="3"/>
      <c r="C526" s="3"/>
      <c r="D526" s="3"/>
      <c r="E526" s="16">
        <f t="shared" si="111"/>
        <v>0</v>
      </c>
      <c r="F526" s="16">
        <f t="shared" si="112"/>
        <v>0</v>
      </c>
      <c r="G526" s="9">
        <f t="shared" si="110"/>
        <v>0</v>
      </c>
      <c r="H526" s="9">
        <f t="shared" si="113"/>
        <v>0</v>
      </c>
      <c r="I526" s="9">
        <f t="shared" si="121"/>
        <v>0</v>
      </c>
      <c r="J526" s="9">
        <f t="shared" si="122"/>
        <v>0</v>
      </c>
      <c r="K526" s="9" t="str">
        <f t="shared" si="114"/>
        <v/>
      </c>
      <c r="L526" s="9" t="str">
        <f t="shared" si="115"/>
        <v/>
      </c>
      <c r="M526" s="9" t="str">
        <f t="shared" si="116"/>
        <v/>
      </c>
      <c r="N526" s="9" t="str">
        <f t="shared" si="117"/>
        <v/>
      </c>
      <c r="O526" s="9" t="str">
        <f t="shared" si="118"/>
        <v/>
      </c>
      <c r="P526" s="9" t="str">
        <f t="shared" si="119"/>
        <v/>
      </c>
      <c r="Q526" s="9" t="str">
        <f t="shared" si="120"/>
        <v/>
      </c>
      <c r="R526" s="9" t="str">
        <f>IF(A526&lt;&gt;"",IF(COUNTIF($G$2:$G$1000,"&gt;=50")&gt;=10,IF(AND(F526&gt;=55,G526&gt;=50),IF(_xlfn.RANK.EQ(K526,$K$2:$K$1000,0)&lt;=ROUND(COUNTIFS($G$2:$G$1000,"&gt;=50",$F$2:$F$1000,"&gt;=55")/100*$AF$9,0),$AF$8,IF(_xlfn.RANK.EQ(L526,$L$2:$L$1000,0)&lt;=ROUND(COUNTIFS($G$2:$G$1000,"&gt;=50",$F$2:$F$1000,"&gt;=55")/100*$AE$9,0),$AE$8,IF(_xlfn.RANK.EQ(M526,$M$2:$M$1000,0)&lt;=ROUND(COUNTIFS($G$2:$G$1000,"&gt;=50",$F$2:$F$1000,"&gt;=55")/100*$AD$9,0),$AD$8,IF(_xlfn.RANK.EQ(N526,$N$2:$N$1000,0)&lt;=ROUND(COUNTIFS($G$2:$G$1000,"&gt;=50",$F$2:$F$1000,"&gt;=55")/100*$AC$9,0),$AC$8,IF(_xlfn.RANK.EQ(O526,$O$2:$O$1000,0)&lt;=ROUND(COUNTIFS($G$2:$G$1000,"&gt;=50",$F$2:$F$1000,"&gt;=55")/100*$AB$9,0),$AB$8,IF(_xlfn.RANK.EQ(P526,$P$2:$P$1000,0)&lt;=ROUND(COUNTIFS($G$2:$G$1000,"&gt;=50",$F$2:$F$1000,"&gt;=55")/100*$AA$9,0),$AA$8,$Z$8)))))),IF(I526&gt;=$Y$9,$Y$8,$X$8)),IF(I526&gt;=$X$32,$X$30,IF(I526&gt;=$Y$32,$Y$30,IF(I526&gt;=$Z$32,$Z$30,IF(I526&gt;=$AA$32,$AA$30,IF(I526&gt;=$AB$32,$AB$30,IF(I526&gt;=$AC$32,$AC$30,IF(I526&gt;=$AD$32,$AD$30,IF(I526&gt;=$AE$32,$AE$30,$AF$30))))))))),"")</f>
        <v/>
      </c>
      <c r="S526" s="9" t="str" cm="1">
        <f t="array" ref="S526">IF(AND(D526&lt;&gt;"",D526&lt;&gt;"GR"),IF(COUNTIF($H$2:$H$1000,"&gt;=50")&gt;=10,IF(D526&lt;&gt;"GR",IF(AND(D526&gt;=55,H526&gt;=50),_xlfn.IFS(AND(H526&gt;=$AF$11,H526&gt;$AE$10,H526&gt;$AD$10,H526&gt;$AC$10,H526&gt;$AB$10,H526&gt;$AA$10,H526&gt;$Z$10),"AA",AND(H526&gt;=$AE$11,H526&gt;$AD$10,H526&gt;$AC$10,H526&gt;$AB$10,H526&gt;$AA$10,H526&gt;$Z$10),"BA",AND(H526&gt;=$AD$11,H526&gt;$AC$10,H526&gt;$AB$10,H526&gt;$AA$10,H526&gt;$Z$10),"BB",AND(H526&gt;=$AC$11,H526&gt;$AB$10,H526&gt;$AA$10,H526&gt;$Z$10),"CB",AND(H526&gt;=$AB$11,H526&gt;$AA$10,H526&gt;$Z$10),"CC",AND(H526&gt;=$AA$11,H526&gt;$Z$10),"DC",H526&gt;=50,"DD"),IF(H526&gt;=$Y$9,"FD","FF")),R526),IF(J526&gt;=$X$32,$X$30,IF(J526&gt;=$Y$32,$Y$30,IF(J526&gt;=$Z$32,$Z$30,IF(J526&gt;=$AA$32,$AA$30,IF(J526&gt;=$AB$32,$AB$30,IF(J526&gt;=$AC$32,$AC$30,IF(J526&gt;=$AD$32,$AD$30,IF(J526&gt;=$AE$32,$AE$30,$AF$30))))))))),R526)</f>
        <v/>
      </c>
      <c r="T526" s="9" t="str" cm="1">
        <f t="array" ref="T526">IF(A526&lt;&gt;"",IF(_xlfn.BITOR(D526&lt;&gt;"GR",D526&lt;&gt;""),IF(AND(J526&gt;=50,D526&gt;=55),_xlfn.RANK.EQ(J526,$J$2:$J$1000,0),_xlfn.IFS(S526="FD",999,S526="FF",1000)),IF(AND(J526&gt;=50,F526&gt;=55),_xlfn.RANK.EQ(J526,$J$2:$J$326,0),_xlfn.IFS(S526="FD",999,S526="FF",1000))),"")</f>
        <v/>
      </c>
    </row>
    <row r="527" spans="1:20" x14ac:dyDescent="0.2">
      <c r="A527" s="3"/>
      <c r="B527" s="3"/>
      <c r="C527" s="3"/>
      <c r="D527" s="3"/>
      <c r="E527" s="16">
        <f t="shared" si="111"/>
        <v>0</v>
      </c>
      <c r="F527" s="16">
        <f t="shared" si="112"/>
        <v>0</v>
      </c>
      <c r="G527" s="9">
        <f t="shared" si="110"/>
        <v>0</v>
      </c>
      <c r="H527" s="9">
        <f t="shared" si="113"/>
        <v>0</v>
      </c>
      <c r="I527" s="9">
        <f t="shared" si="121"/>
        <v>0</v>
      </c>
      <c r="J527" s="9">
        <f t="shared" si="122"/>
        <v>0</v>
      </c>
      <c r="K527" s="9" t="str">
        <f t="shared" si="114"/>
        <v/>
      </c>
      <c r="L527" s="9" t="str">
        <f t="shared" si="115"/>
        <v/>
      </c>
      <c r="M527" s="9" t="str">
        <f t="shared" si="116"/>
        <v/>
      </c>
      <c r="N527" s="9" t="str">
        <f t="shared" si="117"/>
        <v/>
      </c>
      <c r="O527" s="9" t="str">
        <f t="shared" si="118"/>
        <v/>
      </c>
      <c r="P527" s="9" t="str">
        <f t="shared" si="119"/>
        <v/>
      </c>
      <c r="Q527" s="9" t="str">
        <f t="shared" si="120"/>
        <v/>
      </c>
      <c r="R527" s="9" t="str">
        <f>IF(A527&lt;&gt;"",IF(COUNTIF($G$2:$G$1000,"&gt;=50")&gt;=10,IF(AND(F527&gt;=55,G527&gt;=50),IF(_xlfn.RANK.EQ(K527,$K$2:$K$1000,0)&lt;=ROUND(COUNTIFS($G$2:$G$1000,"&gt;=50",$F$2:$F$1000,"&gt;=55")/100*$AF$9,0),$AF$8,IF(_xlfn.RANK.EQ(L527,$L$2:$L$1000,0)&lt;=ROUND(COUNTIFS($G$2:$G$1000,"&gt;=50",$F$2:$F$1000,"&gt;=55")/100*$AE$9,0),$AE$8,IF(_xlfn.RANK.EQ(M527,$M$2:$M$1000,0)&lt;=ROUND(COUNTIFS($G$2:$G$1000,"&gt;=50",$F$2:$F$1000,"&gt;=55")/100*$AD$9,0),$AD$8,IF(_xlfn.RANK.EQ(N527,$N$2:$N$1000,0)&lt;=ROUND(COUNTIFS($G$2:$G$1000,"&gt;=50",$F$2:$F$1000,"&gt;=55")/100*$AC$9,0),$AC$8,IF(_xlfn.RANK.EQ(O527,$O$2:$O$1000,0)&lt;=ROUND(COUNTIFS($G$2:$G$1000,"&gt;=50",$F$2:$F$1000,"&gt;=55")/100*$AB$9,0),$AB$8,IF(_xlfn.RANK.EQ(P527,$P$2:$P$1000,0)&lt;=ROUND(COUNTIFS($G$2:$G$1000,"&gt;=50",$F$2:$F$1000,"&gt;=55")/100*$AA$9,0),$AA$8,$Z$8)))))),IF(I527&gt;=$Y$9,$Y$8,$X$8)),IF(I527&gt;=$X$32,$X$30,IF(I527&gt;=$Y$32,$Y$30,IF(I527&gt;=$Z$32,$Z$30,IF(I527&gt;=$AA$32,$AA$30,IF(I527&gt;=$AB$32,$AB$30,IF(I527&gt;=$AC$32,$AC$30,IF(I527&gt;=$AD$32,$AD$30,IF(I527&gt;=$AE$32,$AE$30,$AF$30))))))))),"")</f>
        <v/>
      </c>
      <c r="S527" s="9" t="str" cm="1">
        <f t="array" ref="S527">IF(AND(D527&lt;&gt;"",D527&lt;&gt;"GR"),IF(COUNTIF($H$2:$H$1000,"&gt;=50")&gt;=10,IF(D527&lt;&gt;"GR",IF(AND(D527&gt;=55,H527&gt;=50),_xlfn.IFS(AND(H527&gt;=$AF$11,H527&gt;$AE$10,H527&gt;$AD$10,H527&gt;$AC$10,H527&gt;$AB$10,H527&gt;$AA$10,H527&gt;$Z$10),"AA",AND(H527&gt;=$AE$11,H527&gt;$AD$10,H527&gt;$AC$10,H527&gt;$AB$10,H527&gt;$AA$10,H527&gt;$Z$10),"BA",AND(H527&gt;=$AD$11,H527&gt;$AC$10,H527&gt;$AB$10,H527&gt;$AA$10,H527&gt;$Z$10),"BB",AND(H527&gt;=$AC$11,H527&gt;$AB$10,H527&gt;$AA$10,H527&gt;$Z$10),"CB",AND(H527&gt;=$AB$11,H527&gt;$AA$10,H527&gt;$Z$10),"CC",AND(H527&gt;=$AA$11,H527&gt;$Z$10),"DC",H527&gt;=50,"DD"),IF(H527&gt;=$Y$9,"FD","FF")),R527),IF(J527&gt;=$X$32,$X$30,IF(J527&gt;=$Y$32,$Y$30,IF(J527&gt;=$Z$32,$Z$30,IF(J527&gt;=$AA$32,$AA$30,IF(J527&gt;=$AB$32,$AB$30,IF(J527&gt;=$AC$32,$AC$30,IF(J527&gt;=$AD$32,$AD$30,IF(J527&gt;=$AE$32,$AE$30,$AF$30))))))))),R527)</f>
        <v/>
      </c>
      <c r="T527" s="9" t="str" cm="1">
        <f t="array" ref="T527">IF(A527&lt;&gt;"",IF(_xlfn.BITOR(D527&lt;&gt;"GR",D527&lt;&gt;""),IF(AND(J527&gt;=50,D527&gt;=55),_xlfn.RANK.EQ(J527,$J$2:$J$1000,0),_xlfn.IFS(S527="FD",999,S527="FF",1000)),IF(AND(J527&gt;=50,F527&gt;=55),_xlfn.RANK.EQ(J527,$J$2:$J$326,0),_xlfn.IFS(S527="FD",999,S527="FF",1000))),"")</f>
        <v/>
      </c>
    </row>
    <row r="528" spans="1:20" x14ac:dyDescent="0.2">
      <c r="A528" s="3"/>
      <c r="B528" s="3"/>
      <c r="C528" s="3"/>
      <c r="D528" s="3"/>
      <c r="E528" s="16">
        <f t="shared" si="111"/>
        <v>0</v>
      </c>
      <c r="F528" s="16">
        <f t="shared" si="112"/>
        <v>0</v>
      </c>
      <c r="G528" s="9">
        <f t="shared" si="110"/>
        <v>0</v>
      </c>
      <c r="H528" s="9">
        <f t="shared" si="113"/>
        <v>0</v>
      </c>
      <c r="I528" s="9">
        <f t="shared" si="121"/>
        <v>0</v>
      </c>
      <c r="J528" s="9">
        <f t="shared" si="122"/>
        <v>0</v>
      </c>
      <c r="K528" s="9" t="str">
        <f t="shared" si="114"/>
        <v/>
      </c>
      <c r="L528" s="9" t="str">
        <f t="shared" si="115"/>
        <v/>
      </c>
      <c r="M528" s="9" t="str">
        <f t="shared" si="116"/>
        <v/>
      </c>
      <c r="N528" s="9" t="str">
        <f t="shared" si="117"/>
        <v/>
      </c>
      <c r="O528" s="9" t="str">
        <f t="shared" si="118"/>
        <v/>
      </c>
      <c r="P528" s="9" t="str">
        <f t="shared" si="119"/>
        <v/>
      </c>
      <c r="Q528" s="9" t="str">
        <f t="shared" si="120"/>
        <v/>
      </c>
      <c r="R528" s="9" t="str">
        <f>IF(A528&lt;&gt;"",IF(COUNTIF($G$2:$G$1000,"&gt;=50")&gt;=10,IF(AND(F528&gt;=55,G528&gt;=50),IF(_xlfn.RANK.EQ(K528,$K$2:$K$1000,0)&lt;=ROUND(COUNTIFS($G$2:$G$1000,"&gt;=50",$F$2:$F$1000,"&gt;=55")/100*$AF$9,0),$AF$8,IF(_xlfn.RANK.EQ(L528,$L$2:$L$1000,0)&lt;=ROUND(COUNTIFS($G$2:$G$1000,"&gt;=50",$F$2:$F$1000,"&gt;=55")/100*$AE$9,0),$AE$8,IF(_xlfn.RANK.EQ(M528,$M$2:$M$1000,0)&lt;=ROUND(COUNTIFS($G$2:$G$1000,"&gt;=50",$F$2:$F$1000,"&gt;=55")/100*$AD$9,0),$AD$8,IF(_xlfn.RANK.EQ(N528,$N$2:$N$1000,0)&lt;=ROUND(COUNTIFS($G$2:$G$1000,"&gt;=50",$F$2:$F$1000,"&gt;=55")/100*$AC$9,0),$AC$8,IF(_xlfn.RANK.EQ(O528,$O$2:$O$1000,0)&lt;=ROUND(COUNTIFS($G$2:$G$1000,"&gt;=50",$F$2:$F$1000,"&gt;=55")/100*$AB$9,0),$AB$8,IF(_xlfn.RANK.EQ(P528,$P$2:$P$1000,0)&lt;=ROUND(COUNTIFS($G$2:$G$1000,"&gt;=50",$F$2:$F$1000,"&gt;=55")/100*$AA$9,0),$AA$8,$Z$8)))))),IF(I528&gt;=$Y$9,$Y$8,$X$8)),IF(I528&gt;=$X$32,$X$30,IF(I528&gt;=$Y$32,$Y$30,IF(I528&gt;=$Z$32,$Z$30,IF(I528&gt;=$AA$32,$AA$30,IF(I528&gt;=$AB$32,$AB$30,IF(I528&gt;=$AC$32,$AC$30,IF(I528&gt;=$AD$32,$AD$30,IF(I528&gt;=$AE$32,$AE$30,$AF$30))))))))),"")</f>
        <v/>
      </c>
      <c r="S528" s="9" t="str" cm="1">
        <f t="array" ref="S528">IF(AND(D528&lt;&gt;"",D528&lt;&gt;"GR"),IF(COUNTIF($H$2:$H$1000,"&gt;=50")&gt;=10,IF(D528&lt;&gt;"GR",IF(AND(D528&gt;=55,H528&gt;=50),_xlfn.IFS(AND(H528&gt;=$AF$11,H528&gt;$AE$10,H528&gt;$AD$10,H528&gt;$AC$10,H528&gt;$AB$10,H528&gt;$AA$10,H528&gt;$Z$10),"AA",AND(H528&gt;=$AE$11,H528&gt;$AD$10,H528&gt;$AC$10,H528&gt;$AB$10,H528&gt;$AA$10,H528&gt;$Z$10),"BA",AND(H528&gt;=$AD$11,H528&gt;$AC$10,H528&gt;$AB$10,H528&gt;$AA$10,H528&gt;$Z$10),"BB",AND(H528&gt;=$AC$11,H528&gt;$AB$10,H528&gt;$AA$10,H528&gt;$Z$10),"CB",AND(H528&gt;=$AB$11,H528&gt;$AA$10,H528&gt;$Z$10),"CC",AND(H528&gt;=$AA$11,H528&gt;$Z$10),"DC",H528&gt;=50,"DD"),IF(H528&gt;=$Y$9,"FD","FF")),R528),IF(J528&gt;=$X$32,$X$30,IF(J528&gt;=$Y$32,$Y$30,IF(J528&gt;=$Z$32,$Z$30,IF(J528&gt;=$AA$32,$AA$30,IF(J528&gt;=$AB$32,$AB$30,IF(J528&gt;=$AC$32,$AC$30,IF(J528&gt;=$AD$32,$AD$30,IF(J528&gt;=$AE$32,$AE$30,$AF$30))))))))),R528)</f>
        <v/>
      </c>
      <c r="T528" s="9" t="str" cm="1">
        <f t="array" ref="T528">IF(A528&lt;&gt;"",IF(_xlfn.BITOR(D528&lt;&gt;"GR",D528&lt;&gt;""),IF(AND(J528&gt;=50,D528&gt;=55),_xlfn.RANK.EQ(J528,$J$2:$J$1000,0),_xlfn.IFS(S528="FD",999,S528="FF",1000)),IF(AND(J528&gt;=50,F528&gt;=55),_xlfn.RANK.EQ(J528,$J$2:$J$326,0),_xlfn.IFS(S528="FD",999,S528="FF",1000))),"")</f>
        <v/>
      </c>
    </row>
    <row r="529" spans="1:20" x14ac:dyDescent="0.2">
      <c r="A529" s="3"/>
      <c r="B529" s="3"/>
      <c r="C529" s="3"/>
      <c r="D529" s="3"/>
      <c r="E529" s="16">
        <f t="shared" si="111"/>
        <v>0</v>
      </c>
      <c r="F529" s="16">
        <f t="shared" si="112"/>
        <v>0</v>
      </c>
      <c r="G529" s="9">
        <f t="shared" si="110"/>
        <v>0</v>
      </c>
      <c r="H529" s="9">
        <f t="shared" si="113"/>
        <v>0</v>
      </c>
      <c r="I529" s="9">
        <f t="shared" si="121"/>
        <v>0</v>
      </c>
      <c r="J529" s="9">
        <f t="shared" si="122"/>
        <v>0</v>
      </c>
      <c r="K529" s="9" t="str">
        <f t="shared" si="114"/>
        <v/>
      </c>
      <c r="L529" s="9" t="str">
        <f t="shared" si="115"/>
        <v/>
      </c>
      <c r="M529" s="9" t="str">
        <f t="shared" si="116"/>
        <v/>
      </c>
      <c r="N529" s="9" t="str">
        <f t="shared" si="117"/>
        <v/>
      </c>
      <c r="O529" s="9" t="str">
        <f t="shared" si="118"/>
        <v/>
      </c>
      <c r="P529" s="9" t="str">
        <f t="shared" si="119"/>
        <v/>
      </c>
      <c r="Q529" s="9" t="str">
        <f t="shared" si="120"/>
        <v/>
      </c>
      <c r="R529" s="9" t="str">
        <f>IF(A529&lt;&gt;"",IF(COUNTIF($G$2:$G$1000,"&gt;=50")&gt;=10,IF(AND(F529&gt;=55,G529&gt;=50),IF(_xlfn.RANK.EQ(K529,$K$2:$K$1000,0)&lt;=ROUND(COUNTIFS($G$2:$G$1000,"&gt;=50",$F$2:$F$1000,"&gt;=55")/100*$AF$9,0),$AF$8,IF(_xlfn.RANK.EQ(L529,$L$2:$L$1000,0)&lt;=ROUND(COUNTIFS($G$2:$G$1000,"&gt;=50",$F$2:$F$1000,"&gt;=55")/100*$AE$9,0),$AE$8,IF(_xlfn.RANK.EQ(M529,$M$2:$M$1000,0)&lt;=ROUND(COUNTIFS($G$2:$G$1000,"&gt;=50",$F$2:$F$1000,"&gt;=55")/100*$AD$9,0),$AD$8,IF(_xlfn.RANK.EQ(N529,$N$2:$N$1000,0)&lt;=ROUND(COUNTIFS($G$2:$G$1000,"&gt;=50",$F$2:$F$1000,"&gt;=55")/100*$AC$9,0),$AC$8,IF(_xlfn.RANK.EQ(O529,$O$2:$O$1000,0)&lt;=ROUND(COUNTIFS($G$2:$G$1000,"&gt;=50",$F$2:$F$1000,"&gt;=55")/100*$AB$9,0),$AB$8,IF(_xlfn.RANK.EQ(P529,$P$2:$P$1000,0)&lt;=ROUND(COUNTIFS($G$2:$G$1000,"&gt;=50",$F$2:$F$1000,"&gt;=55")/100*$AA$9,0),$AA$8,$Z$8)))))),IF(I529&gt;=$Y$9,$Y$8,$X$8)),IF(I529&gt;=$X$32,$X$30,IF(I529&gt;=$Y$32,$Y$30,IF(I529&gt;=$Z$32,$Z$30,IF(I529&gt;=$AA$32,$AA$30,IF(I529&gt;=$AB$32,$AB$30,IF(I529&gt;=$AC$32,$AC$30,IF(I529&gt;=$AD$32,$AD$30,IF(I529&gt;=$AE$32,$AE$30,$AF$30))))))))),"")</f>
        <v/>
      </c>
      <c r="S529" s="9" t="str" cm="1">
        <f t="array" ref="S529">IF(AND(D529&lt;&gt;"",D529&lt;&gt;"GR"),IF(COUNTIF($H$2:$H$1000,"&gt;=50")&gt;=10,IF(D529&lt;&gt;"GR",IF(AND(D529&gt;=55,H529&gt;=50),_xlfn.IFS(AND(H529&gt;=$AF$11,H529&gt;$AE$10,H529&gt;$AD$10,H529&gt;$AC$10,H529&gt;$AB$10,H529&gt;$AA$10,H529&gt;$Z$10),"AA",AND(H529&gt;=$AE$11,H529&gt;$AD$10,H529&gt;$AC$10,H529&gt;$AB$10,H529&gt;$AA$10,H529&gt;$Z$10),"BA",AND(H529&gt;=$AD$11,H529&gt;$AC$10,H529&gt;$AB$10,H529&gt;$AA$10,H529&gt;$Z$10),"BB",AND(H529&gt;=$AC$11,H529&gt;$AB$10,H529&gt;$AA$10,H529&gt;$Z$10),"CB",AND(H529&gt;=$AB$11,H529&gt;$AA$10,H529&gt;$Z$10),"CC",AND(H529&gt;=$AA$11,H529&gt;$Z$10),"DC",H529&gt;=50,"DD"),IF(H529&gt;=$Y$9,"FD","FF")),R529),IF(J529&gt;=$X$32,$X$30,IF(J529&gt;=$Y$32,$Y$30,IF(J529&gt;=$Z$32,$Z$30,IF(J529&gt;=$AA$32,$AA$30,IF(J529&gt;=$AB$32,$AB$30,IF(J529&gt;=$AC$32,$AC$30,IF(J529&gt;=$AD$32,$AD$30,IF(J529&gt;=$AE$32,$AE$30,$AF$30))))))))),R529)</f>
        <v/>
      </c>
      <c r="T529" s="9" t="str" cm="1">
        <f t="array" ref="T529">IF(A529&lt;&gt;"",IF(_xlfn.BITOR(D529&lt;&gt;"GR",D529&lt;&gt;""),IF(AND(J529&gt;=50,D529&gt;=55),_xlfn.RANK.EQ(J529,$J$2:$J$1000,0),_xlfn.IFS(S529="FD",999,S529="FF",1000)),IF(AND(J529&gt;=50,F529&gt;=55),_xlfn.RANK.EQ(J529,$J$2:$J$326,0),_xlfn.IFS(S529="FD",999,S529="FF",1000))),"")</f>
        <v/>
      </c>
    </row>
    <row r="530" spans="1:20" x14ac:dyDescent="0.2">
      <c r="A530" s="3"/>
      <c r="B530" s="3"/>
      <c r="C530" s="3"/>
      <c r="D530" s="3"/>
      <c r="E530" s="16">
        <f t="shared" si="111"/>
        <v>0</v>
      </c>
      <c r="F530" s="16">
        <f t="shared" si="112"/>
        <v>0</v>
      </c>
      <c r="G530" s="9">
        <f t="shared" si="110"/>
        <v>0</v>
      </c>
      <c r="H530" s="9">
        <f t="shared" si="113"/>
        <v>0</v>
      </c>
      <c r="I530" s="9">
        <f t="shared" si="121"/>
        <v>0</v>
      </c>
      <c r="J530" s="9">
        <f t="shared" si="122"/>
        <v>0</v>
      </c>
      <c r="K530" s="9" t="str">
        <f t="shared" si="114"/>
        <v/>
      </c>
      <c r="L530" s="9" t="str">
        <f t="shared" si="115"/>
        <v/>
      </c>
      <c r="M530" s="9" t="str">
        <f t="shared" si="116"/>
        <v/>
      </c>
      <c r="N530" s="9" t="str">
        <f t="shared" si="117"/>
        <v/>
      </c>
      <c r="O530" s="9" t="str">
        <f t="shared" si="118"/>
        <v/>
      </c>
      <c r="P530" s="9" t="str">
        <f t="shared" si="119"/>
        <v/>
      </c>
      <c r="Q530" s="9" t="str">
        <f t="shared" si="120"/>
        <v/>
      </c>
      <c r="R530" s="9" t="str">
        <f>IF(A530&lt;&gt;"",IF(COUNTIF($G$2:$G$1000,"&gt;=50")&gt;=10,IF(AND(F530&gt;=55,G530&gt;=50),IF(_xlfn.RANK.EQ(K530,$K$2:$K$1000,0)&lt;=ROUND(COUNTIFS($G$2:$G$1000,"&gt;=50",$F$2:$F$1000,"&gt;=55")/100*$AF$9,0),$AF$8,IF(_xlfn.RANK.EQ(L530,$L$2:$L$1000,0)&lt;=ROUND(COUNTIFS($G$2:$G$1000,"&gt;=50",$F$2:$F$1000,"&gt;=55")/100*$AE$9,0),$AE$8,IF(_xlfn.RANK.EQ(M530,$M$2:$M$1000,0)&lt;=ROUND(COUNTIFS($G$2:$G$1000,"&gt;=50",$F$2:$F$1000,"&gt;=55")/100*$AD$9,0),$AD$8,IF(_xlfn.RANK.EQ(N530,$N$2:$N$1000,0)&lt;=ROUND(COUNTIFS($G$2:$G$1000,"&gt;=50",$F$2:$F$1000,"&gt;=55")/100*$AC$9,0),$AC$8,IF(_xlfn.RANK.EQ(O530,$O$2:$O$1000,0)&lt;=ROUND(COUNTIFS($G$2:$G$1000,"&gt;=50",$F$2:$F$1000,"&gt;=55")/100*$AB$9,0),$AB$8,IF(_xlfn.RANK.EQ(P530,$P$2:$P$1000,0)&lt;=ROUND(COUNTIFS($G$2:$G$1000,"&gt;=50",$F$2:$F$1000,"&gt;=55")/100*$AA$9,0),$AA$8,$Z$8)))))),IF(I530&gt;=$Y$9,$Y$8,$X$8)),IF(I530&gt;=$X$32,$X$30,IF(I530&gt;=$Y$32,$Y$30,IF(I530&gt;=$Z$32,$Z$30,IF(I530&gt;=$AA$32,$AA$30,IF(I530&gt;=$AB$32,$AB$30,IF(I530&gt;=$AC$32,$AC$30,IF(I530&gt;=$AD$32,$AD$30,IF(I530&gt;=$AE$32,$AE$30,$AF$30))))))))),"")</f>
        <v/>
      </c>
      <c r="S530" s="9" t="str" cm="1">
        <f t="array" ref="S530">IF(AND(D530&lt;&gt;"",D530&lt;&gt;"GR"),IF(COUNTIF($H$2:$H$1000,"&gt;=50")&gt;=10,IF(D530&lt;&gt;"GR",IF(AND(D530&gt;=55,H530&gt;=50),_xlfn.IFS(AND(H530&gt;=$AF$11,H530&gt;$AE$10,H530&gt;$AD$10,H530&gt;$AC$10,H530&gt;$AB$10,H530&gt;$AA$10,H530&gt;$Z$10),"AA",AND(H530&gt;=$AE$11,H530&gt;$AD$10,H530&gt;$AC$10,H530&gt;$AB$10,H530&gt;$AA$10,H530&gt;$Z$10),"BA",AND(H530&gt;=$AD$11,H530&gt;$AC$10,H530&gt;$AB$10,H530&gt;$AA$10,H530&gt;$Z$10),"BB",AND(H530&gt;=$AC$11,H530&gt;$AB$10,H530&gt;$AA$10,H530&gt;$Z$10),"CB",AND(H530&gt;=$AB$11,H530&gt;$AA$10,H530&gt;$Z$10),"CC",AND(H530&gt;=$AA$11,H530&gt;$Z$10),"DC",H530&gt;=50,"DD"),IF(H530&gt;=$Y$9,"FD","FF")),R530),IF(J530&gt;=$X$32,$X$30,IF(J530&gt;=$Y$32,$Y$30,IF(J530&gt;=$Z$32,$Z$30,IF(J530&gt;=$AA$32,$AA$30,IF(J530&gt;=$AB$32,$AB$30,IF(J530&gt;=$AC$32,$AC$30,IF(J530&gt;=$AD$32,$AD$30,IF(J530&gt;=$AE$32,$AE$30,$AF$30))))))))),R530)</f>
        <v/>
      </c>
      <c r="T530" s="9" t="str" cm="1">
        <f t="array" ref="T530">IF(A530&lt;&gt;"",IF(_xlfn.BITOR(D530&lt;&gt;"GR",D530&lt;&gt;""),IF(AND(J530&gt;=50,D530&gt;=55),_xlfn.RANK.EQ(J530,$J$2:$J$1000,0),_xlfn.IFS(S530="FD",999,S530="FF",1000)),IF(AND(J530&gt;=50,F530&gt;=55),_xlfn.RANK.EQ(J530,$J$2:$J$326,0),_xlfn.IFS(S530="FD",999,S530="FF",1000))),"")</f>
        <v/>
      </c>
    </row>
    <row r="531" spans="1:20" x14ac:dyDescent="0.2">
      <c r="A531" s="3"/>
      <c r="B531" s="3"/>
      <c r="C531" s="3"/>
      <c r="D531" s="3"/>
      <c r="E531" s="16">
        <f t="shared" si="111"/>
        <v>0</v>
      </c>
      <c r="F531" s="16">
        <f t="shared" si="112"/>
        <v>0</v>
      </c>
      <c r="G531" s="9">
        <f t="shared" si="110"/>
        <v>0</v>
      </c>
      <c r="H531" s="9">
        <f t="shared" si="113"/>
        <v>0</v>
      </c>
      <c r="I531" s="9">
        <f t="shared" si="121"/>
        <v>0</v>
      </c>
      <c r="J531" s="9">
        <f t="shared" si="122"/>
        <v>0</v>
      </c>
      <c r="K531" s="9" t="str">
        <f t="shared" si="114"/>
        <v/>
      </c>
      <c r="L531" s="9" t="str">
        <f t="shared" si="115"/>
        <v/>
      </c>
      <c r="M531" s="9" t="str">
        <f t="shared" si="116"/>
        <v/>
      </c>
      <c r="N531" s="9" t="str">
        <f t="shared" si="117"/>
        <v/>
      </c>
      <c r="O531" s="9" t="str">
        <f t="shared" si="118"/>
        <v/>
      </c>
      <c r="P531" s="9" t="str">
        <f t="shared" si="119"/>
        <v/>
      </c>
      <c r="Q531" s="9" t="str">
        <f t="shared" si="120"/>
        <v/>
      </c>
      <c r="R531" s="9" t="str">
        <f>IF(A531&lt;&gt;"",IF(COUNTIF($G$2:$G$1000,"&gt;=50")&gt;=10,IF(AND(F531&gt;=55,G531&gt;=50),IF(_xlfn.RANK.EQ(K531,$K$2:$K$1000,0)&lt;=ROUND(COUNTIFS($G$2:$G$1000,"&gt;=50",$F$2:$F$1000,"&gt;=55")/100*$AF$9,0),$AF$8,IF(_xlfn.RANK.EQ(L531,$L$2:$L$1000,0)&lt;=ROUND(COUNTIFS($G$2:$G$1000,"&gt;=50",$F$2:$F$1000,"&gt;=55")/100*$AE$9,0),$AE$8,IF(_xlfn.RANK.EQ(M531,$M$2:$M$1000,0)&lt;=ROUND(COUNTIFS($G$2:$G$1000,"&gt;=50",$F$2:$F$1000,"&gt;=55")/100*$AD$9,0),$AD$8,IF(_xlfn.RANK.EQ(N531,$N$2:$N$1000,0)&lt;=ROUND(COUNTIFS($G$2:$G$1000,"&gt;=50",$F$2:$F$1000,"&gt;=55")/100*$AC$9,0),$AC$8,IF(_xlfn.RANK.EQ(O531,$O$2:$O$1000,0)&lt;=ROUND(COUNTIFS($G$2:$G$1000,"&gt;=50",$F$2:$F$1000,"&gt;=55")/100*$AB$9,0),$AB$8,IF(_xlfn.RANK.EQ(P531,$P$2:$P$1000,0)&lt;=ROUND(COUNTIFS($G$2:$G$1000,"&gt;=50",$F$2:$F$1000,"&gt;=55")/100*$AA$9,0),$AA$8,$Z$8)))))),IF(I531&gt;=$Y$9,$Y$8,$X$8)),IF(I531&gt;=$X$32,$X$30,IF(I531&gt;=$Y$32,$Y$30,IF(I531&gt;=$Z$32,$Z$30,IF(I531&gt;=$AA$32,$AA$30,IF(I531&gt;=$AB$32,$AB$30,IF(I531&gt;=$AC$32,$AC$30,IF(I531&gt;=$AD$32,$AD$30,IF(I531&gt;=$AE$32,$AE$30,$AF$30))))))))),"")</f>
        <v/>
      </c>
      <c r="S531" s="9" t="str" cm="1">
        <f t="array" ref="S531">IF(AND(D531&lt;&gt;"",D531&lt;&gt;"GR"),IF(COUNTIF($H$2:$H$1000,"&gt;=50")&gt;=10,IF(D531&lt;&gt;"GR",IF(AND(D531&gt;=55,H531&gt;=50),_xlfn.IFS(AND(H531&gt;=$AF$11,H531&gt;$AE$10,H531&gt;$AD$10,H531&gt;$AC$10,H531&gt;$AB$10,H531&gt;$AA$10,H531&gt;$Z$10),"AA",AND(H531&gt;=$AE$11,H531&gt;$AD$10,H531&gt;$AC$10,H531&gt;$AB$10,H531&gt;$AA$10,H531&gt;$Z$10),"BA",AND(H531&gt;=$AD$11,H531&gt;$AC$10,H531&gt;$AB$10,H531&gt;$AA$10,H531&gt;$Z$10),"BB",AND(H531&gt;=$AC$11,H531&gt;$AB$10,H531&gt;$AA$10,H531&gt;$Z$10),"CB",AND(H531&gt;=$AB$11,H531&gt;$AA$10,H531&gt;$Z$10),"CC",AND(H531&gt;=$AA$11,H531&gt;$Z$10),"DC",H531&gt;=50,"DD"),IF(H531&gt;=$Y$9,"FD","FF")),R531),IF(J531&gt;=$X$32,$X$30,IF(J531&gt;=$Y$32,$Y$30,IF(J531&gt;=$Z$32,$Z$30,IF(J531&gt;=$AA$32,$AA$30,IF(J531&gt;=$AB$32,$AB$30,IF(J531&gt;=$AC$32,$AC$30,IF(J531&gt;=$AD$32,$AD$30,IF(J531&gt;=$AE$32,$AE$30,$AF$30))))))))),R531)</f>
        <v/>
      </c>
      <c r="T531" s="9" t="str" cm="1">
        <f t="array" ref="T531">IF(A531&lt;&gt;"",IF(_xlfn.BITOR(D531&lt;&gt;"GR",D531&lt;&gt;""),IF(AND(J531&gt;=50,D531&gt;=55),_xlfn.RANK.EQ(J531,$J$2:$J$1000,0),_xlfn.IFS(S531="FD",999,S531="FF",1000)),IF(AND(J531&gt;=50,F531&gt;=55),_xlfn.RANK.EQ(J531,$J$2:$J$326,0),_xlfn.IFS(S531="FD",999,S531="FF",1000))),"")</f>
        <v/>
      </c>
    </row>
    <row r="532" spans="1:20" x14ac:dyDescent="0.2">
      <c r="A532" s="3"/>
      <c r="B532" s="3"/>
      <c r="C532" s="3"/>
      <c r="D532" s="3"/>
      <c r="E532" s="16">
        <f t="shared" si="111"/>
        <v>0</v>
      </c>
      <c r="F532" s="16">
        <f t="shared" si="112"/>
        <v>0</v>
      </c>
      <c r="G532" s="9">
        <f t="shared" si="110"/>
        <v>0</v>
      </c>
      <c r="H532" s="9">
        <f t="shared" si="113"/>
        <v>0</v>
      </c>
      <c r="I532" s="9">
        <f t="shared" si="121"/>
        <v>0</v>
      </c>
      <c r="J532" s="9">
        <f t="shared" si="122"/>
        <v>0</v>
      </c>
      <c r="K532" s="9" t="str">
        <f t="shared" si="114"/>
        <v/>
      </c>
      <c r="L532" s="9" t="str">
        <f t="shared" si="115"/>
        <v/>
      </c>
      <c r="M532" s="9" t="str">
        <f t="shared" si="116"/>
        <v/>
      </c>
      <c r="N532" s="9" t="str">
        <f t="shared" si="117"/>
        <v/>
      </c>
      <c r="O532" s="9" t="str">
        <f t="shared" si="118"/>
        <v/>
      </c>
      <c r="P532" s="9" t="str">
        <f t="shared" si="119"/>
        <v/>
      </c>
      <c r="Q532" s="9" t="str">
        <f t="shared" si="120"/>
        <v/>
      </c>
      <c r="R532" s="9" t="str">
        <f>IF(A532&lt;&gt;"",IF(COUNTIF($G$2:$G$1000,"&gt;=50")&gt;=10,IF(AND(F532&gt;=55,G532&gt;=50),IF(_xlfn.RANK.EQ(K532,$K$2:$K$1000,0)&lt;=ROUND(COUNTIFS($G$2:$G$1000,"&gt;=50",$F$2:$F$1000,"&gt;=55")/100*$AF$9,0),$AF$8,IF(_xlfn.RANK.EQ(L532,$L$2:$L$1000,0)&lt;=ROUND(COUNTIFS($G$2:$G$1000,"&gt;=50",$F$2:$F$1000,"&gt;=55")/100*$AE$9,0),$AE$8,IF(_xlfn.RANK.EQ(M532,$M$2:$M$1000,0)&lt;=ROUND(COUNTIFS($G$2:$G$1000,"&gt;=50",$F$2:$F$1000,"&gt;=55")/100*$AD$9,0),$AD$8,IF(_xlfn.RANK.EQ(N532,$N$2:$N$1000,0)&lt;=ROUND(COUNTIFS($G$2:$G$1000,"&gt;=50",$F$2:$F$1000,"&gt;=55")/100*$AC$9,0),$AC$8,IF(_xlfn.RANK.EQ(O532,$O$2:$O$1000,0)&lt;=ROUND(COUNTIFS($G$2:$G$1000,"&gt;=50",$F$2:$F$1000,"&gt;=55")/100*$AB$9,0),$AB$8,IF(_xlfn.RANK.EQ(P532,$P$2:$P$1000,0)&lt;=ROUND(COUNTIFS($G$2:$G$1000,"&gt;=50",$F$2:$F$1000,"&gt;=55")/100*$AA$9,0),$AA$8,$Z$8)))))),IF(I532&gt;=$Y$9,$Y$8,$X$8)),IF(I532&gt;=$X$32,$X$30,IF(I532&gt;=$Y$32,$Y$30,IF(I532&gt;=$Z$32,$Z$30,IF(I532&gt;=$AA$32,$AA$30,IF(I532&gt;=$AB$32,$AB$30,IF(I532&gt;=$AC$32,$AC$30,IF(I532&gt;=$AD$32,$AD$30,IF(I532&gt;=$AE$32,$AE$30,$AF$30))))))))),"")</f>
        <v/>
      </c>
      <c r="S532" s="9" t="str" cm="1">
        <f t="array" ref="S532">IF(AND(D532&lt;&gt;"",D532&lt;&gt;"GR"),IF(COUNTIF($H$2:$H$1000,"&gt;=50")&gt;=10,IF(D532&lt;&gt;"GR",IF(AND(D532&gt;=55,H532&gt;=50),_xlfn.IFS(AND(H532&gt;=$AF$11,H532&gt;$AE$10,H532&gt;$AD$10,H532&gt;$AC$10,H532&gt;$AB$10,H532&gt;$AA$10,H532&gt;$Z$10),"AA",AND(H532&gt;=$AE$11,H532&gt;$AD$10,H532&gt;$AC$10,H532&gt;$AB$10,H532&gt;$AA$10,H532&gt;$Z$10),"BA",AND(H532&gt;=$AD$11,H532&gt;$AC$10,H532&gt;$AB$10,H532&gt;$AA$10,H532&gt;$Z$10),"BB",AND(H532&gt;=$AC$11,H532&gt;$AB$10,H532&gt;$AA$10,H532&gt;$Z$10),"CB",AND(H532&gt;=$AB$11,H532&gt;$AA$10,H532&gt;$Z$10),"CC",AND(H532&gt;=$AA$11,H532&gt;$Z$10),"DC",H532&gt;=50,"DD"),IF(H532&gt;=$Y$9,"FD","FF")),R532),IF(J532&gt;=$X$32,$X$30,IF(J532&gt;=$Y$32,$Y$30,IF(J532&gt;=$Z$32,$Z$30,IF(J532&gt;=$AA$32,$AA$30,IF(J532&gt;=$AB$32,$AB$30,IF(J532&gt;=$AC$32,$AC$30,IF(J532&gt;=$AD$32,$AD$30,IF(J532&gt;=$AE$32,$AE$30,$AF$30))))))))),R532)</f>
        <v/>
      </c>
      <c r="T532" s="9" t="str" cm="1">
        <f t="array" ref="T532">IF(A532&lt;&gt;"",IF(_xlfn.BITOR(D532&lt;&gt;"GR",D532&lt;&gt;""),IF(AND(J532&gt;=50,D532&gt;=55),_xlfn.RANK.EQ(J532,$J$2:$J$1000,0),_xlfn.IFS(S532="FD",999,S532="FF",1000)),IF(AND(J532&gt;=50,F532&gt;=55),_xlfn.RANK.EQ(J532,$J$2:$J$326,0),_xlfn.IFS(S532="FD",999,S532="FF",1000))),"")</f>
        <v/>
      </c>
    </row>
    <row r="533" spans="1:20" x14ac:dyDescent="0.2">
      <c r="A533" s="3"/>
      <c r="B533" s="3"/>
      <c r="C533" s="3"/>
      <c r="D533" s="3"/>
      <c r="E533" s="16">
        <f t="shared" si="111"/>
        <v>0</v>
      </c>
      <c r="F533" s="16">
        <f t="shared" si="112"/>
        <v>0</v>
      </c>
      <c r="G533" s="9">
        <f t="shared" si="110"/>
        <v>0</v>
      </c>
      <c r="H533" s="9">
        <f t="shared" si="113"/>
        <v>0</v>
      </c>
      <c r="I533" s="9">
        <f t="shared" si="121"/>
        <v>0</v>
      </c>
      <c r="J533" s="9">
        <f t="shared" si="122"/>
        <v>0</v>
      </c>
      <c r="K533" s="9" t="str">
        <f t="shared" si="114"/>
        <v/>
      </c>
      <c r="L533" s="9" t="str">
        <f t="shared" si="115"/>
        <v/>
      </c>
      <c r="M533" s="9" t="str">
        <f t="shared" si="116"/>
        <v/>
      </c>
      <c r="N533" s="9" t="str">
        <f t="shared" si="117"/>
        <v/>
      </c>
      <c r="O533" s="9" t="str">
        <f t="shared" si="118"/>
        <v/>
      </c>
      <c r="P533" s="9" t="str">
        <f t="shared" si="119"/>
        <v/>
      </c>
      <c r="Q533" s="9" t="str">
        <f t="shared" si="120"/>
        <v/>
      </c>
      <c r="R533" s="9" t="str">
        <f>IF(A533&lt;&gt;"",IF(COUNTIF($G$2:$G$1000,"&gt;=50")&gt;=10,IF(AND(F533&gt;=55,G533&gt;=50),IF(_xlfn.RANK.EQ(K533,$K$2:$K$1000,0)&lt;=ROUND(COUNTIFS($G$2:$G$1000,"&gt;=50",$F$2:$F$1000,"&gt;=55")/100*$AF$9,0),$AF$8,IF(_xlfn.RANK.EQ(L533,$L$2:$L$1000,0)&lt;=ROUND(COUNTIFS($G$2:$G$1000,"&gt;=50",$F$2:$F$1000,"&gt;=55")/100*$AE$9,0),$AE$8,IF(_xlfn.RANK.EQ(M533,$M$2:$M$1000,0)&lt;=ROUND(COUNTIFS($G$2:$G$1000,"&gt;=50",$F$2:$F$1000,"&gt;=55")/100*$AD$9,0),$AD$8,IF(_xlfn.RANK.EQ(N533,$N$2:$N$1000,0)&lt;=ROUND(COUNTIFS($G$2:$G$1000,"&gt;=50",$F$2:$F$1000,"&gt;=55")/100*$AC$9,0),$AC$8,IF(_xlfn.RANK.EQ(O533,$O$2:$O$1000,0)&lt;=ROUND(COUNTIFS($G$2:$G$1000,"&gt;=50",$F$2:$F$1000,"&gt;=55")/100*$AB$9,0),$AB$8,IF(_xlfn.RANK.EQ(P533,$P$2:$P$1000,0)&lt;=ROUND(COUNTIFS($G$2:$G$1000,"&gt;=50",$F$2:$F$1000,"&gt;=55")/100*$AA$9,0),$AA$8,$Z$8)))))),IF(I533&gt;=$Y$9,$Y$8,$X$8)),IF(I533&gt;=$X$32,$X$30,IF(I533&gt;=$Y$32,$Y$30,IF(I533&gt;=$Z$32,$Z$30,IF(I533&gt;=$AA$32,$AA$30,IF(I533&gt;=$AB$32,$AB$30,IF(I533&gt;=$AC$32,$AC$30,IF(I533&gt;=$AD$32,$AD$30,IF(I533&gt;=$AE$32,$AE$30,$AF$30))))))))),"")</f>
        <v/>
      </c>
      <c r="S533" s="9" t="str" cm="1">
        <f t="array" ref="S533">IF(AND(D533&lt;&gt;"",D533&lt;&gt;"GR"),IF(COUNTIF($H$2:$H$1000,"&gt;=50")&gt;=10,IF(D533&lt;&gt;"GR",IF(AND(D533&gt;=55,H533&gt;=50),_xlfn.IFS(AND(H533&gt;=$AF$11,H533&gt;$AE$10,H533&gt;$AD$10,H533&gt;$AC$10,H533&gt;$AB$10,H533&gt;$AA$10,H533&gt;$Z$10),"AA",AND(H533&gt;=$AE$11,H533&gt;$AD$10,H533&gt;$AC$10,H533&gt;$AB$10,H533&gt;$AA$10,H533&gt;$Z$10),"BA",AND(H533&gt;=$AD$11,H533&gt;$AC$10,H533&gt;$AB$10,H533&gt;$AA$10,H533&gt;$Z$10),"BB",AND(H533&gt;=$AC$11,H533&gt;$AB$10,H533&gt;$AA$10,H533&gt;$Z$10),"CB",AND(H533&gt;=$AB$11,H533&gt;$AA$10,H533&gt;$Z$10),"CC",AND(H533&gt;=$AA$11,H533&gt;$Z$10),"DC",H533&gt;=50,"DD"),IF(H533&gt;=$Y$9,"FD","FF")),R533),IF(J533&gt;=$X$32,$X$30,IF(J533&gt;=$Y$32,$Y$30,IF(J533&gt;=$Z$32,$Z$30,IF(J533&gt;=$AA$32,$AA$30,IF(J533&gt;=$AB$32,$AB$30,IF(J533&gt;=$AC$32,$AC$30,IF(J533&gt;=$AD$32,$AD$30,IF(J533&gt;=$AE$32,$AE$30,$AF$30))))))))),R533)</f>
        <v/>
      </c>
      <c r="T533" s="9" t="str" cm="1">
        <f t="array" ref="T533">IF(A533&lt;&gt;"",IF(_xlfn.BITOR(D533&lt;&gt;"GR",D533&lt;&gt;""),IF(AND(J533&gt;=50,D533&gt;=55),_xlfn.RANK.EQ(J533,$J$2:$J$1000,0),_xlfn.IFS(S533="FD",999,S533="FF",1000)),IF(AND(J533&gt;=50,F533&gt;=55),_xlfn.RANK.EQ(J533,$J$2:$J$326,0),_xlfn.IFS(S533="FD",999,S533="FF",1000))),"")</f>
        <v/>
      </c>
    </row>
    <row r="534" spans="1:20" x14ac:dyDescent="0.2">
      <c r="A534" s="3"/>
      <c r="B534" s="3"/>
      <c r="C534" s="3"/>
      <c r="D534" s="3"/>
      <c r="E534" s="16">
        <f t="shared" si="111"/>
        <v>0</v>
      </c>
      <c r="F534" s="16">
        <f t="shared" si="112"/>
        <v>0</v>
      </c>
      <c r="G534" s="9">
        <f t="shared" si="110"/>
        <v>0</v>
      </c>
      <c r="H534" s="9">
        <f t="shared" si="113"/>
        <v>0</v>
      </c>
      <c r="I534" s="9">
        <f t="shared" si="121"/>
        <v>0</v>
      </c>
      <c r="J534" s="9">
        <f t="shared" si="122"/>
        <v>0</v>
      </c>
      <c r="K534" s="9" t="str">
        <f t="shared" si="114"/>
        <v/>
      </c>
      <c r="L534" s="9" t="str">
        <f t="shared" si="115"/>
        <v/>
      </c>
      <c r="M534" s="9" t="str">
        <f t="shared" si="116"/>
        <v/>
      </c>
      <c r="N534" s="9" t="str">
        <f t="shared" si="117"/>
        <v/>
      </c>
      <c r="O534" s="9" t="str">
        <f t="shared" si="118"/>
        <v/>
      </c>
      <c r="P534" s="9" t="str">
        <f t="shared" si="119"/>
        <v/>
      </c>
      <c r="Q534" s="9" t="str">
        <f t="shared" si="120"/>
        <v/>
      </c>
      <c r="R534" s="9" t="str">
        <f>IF(A534&lt;&gt;"",IF(COUNTIF($G$2:$G$1000,"&gt;=50")&gt;=10,IF(AND(F534&gt;=55,G534&gt;=50),IF(_xlfn.RANK.EQ(K534,$K$2:$K$1000,0)&lt;=ROUND(COUNTIFS($G$2:$G$1000,"&gt;=50",$F$2:$F$1000,"&gt;=55")/100*$AF$9,0),$AF$8,IF(_xlfn.RANK.EQ(L534,$L$2:$L$1000,0)&lt;=ROUND(COUNTIFS($G$2:$G$1000,"&gt;=50",$F$2:$F$1000,"&gt;=55")/100*$AE$9,0),$AE$8,IF(_xlfn.RANK.EQ(M534,$M$2:$M$1000,0)&lt;=ROUND(COUNTIFS($G$2:$G$1000,"&gt;=50",$F$2:$F$1000,"&gt;=55")/100*$AD$9,0),$AD$8,IF(_xlfn.RANK.EQ(N534,$N$2:$N$1000,0)&lt;=ROUND(COUNTIFS($G$2:$G$1000,"&gt;=50",$F$2:$F$1000,"&gt;=55")/100*$AC$9,0),$AC$8,IF(_xlfn.RANK.EQ(O534,$O$2:$O$1000,0)&lt;=ROUND(COUNTIFS($G$2:$G$1000,"&gt;=50",$F$2:$F$1000,"&gt;=55")/100*$AB$9,0),$AB$8,IF(_xlfn.RANK.EQ(P534,$P$2:$P$1000,0)&lt;=ROUND(COUNTIFS($G$2:$G$1000,"&gt;=50",$F$2:$F$1000,"&gt;=55")/100*$AA$9,0),$AA$8,$Z$8)))))),IF(I534&gt;=$Y$9,$Y$8,$X$8)),IF(I534&gt;=$X$32,$X$30,IF(I534&gt;=$Y$32,$Y$30,IF(I534&gt;=$Z$32,$Z$30,IF(I534&gt;=$AA$32,$AA$30,IF(I534&gt;=$AB$32,$AB$30,IF(I534&gt;=$AC$32,$AC$30,IF(I534&gt;=$AD$32,$AD$30,IF(I534&gt;=$AE$32,$AE$30,$AF$30))))))))),"")</f>
        <v/>
      </c>
      <c r="S534" s="9" t="str" cm="1">
        <f t="array" ref="S534">IF(AND(D534&lt;&gt;"",D534&lt;&gt;"GR"),IF(COUNTIF($H$2:$H$1000,"&gt;=50")&gt;=10,IF(D534&lt;&gt;"GR",IF(AND(D534&gt;=55,H534&gt;=50),_xlfn.IFS(AND(H534&gt;=$AF$11,H534&gt;$AE$10,H534&gt;$AD$10,H534&gt;$AC$10,H534&gt;$AB$10,H534&gt;$AA$10,H534&gt;$Z$10),"AA",AND(H534&gt;=$AE$11,H534&gt;$AD$10,H534&gt;$AC$10,H534&gt;$AB$10,H534&gt;$AA$10,H534&gt;$Z$10),"BA",AND(H534&gt;=$AD$11,H534&gt;$AC$10,H534&gt;$AB$10,H534&gt;$AA$10,H534&gt;$Z$10),"BB",AND(H534&gt;=$AC$11,H534&gt;$AB$10,H534&gt;$AA$10,H534&gt;$Z$10),"CB",AND(H534&gt;=$AB$11,H534&gt;$AA$10,H534&gt;$Z$10),"CC",AND(H534&gt;=$AA$11,H534&gt;$Z$10),"DC",H534&gt;=50,"DD"),IF(H534&gt;=$Y$9,"FD","FF")),R534),IF(J534&gt;=$X$32,$X$30,IF(J534&gt;=$Y$32,$Y$30,IF(J534&gt;=$Z$32,$Z$30,IF(J534&gt;=$AA$32,$AA$30,IF(J534&gt;=$AB$32,$AB$30,IF(J534&gt;=$AC$32,$AC$30,IF(J534&gt;=$AD$32,$AD$30,IF(J534&gt;=$AE$32,$AE$30,$AF$30))))))))),R534)</f>
        <v/>
      </c>
      <c r="T534" s="9" t="str" cm="1">
        <f t="array" ref="T534">IF(A534&lt;&gt;"",IF(_xlfn.BITOR(D534&lt;&gt;"GR",D534&lt;&gt;""),IF(AND(J534&gt;=50,D534&gt;=55),_xlfn.RANK.EQ(J534,$J$2:$J$1000,0),_xlfn.IFS(S534="FD",999,S534="FF",1000)),IF(AND(J534&gt;=50,F534&gt;=55),_xlfn.RANK.EQ(J534,$J$2:$J$326,0),_xlfn.IFS(S534="FD",999,S534="FF",1000))),"")</f>
        <v/>
      </c>
    </row>
    <row r="535" spans="1:20" x14ac:dyDescent="0.2">
      <c r="A535" s="3"/>
      <c r="B535" s="3"/>
      <c r="C535" s="3"/>
      <c r="D535" s="3"/>
      <c r="E535" s="16">
        <f t="shared" si="111"/>
        <v>0</v>
      </c>
      <c r="F535" s="16">
        <f t="shared" si="112"/>
        <v>0</v>
      </c>
      <c r="G535" s="9">
        <f t="shared" si="110"/>
        <v>0</v>
      </c>
      <c r="H535" s="9">
        <f t="shared" si="113"/>
        <v>0</v>
      </c>
      <c r="I535" s="9">
        <f t="shared" si="121"/>
        <v>0</v>
      </c>
      <c r="J535" s="9">
        <f t="shared" si="122"/>
        <v>0</v>
      </c>
      <c r="K535" s="9" t="str">
        <f t="shared" si="114"/>
        <v/>
      </c>
      <c r="L535" s="9" t="str">
        <f t="shared" si="115"/>
        <v/>
      </c>
      <c r="M535" s="9" t="str">
        <f t="shared" si="116"/>
        <v/>
      </c>
      <c r="N535" s="9" t="str">
        <f t="shared" si="117"/>
        <v/>
      </c>
      <c r="O535" s="9" t="str">
        <f t="shared" si="118"/>
        <v/>
      </c>
      <c r="P535" s="9" t="str">
        <f t="shared" si="119"/>
        <v/>
      </c>
      <c r="Q535" s="9" t="str">
        <f t="shared" si="120"/>
        <v/>
      </c>
      <c r="R535" s="9" t="str">
        <f>IF(A535&lt;&gt;"",IF(COUNTIF($G$2:$G$1000,"&gt;=50")&gt;=10,IF(AND(F535&gt;=55,G535&gt;=50),IF(_xlfn.RANK.EQ(K535,$K$2:$K$1000,0)&lt;=ROUND(COUNTIFS($G$2:$G$1000,"&gt;=50",$F$2:$F$1000,"&gt;=55")/100*$AF$9,0),$AF$8,IF(_xlfn.RANK.EQ(L535,$L$2:$L$1000,0)&lt;=ROUND(COUNTIFS($G$2:$G$1000,"&gt;=50",$F$2:$F$1000,"&gt;=55")/100*$AE$9,0),$AE$8,IF(_xlfn.RANK.EQ(M535,$M$2:$M$1000,0)&lt;=ROUND(COUNTIFS($G$2:$G$1000,"&gt;=50",$F$2:$F$1000,"&gt;=55")/100*$AD$9,0),$AD$8,IF(_xlfn.RANK.EQ(N535,$N$2:$N$1000,0)&lt;=ROUND(COUNTIFS($G$2:$G$1000,"&gt;=50",$F$2:$F$1000,"&gt;=55")/100*$AC$9,0),$AC$8,IF(_xlfn.RANK.EQ(O535,$O$2:$O$1000,0)&lt;=ROUND(COUNTIFS($G$2:$G$1000,"&gt;=50",$F$2:$F$1000,"&gt;=55")/100*$AB$9,0),$AB$8,IF(_xlfn.RANK.EQ(P535,$P$2:$P$1000,0)&lt;=ROUND(COUNTIFS($G$2:$G$1000,"&gt;=50",$F$2:$F$1000,"&gt;=55")/100*$AA$9,0),$AA$8,$Z$8)))))),IF(I535&gt;=$Y$9,$Y$8,$X$8)),IF(I535&gt;=$X$32,$X$30,IF(I535&gt;=$Y$32,$Y$30,IF(I535&gt;=$Z$32,$Z$30,IF(I535&gt;=$AA$32,$AA$30,IF(I535&gt;=$AB$32,$AB$30,IF(I535&gt;=$AC$32,$AC$30,IF(I535&gt;=$AD$32,$AD$30,IF(I535&gt;=$AE$32,$AE$30,$AF$30))))))))),"")</f>
        <v/>
      </c>
      <c r="S535" s="9" t="str" cm="1">
        <f t="array" ref="S535">IF(AND(D535&lt;&gt;"",D535&lt;&gt;"GR"),IF(COUNTIF($H$2:$H$1000,"&gt;=50")&gt;=10,IF(D535&lt;&gt;"GR",IF(AND(D535&gt;=55,H535&gt;=50),_xlfn.IFS(AND(H535&gt;=$AF$11,H535&gt;$AE$10,H535&gt;$AD$10,H535&gt;$AC$10,H535&gt;$AB$10,H535&gt;$AA$10,H535&gt;$Z$10),"AA",AND(H535&gt;=$AE$11,H535&gt;$AD$10,H535&gt;$AC$10,H535&gt;$AB$10,H535&gt;$AA$10,H535&gt;$Z$10),"BA",AND(H535&gt;=$AD$11,H535&gt;$AC$10,H535&gt;$AB$10,H535&gt;$AA$10,H535&gt;$Z$10),"BB",AND(H535&gt;=$AC$11,H535&gt;$AB$10,H535&gt;$AA$10,H535&gt;$Z$10),"CB",AND(H535&gt;=$AB$11,H535&gt;$AA$10,H535&gt;$Z$10),"CC",AND(H535&gt;=$AA$11,H535&gt;$Z$10),"DC",H535&gt;=50,"DD"),IF(H535&gt;=$Y$9,"FD","FF")),R535),IF(J535&gt;=$X$32,$X$30,IF(J535&gt;=$Y$32,$Y$30,IF(J535&gt;=$Z$32,$Z$30,IF(J535&gt;=$AA$32,$AA$30,IF(J535&gt;=$AB$32,$AB$30,IF(J535&gt;=$AC$32,$AC$30,IF(J535&gt;=$AD$32,$AD$30,IF(J535&gt;=$AE$32,$AE$30,$AF$30))))))))),R535)</f>
        <v/>
      </c>
      <c r="T535" s="9" t="str" cm="1">
        <f t="array" ref="T535">IF(A535&lt;&gt;"",IF(_xlfn.BITOR(D535&lt;&gt;"GR",D535&lt;&gt;""),IF(AND(J535&gt;=50,D535&gt;=55),_xlfn.RANK.EQ(J535,$J$2:$J$1000,0),_xlfn.IFS(S535="FD",999,S535="FF",1000)),IF(AND(J535&gt;=50,F535&gt;=55),_xlfn.RANK.EQ(J535,$J$2:$J$326,0),_xlfn.IFS(S535="FD",999,S535="FF",1000))),"")</f>
        <v/>
      </c>
    </row>
    <row r="536" spans="1:20" x14ac:dyDescent="0.2">
      <c r="A536" s="3"/>
      <c r="B536" s="3"/>
      <c r="C536" s="3"/>
      <c r="D536" s="3"/>
      <c r="E536" s="16">
        <f t="shared" si="111"/>
        <v>0</v>
      </c>
      <c r="F536" s="16">
        <f t="shared" si="112"/>
        <v>0</v>
      </c>
      <c r="G536" s="9">
        <f t="shared" si="110"/>
        <v>0</v>
      </c>
      <c r="H536" s="9">
        <f t="shared" si="113"/>
        <v>0</v>
      </c>
      <c r="I536" s="9">
        <f t="shared" si="121"/>
        <v>0</v>
      </c>
      <c r="J536" s="9">
        <f t="shared" si="122"/>
        <v>0</v>
      </c>
      <c r="K536" s="9" t="str">
        <f t="shared" si="114"/>
        <v/>
      </c>
      <c r="L536" s="9" t="str">
        <f t="shared" si="115"/>
        <v/>
      </c>
      <c r="M536" s="9" t="str">
        <f t="shared" si="116"/>
        <v/>
      </c>
      <c r="N536" s="9" t="str">
        <f t="shared" si="117"/>
        <v/>
      </c>
      <c r="O536" s="9" t="str">
        <f t="shared" si="118"/>
        <v/>
      </c>
      <c r="P536" s="9" t="str">
        <f t="shared" si="119"/>
        <v/>
      </c>
      <c r="Q536" s="9" t="str">
        <f t="shared" si="120"/>
        <v/>
      </c>
      <c r="R536" s="9" t="str">
        <f>IF(A536&lt;&gt;"",IF(COUNTIF($G$2:$G$1000,"&gt;=50")&gt;=10,IF(AND(F536&gt;=55,G536&gt;=50),IF(_xlfn.RANK.EQ(K536,$K$2:$K$1000,0)&lt;=ROUND(COUNTIFS($G$2:$G$1000,"&gt;=50",$F$2:$F$1000,"&gt;=55")/100*$AF$9,0),$AF$8,IF(_xlfn.RANK.EQ(L536,$L$2:$L$1000,0)&lt;=ROUND(COUNTIFS($G$2:$G$1000,"&gt;=50",$F$2:$F$1000,"&gt;=55")/100*$AE$9,0),$AE$8,IF(_xlfn.RANK.EQ(M536,$M$2:$M$1000,0)&lt;=ROUND(COUNTIFS($G$2:$G$1000,"&gt;=50",$F$2:$F$1000,"&gt;=55")/100*$AD$9,0),$AD$8,IF(_xlfn.RANK.EQ(N536,$N$2:$N$1000,0)&lt;=ROUND(COUNTIFS($G$2:$G$1000,"&gt;=50",$F$2:$F$1000,"&gt;=55")/100*$AC$9,0),$AC$8,IF(_xlfn.RANK.EQ(O536,$O$2:$O$1000,0)&lt;=ROUND(COUNTIFS($G$2:$G$1000,"&gt;=50",$F$2:$F$1000,"&gt;=55")/100*$AB$9,0),$AB$8,IF(_xlfn.RANK.EQ(P536,$P$2:$P$1000,0)&lt;=ROUND(COUNTIFS($G$2:$G$1000,"&gt;=50",$F$2:$F$1000,"&gt;=55")/100*$AA$9,0),$AA$8,$Z$8)))))),IF(I536&gt;=$Y$9,$Y$8,$X$8)),IF(I536&gt;=$X$32,$X$30,IF(I536&gt;=$Y$32,$Y$30,IF(I536&gt;=$Z$32,$Z$30,IF(I536&gt;=$AA$32,$AA$30,IF(I536&gt;=$AB$32,$AB$30,IF(I536&gt;=$AC$32,$AC$30,IF(I536&gt;=$AD$32,$AD$30,IF(I536&gt;=$AE$32,$AE$30,$AF$30))))))))),"")</f>
        <v/>
      </c>
      <c r="S536" s="9" t="str" cm="1">
        <f t="array" ref="S536">IF(AND(D536&lt;&gt;"",D536&lt;&gt;"GR"),IF(COUNTIF($H$2:$H$1000,"&gt;=50")&gt;=10,IF(D536&lt;&gt;"GR",IF(AND(D536&gt;=55,H536&gt;=50),_xlfn.IFS(AND(H536&gt;=$AF$11,H536&gt;$AE$10,H536&gt;$AD$10,H536&gt;$AC$10,H536&gt;$AB$10,H536&gt;$AA$10,H536&gt;$Z$10),"AA",AND(H536&gt;=$AE$11,H536&gt;$AD$10,H536&gt;$AC$10,H536&gt;$AB$10,H536&gt;$AA$10,H536&gt;$Z$10),"BA",AND(H536&gt;=$AD$11,H536&gt;$AC$10,H536&gt;$AB$10,H536&gt;$AA$10,H536&gt;$Z$10),"BB",AND(H536&gt;=$AC$11,H536&gt;$AB$10,H536&gt;$AA$10,H536&gt;$Z$10),"CB",AND(H536&gt;=$AB$11,H536&gt;$AA$10,H536&gt;$Z$10),"CC",AND(H536&gt;=$AA$11,H536&gt;$Z$10),"DC",H536&gt;=50,"DD"),IF(H536&gt;=$Y$9,"FD","FF")),R536),IF(J536&gt;=$X$32,$X$30,IF(J536&gt;=$Y$32,$Y$30,IF(J536&gt;=$Z$32,$Z$30,IF(J536&gt;=$AA$32,$AA$30,IF(J536&gt;=$AB$32,$AB$30,IF(J536&gt;=$AC$32,$AC$30,IF(J536&gt;=$AD$32,$AD$30,IF(J536&gt;=$AE$32,$AE$30,$AF$30))))))))),R536)</f>
        <v/>
      </c>
      <c r="T536" s="9" t="str" cm="1">
        <f t="array" ref="T536">IF(A536&lt;&gt;"",IF(_xlfn.BITOR(D536&lt;&gt;"GR",D536&lt;&gt;""),IF(AND(J536&gt;=50,D536&gt;=55),_xlfn.RANK.EQ(J536,$J$2:$J$1000,0),_xlfn.IFS(S536="FD",999,S536="FF",1000)),IF(AND(J536&gt;=50,F536&gt;=55),_xlfn.RANK.EQ(J536,$J$2:$J$326,0),_xlfn.IFS(S536="FD",999,S536="FF",1000))),"")</f>
        <v/>
      </c>
    </row>
    <row r="537" spans="1:20" x14ac:dyDescent="0.2">
      <c r="A537" s="3"/>
      <c r="B537" s="3"/>
      <c r="C537" s="3"/>
      <c r="D537" s="3"/>
      <c r="E537" s="16">
        <f t="shared" si="111"/>
        <v>0</v>
      </c>
      <c r="F537" s="16">
        <f t="shared" si="112"/>
        <v>0</v>
      </c>
      <c r="G537" s="9">
        <f t="shared" si="110"/>
        <v>0</v>
      </c>
      <c r="H537" s="9">
        <f t="shared" si="113"/>
        <v>0</v>
      </c>
      <c r="I537" s="9">
        <f t="shared" si="121"/>
        <v>0</v>
      </c>
      <c r="J537" s="9">
        <f t="shared" si="122"/>
        <v>0</v>
      </c>
      <c r="K537" s="9" t="str">
        <f t="shared" si="114"/>
        <v/>
      </c>
      <c r="L537" s="9" t="str">
        <f t="shared" si="115"/>
        <v/>
      </c>
      <c r="M537" s="9" t="str">
        <f t="shared" si="116"/>
        <v/>
      </c>
      <c r="N537" s="9" t="str">
        <f t="shared" si="117"/>
        <v/>
      </c>
      <c r="O537" s="9" t="str">
        <f t="shared" si="118"/>
        <v/>
      </c>
      <c r="P537" s="9" t="str">
        <f t="shared" si="119"/>
        <v/>
      </c>
      <c r="Q537" s="9" t="str">
        <f t="shared" si="120"/>
        <v/>
      </c>
      <c r="R537" s="9" t="str">
        <f>IF(A537&lt;&gt;"",IF(COUNTIF($G$2:$G$1000,"&gt;=50")&gt;=10,IF(AND(F537&gt;=55,G537&gt;=50),IF(_xlfn.RANK.EQ(K537,$K$2:$K$1000,0)&lt;=ROUND(COUNTIFS($G$2:$G$1000,"&gt;=50",$F$2:$F$1000,"&gt;=55")/100*$AF$9,0),$AF$8,IF(_xlfn.RANK.EQ(L537,$L$2:$L$1000,0)&lt;=ROUND(COUNTIFS($G$2:$G$1000,"&gt;=50",$F$2:$F$1000,"&gt;=55")/100*$AE$9,0),$AE$8,IF(_xlfn.RANK.EQ(M537,$M$2:$M$1000,0)&lt;=ROUND(COUNTIFS($G$2:$G$1000,"&gt;=50",$F$2:$F$1000,"&gt;=55")/100*$AD$9,0),$AD$8,IF(_xlfn.RANK.EQ(N537,$N$2:$N$1000,0)&lt;=ROUND(COUNTIFS($G$2:$G$1000,"&gt;=50",$F$2:$F$1000,"&gt;=55")/100*$AC$9,0),$AC$8,IF(_xlfn.RANK.EQ(O537,$O$2:$O$1000,0)&lt;=ROUND(COUNTIFS($G$2:$G$1000,"&gt;=50",$F$2:$F$1000,"&gt;=55")/100*$AB$9,0),$AB$8,IF(_xlfn.RANK.EQ(P537,$P$2:$P$1000,0)&lt;=ROUND(COUNTIFS($G$2:$G$1000,"&gt;=50",$F$2:$F$1000,"&gt;=55")/100*$AA$9,0),$AA$8,$Z$8)))))),IF(I537&gt;=$Y$9,$Y$8,$X$8)),IF(I537&gt;=$X$32,$X$30,IF(I537&gt;=$Y$32,$Y$30,IF(I537&gt;=$Z$32,$Z$30,IF(I537&gt;=$AA$32,$AA$30,IF(I537&gt;=$AB$32,$AB$30,IF(I537&gt;=$AC$32,$AC$30,IF(I537&gt;=$AD$32,$AD$30,IF(I537&gt;=$AE$32,$AE$30,$AF$30))))))))),"")</f>
        <v/>
      </c>
      <c r="S537" s="9" t="str" cm="1">
        <f t="array" ref="S537">IF(AND(D537&lt;&gt;"",D537&lt;&gt;"GR"),IF(COUNTIF($H$2:$H$1000,"&gt;=50")&gt;=10,IF(D537&lt;&gt;"GR",IF(AND(D537&gt;=55,H537&gt;=50),_xlfn.IFS(AND(H537&gt;=$AF$11,H537&gt;$AE$10,H537&gt;$AD$10,H537&gt;$AC$10,H537&gt;$AB$10,H537&gt;$AA$10,H537&gt;$Z$10),"AA",AND(H537&gt;=$AE$11,H537&gt;$AD$10,H537&gt;$AC$10,H537&gt;$AB$10,H537&gt;$AA$10,H537&gt;$Z$10),"BA",AND(H537&gt;=$AD$11,H537&gt;$AC$10,H537&gt;$AB$10,H537&gt;$AA$10,H537&gt;$Z$10),"BB",AND(H537&gt;=$AC$11,H537&gt;$AB$10,H537&gt;$AA$10,H537&gt;$Z$10),"CB",AND(H537&gt;=$AB$11,H537&gt;$AA$10,H537&gt;$Z$10),"CC",AND(H537&gt;=$AA$11,H537&gt;$Z$10),"DC",H537&gt;=50,"DD"),IF(H537&gt;=$Y$9,"FD","FF")),R537),IF(J537&gt;=$X$32,$X$30,IF(J537&gt;=$Y$32,$Y$30,IF(J537&gt;=$Z$32,$Z$30,IF(J537&gt;=$AA$32,$AA$30,IF(J537&gt;=$AB$32,$AB$30,IF(J537&gt;=$AC$32,$AC$30,IF(J537&gt;=$AD$32,$AD$30,IF(J537&gt;=$AE$32,$AE$30,$AF$30))))))))),R537)</f>
        <v/>
      </c>
      <c r="T537" s="9" t="str" cm="1">
        <f t="array" ref="T537">IF(A537&lt;&gt;"",IF(_xlfn.BITOR(D537&lt;&gt;"GR",D537&lt;&gt;""),IF(AND(J537&gt;=50,D537&gt;=55),_xlfn.RANK.EQ(J537,$J$2:$J$1000,0),_xlfn.IFS(S537="FD",999,S537="FF",1000)),IF(AND(J537&gt;=50,F537&gt;=55),_xlfn.RANK.EQ(J537,$J$2:$J$326,0),_xlfn.IFS(S537="FD",999,S537="FF",1000))),"")</f>
        <v/>
      </c>
    </row>
    <row r="538" spans="1:20" x14ac:dyDescent="0.2">
      <c r="A538" s="3"/>
      <c r="B538" s="3"/>
      <c r="C538" s="3"/>
      <c r="D538" s="3"/>
      <c r="E538" s="16">
        <f t="shared" si="111"/>
        <v>0</v>
      </c>
      <c r="F538" s="16">
        <f t="shared" si="112"/>
        <v>0</v>
      </c>
      <c r="G538" s="9">
        <f t="shared" si="110"/>
        <v>0</v>
      </c>
      <c r="H538" s="9">
        <f t="shared" si="113"/>
        <v>0</v>
      </c>
      <c r="I538" s="9">
        <f t="shared" si="121"/>
        <v>0</v>
      </c>
      <c r="J538" s="9">
        <f t="shared" si="122"/>
        <v>0</v>
      </c>
      <c r="K538" s="9" t="str">
        <f t="shared" si="114"/>
        <v/>
      </c>
      <c r="L538" s="9" t="str">
        <f t="shared" si="115"/>
        <v/>
      </c>
      <c r="M538" s="9" t="str">
        <f t="shared" si="116"/>
        <v/>
      </c>
      <c r="N538" s="9" t="str">
        <f t="shared" si="117"/>
        <v/>
      </c>
      <c r="O538" s="9" t="str">
        <f t="shared" si="118"/>
        <v/>
      </c>
      <c r="P538" s="9" t="str">
        <f t="shared" si="119"/>
        <v/>
      </c>
      <c r="Q538" s="9" t="str">
        <f t="shared" si="120"/>
        <v/>
      </c>
      <c r="R538" s="9" t="str">
        <f>IF(A538&lt;&gt;"",IF(COUNTIF($G$2:$G$1000,"&gt;=50")&gt;=10,IF(AND(F538&gt;=55,G538&gt;=50),IF(_xlfn.RANK.EQ(K538,$K$2:$K$1000,0)&lt;=ROUND(COUNTIFS($G$2:$G$1000,"&gt;=50",$F$2:$F$1000,"&gt;=55")/100*$AF$9,0),$AF$8,IF(_xlfn.RANK.EQ(L538,$L$2:$L$1000,0)&lt;=ROUND(COUNTIFS($G$2:$G$1000,"&gt;=50",$F$2:$F$1000,"&gt;=55")/100*$AE$9,0),$AE$8,IF(_xlfn.RANK.EQ(M538,$M$2:$M$1000,0)&lt;=ROUND(COUNTIFS($G$2:$G$1000,"&gt;=50",$F$2:$F$1000,"&gt;=55")/100*$AD$9,0),$AD$8,IF(_xlfn.RANK.EQ(N538,$N$2:$N$1000,0)&lt;=ROUND(COUNTIFS($G$2:$G$1000,"&gt;=50",$F$2:$F$1000,"&gt;=55")/100*$AC$9,0),$AC$8,IF(_xlfn.RANK.EQ(O538,$O$2:$O$1000,0)&lt;=ROUND(COUNTIFS($G$2:$G$1000,"&gt;=50",$F$2:$F$1000,"&gt;=55")/100*$AB$9,0),$AB$8,IF(_xlfn.RANK.EQ(P538,$P$2:$P$1000,0)&lt;=ROUND(COUNTIFS($G$2:$G$1000,"&gt;=50",$F$2:$F$1000,"&gt;=55")/100*$AA$9,0),$AA$8,$Z$8)))))),IF(I538&gt;=$Y$9,$Y$8,$X$8)),IF(I538&gt;=$X$32,$X$30,IF(I538&gt;=$Y$32,$Y$30,IF(I538&gt;=$Z$32,$Z$30,IF(I538&gt;=$AA$32,$AA$30,IF(I538&gt;=$AB$32,$AB$30,IF(I538&gt;=$AC$32,$AC$30,IF(I538&gt;=$AD$32,$AD$30,IF(I538&gt;=$AE$32,$AE$30,$AF$30))))))))),"")</f>
        <v/>
      </c>
      <c r="S538" s="9" t="str" cm="1">
        <f t="array" ref="S538">IF(AND(D538&lt;&gt;"",D538&lt;&gt;"GR"),IF(COUNTIF($H$2:$H$1000,"&gt;=50")&gt;=10,IF(D538&lt;&gt;"GR",IF(AND(D538&gt;=55,H538&gt;=50),_xlfn.IFS(AND(H538&gt;=$AF$11,H538&gt;$AE$10,H538&gt;$AD$10,H538&gt;$AC$10,H538&gt;$AB$10,H538&gt;$AA$10,H538&gt;$Z$10),"AA",AND(H538&gt;=$AE$11,H538&gt;$AD$10,H538&gt;$AC$10,H538&gt;$AB$10,H538&gt;$AA$10,H538&gt;$Z$10),"BA",AND(H538&gt;=$AD$11,H538&gt;$AC$10,H538&gt;$AB$10,H538&gt;$AA$10,H538&gt;$Z$10),"BB",AND(H538&gt;=$AC$11,H538&gt;$AB$10,H538&gt;$AA$10,H538&gt;$Z$10),"CB",AND(H538&gt;=$AB$11,H538&gt;$AA$10,H538&gt;$Z$10),"CC",AND(H538&gt;=$AA$11,H538&gt;$Z$10),"DC",H538&gt;=50,"DD"),IF(H538&gt;=$Y$9,"FD","FF")),R538),IF(J538&gt;=$X$32,$X$30,IF(J538&gt;=$Y$32,$Y$30,IF(J538&gt;=$Z$32,$Z$30,IF(J538&gt;=$AA$32,$AA$30,IF(J538&gt;=$AB$32,$AB$30,IF(J538&gt;=$AC$32,$AC$30,IF(J538&gt;=$AD$32,$AD$30,IF(J538&gt;=$AE$32,$AE$30,$AF$30))))))))),R538)</f>
        <v/>
      </c>
      <c r="T538" s="9" t="str" cm="1">
        <f t="array" ref="T538">IF(A538&lt;&gt;"",IF(_xlfn.BITOR(D538&lt;&gt;"GR",D538&lt;&gt;""),IF(AND(J538&gt;=50,D538&gt;=55),_xlfn.RANK.EQ(J538,$J$2:$J$1000,0),_xlfn.IFS(S538="FD",999,S538="FF",1000)),IF(AND(J538&gt;=50,F538&gt;=55),_xlfn.RANK.EQ(J538,$J$2:$J$326,0),_xlfn.IFS(S538="FD",999,S538="FF",1000))),"")</f>
        <v/>
      </c>
    </row>
    <row r="539" spans="1:20" x14ac:dyDescent="0.2">
      <c r="A539" s="3"/>
      <c r="B539" s="3"/>
      <c r="C539" s="3"/>
      <c r="D539" s="3"/>
      <c r="E539" s="16">
        <f t="shared" si="111"/>
        <v>0</v>
      </c>
      <c r="F539" s="16">
        <f t="shared" si="112"/>
        <v>0</v>
      </c>
      <c r="G539" s="9">
        <f t="shared" si="110"/>
        <v>0</v>
      </c>
      <c r="H539" s="9">
        <f t="shared" si="113"/>
        <v>0</v>
      </c>
      <c r="I539" s="9">
        <f t="shared" si="121"/>
        <v>0</v>
      </c>
      <c r="J539" s="9">
        <f t="shared" si="122"/>
        <v>0</v>
      </c>
      <c r="K539" s="9" t="str">
        <f t="shared" si="114"/>
        <v/>
      </c>
      <c r="L539" s="9" t="str">
        <f t="shared" si="115"/>
        <v/>
      </c>
      <c r="M539" s="9" t="str">
        <f t="shared" si="116"/>
        <v/>
      </c>
      <c r="N539" s="9" t="str">
        <f t="shared" si="117"/>
        <v/>
      </c>
      <c r="O539" s="9" t="str">
        <f t="shared" si="118"/>
        <v/>
      </c>
      <c r="P539" s="9" t="str">
        <f t="shared" si="119"/>
        <v/>
      </c>
      <c r="Q539" s="9" t="str">
        <f t="shared" si="120"/>
        <v/>
      </c>
      <c r="R539" s="9" t="str">
        <f>IF(A539&lt;&gt;"",IF(COUNTIF($G$2:$G$1000,"&gt;=50")&gt;=10,IF(AND(F539&gt;=55,G539&gt;=50),IF(_xlfn.RANK.EQ(K539,$K$2:$K$1000,0)&lt;=ROUND(COUNTIFS($G$2:$G$1000,"&gt;=50",$F$2:$F$1000,"&gt;=55")/100*$AF$9,0),$AF$8,IF(_xlfn.RANK.EQ(L539,$L$2:$L$1000,0)&lt;=ROUND(COUNTIFS($G$2:$G$1000,"&gt;=50",$F$2:$F$1000,"&gt;=55")/100*$AE$9,0),$AE$8,IF(_xlfn.RANK.EQ(M539,$M$2:$M$1000,0)&lt;=ROUND(COUNTIFS($G$2:$G$1000,"&gt;=50",$F$2:$F$1000,"&gt;=55")/100*$AD$9,0),$AD$8,IF(_xlfn.RANK.EQ(N539,$N$2:$N$1000,0)&lt;=ROUND(COUNTIFS($G$2:$G$1000,"&gt;=50",$F$2:$F$1000,"&gt;=55")/100*$AC$9,0),$AC$8,IF(_xlfn.RANK.EQ(O539,$O$2:$O$1000,0)&lt;=ROUND(COUNTIFS($G$2:$G$1000,"&gt;=50",$F$2:$F$1000,"&gt;=55")/100*$AB$9,0),$AB$8,IF(_xlfn.RANK.EQ(P539,$P$2:$P$1000,0)&lt;=ROUND(COUNTIFS($G$2:$G$1000,"&gt;=50",$F$2:$F$1000,"&gt;=55")/100*$AA$9,0),$AA$8,$Z$8)))))),IF(I539&gt;=$Y$9,$Y$8,$X$8)),IF(I539&gt;=$X$32,$X$30,IF(I539&gt;=$Y$32,$Y$30,IF(I539&gt;=$Z$32,$Z$30,IF(I539&gt;=$AA$32,$AA$30,IF(I539&gt;=$AB$32,$AB$30,IF(I539&gt;=$AC$32,$AC$30,IF(I539&gt;=$AD$32,$AD$30,IF(I539&gt;=$AE$32,$AE$30,$AF$30))))))))),"")</f>
        <v/>
      </c>
      <c r="S539" s="9" t="str" cm="1">
        <f t="array" ref="S539">IF(AND(D539&lt;&gt;"",D539&lt;&gt;"GR"),IF(COUNTIF($H$2:$H$1000,"&gt;=50")&gt;=10,IF(D539&lt;&gt;"GR",IF(AND(D539&gt;=55,H539&gt;=50),_xlfn.IFS(AND(H539&gt;=$AF$11,H539&gt;$AE$10,H539&gt;$AD$10,H539&gt;$AC$10,H539&gt;$AB$10,H539&gt;$AA$10,H539&gt;$Z$10),"AA",AND(H539&gt;=$AE$11,H539&gt;$AD$10,H539&gt;$AC$10,H539&gt;$AB$10,H539&gt;$AA$10,H539&gt;$Z$10),"BA",AND(H539&gt;=$AD$11,H539&gt;$AC$10,H539&gt;$AB$10,H539&gt;$AA$10,H539&gt;$Z$10),"BB",AND(H539&gt;=$AC$11,H539&gt;$AB$10,H539&gt;$AA$10,H539&gt;$Z$10),"CB",AND(H539&gt;=$AB$11,H539&gt;$AA$10,H539&gt;$Z$10),"CC",AND(H539&gt;=$AA$11,H539&gt;$Z$10),"DC",H539&gt;=50,"DD"),IF(H539&gt;=$Y$9,"FD","FF")),R539),IF(J539&gt;=$X$32,$X$30,IF(J539&gt;=$Y$32,$Y$30,IF(J539&gt;=$Z$32,$Z$30,IF(J539&gt;=$AA$32,$AA$30,IF(J539&gt;=$AB$32,$AB$30,IF(J539&gt;=$AC$32,$AC$30,IF(J539&gt;=$AD$32,$AD$30,IF(J539&gt;=$AE$32,$AE$30,$AF$30))))))))),R539)</f>
        <v/>
      </c>
      <c r="T539" s="9" t="str" cm="1">
        <f t="array" ref="T539">IF(A539&lt;&gt;"",IF(_xlfn.BITOR(D539&lt;&gt;"GR",D539&lt;&gt;""),IF(AND(J539&gt;=50,D539&gt;=55),_xlfn.RANK.EQ(J539,$J$2:$J$1000,0),_xlfn.IFS(S539="FD",999,S539="FF",1000)),IF(AND(J539&gt;=50,F539&gt;=55),_xlfn.RANK.EQ(J539,$J$2:$J$326,0),_xlfn.IFS(S539="FD",999,S539="FF",1000))),"")</f>
        <v/>
      </c>
    </row>
    <row r="540" spans="1:20" x14ac:dyDescent="0.2">
      <c r="A540" s="3"/>
      <c r="B540" s="3"/>
      <c r="C540" s="3"/>
      <c r="D540" s="3"/>
      <c r="E540" s="16">
        <f t="shared" si="111"/>
        <v>0</v>
      </c>
      <c r="F540" s="16">
        <f t="shared" si="112"/>
        <v>0</v>
      </c>
      <c r="G540" s="9">
        <f t="shared" si="110"/>
        <v>0</v>
      </c>
      <c r="H540" s="9">
        <f t="shared" si="113"/>
        <v>0</v>
      </c>
      <c r="I540" s="9">
        <f t="shared" si="121"/>
        <v>0</v>
      </c>
      <c r="J540" s="9">
        <f t="shared" si="122"/>
        <v>0</v>
      </c>
      <c r="K540" s="9" t="str">
        <f t="shared" si="114"/>
        <v/>
      </c>
      <c r="L540" s="9" t="str">
        <f t="shared" si="115"/>
        <v/>
      </c>
      <c r="M540" s="9" t="str">
        <f t="shared" si="116"/>
        <v/>
      </c>
      <c r="N540" s="9" t="str">
        <f t="shared" si="117"/>
        <v/>
      </c>
      <c r="O540" s="9" t="str">
        <f t="shared" si="118"/>
        <v/>
      </c>
      <c r="P540" s="9" t="str">
        <f t="shared" si="119"/>
        <v/>
      </c>
      <c r="Q540" s="9" t="str">
        <f t="shared" si="120"/>
        <v/>
      </c>
      <c r="R540" s="9" t="str">
        <f>IF(A540&lt;&gt;"",IF(COUNTIF($G$2:$G$1000,"&gt;=50")&gt;=10,IF(AND(F540&gt;=55,G540&gt;=50),IF(_xlfn.RANK.EQ(K540,$K$2:$K$1000,0)&lt;=ROUND(COUNTIFS($G$2:$G$1000,"&gt;=50",$F$2:$F$1000,"&gt;=55")/100*$AF$9,0),$AF$8,IF(_xlfn.RANK.EQ(L540,$L$2:$L$1000,0)&lt;=ROUND(COUNTIFS($G$2:$G$1000,"&gt;=50",$F$2:$F$1000,"&gt;=55")/100*$AE$9,0),$AE$8,IF(_xlfn.RANK.EQ(M540,$M$2:$M$1000,0)&lt;=ROUND(COUNTIFS($G$2:$G$1000,"&gt;=50",$F$2:$F$1000,"&gt;=55")/100*$AD$9,0),$AD$8,IF(_xlfn.RANK.EQ(N540,$N$2:$N$1000,0)&lt;=ROUND(COUNTIFS($G$2:$G$1000,"&gt;=50",$F$2:$F$1000,"&gt;=55")/100*$AC$9,0),$AC$8,IF(_xlfn.RANK.EQ(O540,$O$2:$O$1000,0)&lt;=ROUND(COUNTIFS($G$2:$G$1000,"&gt;=50",$F$2:$F$1000,"&gt;=55")/100*$AB$9,0),$AB$8,IF(_xlfn.RANK.EQ(P540,$P$2:$P$1000,0)&lt;=ROUND(COUNTIFS($G$2:$G$1000,"&gt;=50",$F$2:$F$1000,"&gt;=55")/100*$AA$9,0),$AA$8,$Z$8)))))),IF(I540&gt;=$Y$9,$Y$8,$X$8)),IF(I540&gt;=$X$32,$X$30,IF(I540&gt;=$Y$32,$Y$30,IF(I540&gt;=$Z$32,$Z$30,IF(I540&gt;=$AA$32,$AA$30,IF(I540&gt;=$AB$32,$AB$30,IF(I540&gt;=$AC$32,$AC$30,IF(I540&gt;=$AD$32,$AD$30,IF(I540&gt;=$AE$32,$AE$30,$AF$30))))))))),"")</f>
        <v/>
      </c>
      <c r="S540" s="9" t="str" cm="1">
        <f t="array" ref="S540">IF(AND(D540&lt;&gt;"",D540&lt;&gt;"GR"),IF(COUNTIF($H$2:$H$1000,"&gt;=50")&gt;=10,IF(D540&lt;&gt;"GR",IF(AND(D540&gt;=55,H540&gt;=50),_xlfn.IFS(AND(H540&gt;=$AF$11,H540&gt;$AE$10,H540&gt;$AD$10,H540&gt;$AC$10,H540&gt;$AB$10,H540&gt;$AA$10,H540&gt;$Z$10),"AA",AND(H540&gt;=$AE$11,H540&gt;$AD$10,H540&gt;$AC$10,H540&gt;$AB$10,H540&gt;$AA$10,H540&gt;$Z$10),"BA",AND(H540&gt;=$AD$11,H540&gt;$AC$10,H540&gt;$AB$10,H540&gt;$AA$10,H540&gt;$Z$10),"BB",AND(H540&gt;=$AC$11,H540&gt;$AB$10,H540&gt;$AA$10,H540&gt;$Z$10),"CB",AND(H540&gt;=$AB$11,H540&gt;$AA$10,H540&gt;$Z$10),"CC",AND(H540&gt;=$AA$11,H540&gt;$Z$10),"DC",H540&gt;=50,"DD"),IF(H540&gt;=$Y$9,"FD","FF")),R540),IF(J540&gt;=$X$32,$X$30,IF(J540&gt;=$Y$32,$Y$30,IF(J540&gt;=$Z$32,$Z$30,IF(J540&gt;=$AA$32,$AA$30,IF(J540&gt;=$AB$32,$AB$30,IF(J540&gt;=$AC$32,$AC$30,IF(J540&gt;=$AD$32,$AD$30,IF(J540&gt;=$AE$32,$AE$30,$AF$30))))))))),R540)</f>
        <v/>
      </c>
      <c r="T540" s="9" t="str" cm="1">
        <f t="array" ref="T540">IF(A540&lt;&gt;"",IF(_xlfn.BITOR(D540&lt;&gt;"GR",D540&lt;&gt;""),IF(AND(J540&gt;=50,D540&gt;=55),_xlfn.RANK.EQ(J540,$J$2:$J$1000,0),_xlfn.IFS(S540="FD",999,S540="FF",1000)),IF(AND(J540&gt;=50,F540&gt;=55),_xlfn.RANK.EQ(J540,$J$2:$J$326,0),_xlfn.IFS(S540="FD",999,S540="FF",1000))),"")</f>
        <v/>
      </c>
    </row>
    <row r="541" spans="1:20" x14ac:dyDescent="0.2">
      <c r="A541" s="3"/>
      <c r="B541" s="3"/>
      <c r="C541" s="3"/>
      <c r="D541" s="3"/>
      <c r="E541" s="16">
        <f t="shared" si="111"/>
        <v>0</v>
      </c>
      <c r="F541" s="16">
        <f t="shared" si="112"/>
        <v>0</v>
      </c>
      <c r="G541" s="9">
        <f t="shared" si="110"/>
        <v>0</v>
      </c>
      <c r="H541" s="9">
        <f t="shared" si="113"/>
        <v>0</v>
      </c>
      <c r="I541" s="9">
        <f t="shared" si="121"/>
        <v>0</v>
      </c>
      <c r="J541" s="9">
        <f t="shared" si="122"/>
        <v>0</v>
      </c>
      <c r="K541" s="9" t="str">
        <f t="shared" si="114"/>
        <v/>
      </c>
      <c r="L541" s="9" t="str">
        <f t="shared" si="115"/>
        <v/>
      </c>
      <c r="M541" s="9" t="str">
        <f t="shared" si="116"/>
        <v/>
      </c>
      <c r="N541" s="9" t="str">
        <f t="shared" si="117"/>
        <v/>
      </c>
      <c r="O541" s="9" t="str">
        <f t="shared" si="118"/>
        <v/>
      </c>
      <c r="P541" s="9" t="str">
        <f t="shared" si="119"/>
        <v/>
      </c>
      <c r="Q541" s="9" t="str">
        <f t="shared" si="120"/>
        <v/>
      </c>
      <c r="R541" s="9" t="str">
        <f>IF(A541&lt;&gt;"",IF(COUNTIF($G$2:$G$1000,"&gt;=50")&gt;=10,IF(AND(F541&gt;=55,G541&gt;=50),IF(_xlfn.RANK.EQ(K541,$K$2:$K$1000,0)&lt;=ROUND(COUNTIFS($G$2:$G$1000,"&gt;=50",$F$2:$F$1000,"&gt;=55")/100*$AF$9,0),$AF$8,IF(_xlfn.RANK.EQ(L541,$L$2:$L$1000,0)&lt;=ROUND(COUNTIFS($G$2:$G$1000,"&gt;=50",$F$2:$F$1000,"&gt;=55")/100*$AE$9,0),$AE$8,IF(_xlfn.RANK.EQ(M541,$M$2:$M$1000,0)&lt;=ROUND(COUNTIFS($G$2:$G$1000,"&gt;=50",$F$2:$F$1000,"&gt;=55")/100*$AD$9,0),$AD$8,IF(_xlfn.RANK.EQ(N541,$N$2:$N$1000,0)&lt;=ROUND(COUNTIFS($G$2:$G$1000,"&gt;=50",$F$2:$F$1000,"&gt;=55")/100*$AC$9,0),$AC$8,IF(_xlfn.RANK.EQ(O541,$O$2:$O$1000,0)&lt;=ROUND(COUNTIFS($G$2:$G$1000,"&gt;=50",$F$2:$F$1000,"&gt;=55")/100*$AB$9,0),$AB$8,IF(_xlfn.RANK.EQ(P541,$P$2:$P$1000,0)&lt;=ROUND(COUNTIFS($G$2:$G$1000,"&gt;=50",$F$2:$F$1000,"&gt;=55")/100*$AA$9,0),$AA$8,$Z$8)))))),IF(I541&gt;=$Y$9,$Y$8,$X$8)),IF(I541&gt;=$X$32,$X$30,IF(I541&gt;=$Y$32,$Y$30,IF(I541&gt;=$Z$32,$Z$30,IF(I541&gt;=$AA$32,$AA$30,IF(I541&gt;=$AB$32,$AB$30,IF(I541&gt;=$AC$32,$AC$30,IF(I541&gt;=$AD$32,$AD$30,IF(I541&gt;=$AE$32,$AE$30,$AF$30))))))))),"")</f>
        <v/>
      </c>
      <c r="S541" s="9" t="str" cm="1">
        <f t="array" ref="S541">IF(AND(D541&lt;&gt;"",D541&lt;&gt;"GR"),IF(COUNTIF($H$2:$H$1000,"&gt;=50")&gt;=10,IF(D541&lt;&gt;"GR",IF(AND(D541&gt;=55,H541&gt;=50),_xlfn.IFS(AND(H541&gt;=$AF$11,H541&gt;$AE$10,H541&gt;$AD$10,H541&gt;$AC$10,H541&gt;$AB$10,H541&gt;$AA$10,H541&gt;$Z$10),"AA",AND(H541&gt;=$AE$11,H541&gt;$AD$10,H541&gt;$AC$10,H541&gt;$AB$10,H541&gt;$AA$10,H541&gt;$Z$10),"BA",AND(H541&gt;=$AD$11,H541&gt;$AC$10,H541&gt;$AB$10,H541&gt;$AA$10,H541&gt;$Z$10),"BB",AND(H541&gt;=$AC$11,H541&gt;$AB$10,H541&gt;$AA$10,H541&gt;$Z$10),"CB",AND(H541&gt;=$AB$11,H541&gt;$AA$10,H541&gt;$Z$10),"CC",AND(H541&gt;=$AA$11,H541&gt;$Z$10),"DC",H541&gt;=50,"DD"),IF(H541&gt;=$Y$9,"FD","FF")),R541),IF(J541&gt;=$X$32,$X$30,IF(J541&gt;=$Y$32,$Y$30,IF(J541&gt;=$Z$32,$Z$30,IF(J541&gt;=$AA$32,$AA$30,IF(J541&gt;=$AB$32,$AB$30,IF(J541&gt;=$AC$32,$AC$30,IF(J541&gt;=$AD$32,$AD$30,IF(J541&gt;=$AE$32,$AE$30,$AF$30))))))))),R541)</f>
        <v/>
      </c>
      <c r="T541" s="9" t="str" cm="1">
        <f t="array" ref="T541">IF(A541&lt;&gt;"",IF(_xlfn.BITOR(D541&lt;&gt;"GR",D541&lt;&gt;""),IF(AND(J541&gt;=50,D541&gt;=55),_xlfn.RANK.EQ(J541,$J$2:$J$1000,0),_xlfn.IFS(S541="FD",999,S541="FF",1000)),IF(AND(J541&gt;=50,F541&gt;=55),_xlfn.RANK.EQ(J541,$J$2:$J$326,0),_xlfn.IFS(S541="FD",999,S541="FF",1000))),"")</f>
        <v/>
      </c>
    </row>
    <row r="542" spans="1:20" x14ac:dyDescent="0.2">
      <c r="A542" s="3"/>
      <c r="B542" s="3"/>
      <c r="C542" s="3"/>
      <c r="D542" s="3"/>
      <c r="E542" s="16">
        <f t="shared" si="111"/>
        <v>0</v>
      </c>
      <c r="F542" s="16">
        <f t="shared" si="112"/>
        <v>0</v>
      </c>
      <c r="G542" s="9">
        <f t="shared" si="110"/>
        <v>0</v>
      </c>
      <c r="H542" s="9">
        <f t="shared" si="113"/>
        <v>0</v>
      </c>
      <c r="I542" s="9">
        <f t="shared" si="121"/>
        <v>0</v>
      </c>
      <c r="J542" s="9">
        <f t="shared" si="122"/>
        <v>0</v>
      </c>
      <c r="K542" s="9" t="str">
        <f t="shared" si="114"/>
        <v/>
      </c>
      <c r="L542" s="9" t="str">
        <f t="shared" si="115"/>
        <v/>
      </c>
      <c r="M542" s="9" t="str">
        <f t="shared" si="116"/>
        <v/>
      </c>
      <c r="N542" s="9" t="str">
        <f t="shared" si="117"/>
        <v/>
      </c>
      <c r="O542" s="9" t="str">
        <f t="shared" si="118"/>
        <v/>
      </c>
      <c r="P542" s="9" t="str">
        <f t="shared" si="119"/>
        <v/>
      </c>
      <c r="Q542" s="9" t="str">
        <f t="shared" si="120"/>
        <v/>
      </c>
      <c r="R542" s="9" t="str">
        <f>IF(A542&lt;&gt;"",IF(COUNTIF($G$2:$G$1000,"&gt;=50")&gt;=10,IF(AND(F542&gt;=55,G542&gt;=50),IF(_xlfn.RANK.EQ(K542,$K$2:$K$1000,0)&lt;=ROUND(COUNTIFS($G$2:$G$1000,"&gt;=50",$F$2:$F$1000,"&gt;=55")/100*$AF$9,0),$AF$8,IF(_xlfn.RANK.EQ(L542,$L$2:$L$1000,0)&lt;=ROUND(COUNTIFS($G$2:$G$1000,"&gt;=50",$F$2:$F$1000,"&gt;=55")/100*$AE$9,0),$AE$8,IF(_xlfn.RANK.EQ(M542,$M$2:$M$1000,0)&lt;=ROUND(COUNTIFS($G$2:$G$1000,"&gt;=50",$F$2:$F$1000,"&gt;=55")/100*$AD$9,0),$AD$8,IF(_xlfn.RANK.EQ(N542,$N$2:$N$1000,0)&lt;=ROUND(COUNTIFS($G$2:$G$1000,"&gt;=50",$F$2:$F$1000,"&gt;=55")/100*$AC$9,0),$AC$8,IF(_xlfn.RANK.EQ(O542,$O$2:$O$1000,0)&lt;=ROUND(COUNTIFS($G$2:$G$1000,"&gt;=50",$F$2:$F$1000,"&gt;=55")/100*$AB$9,0),$AB$8,IF(_xlfn.RANK.EQ(P542,$P$2:$P$1000,0)&lt;=ROUND(COUNTIFS($G$2:$G$1000,"&gt;=50",$F$2:$F$1000,"&gt;=55")/100*$AA$9,0),$AA$8,$Z$8)))))),IF(I542&gt;=$Y$9,$Y$8,$X$8)),IF(I542&gt;=$X$32,$X$30,IF(I542&gt;=$Y$32,$Y$30,IF(I542&gt;=$Z$32,$Z$30,IF(I542&gt;=$AA$32,$AA$30,IF(I542&gt;=$AB$32,$AB$30,IF(I542&gt;=$AC$32,$AC$30,IF(I542&gt;=$AD$32,$AD$30,IF(I542&gt;=$AE$32,$AE$30,$AF$30))))))))),"")</f>
        <v/>
      </c>
      <c r="S542" s="9" t="str" cm="1">
        <f t="array" ref="S542">IF(AND(D542&lt;&gt;"",D542&lt;&gt;"GR"),IF(COUNTIF($H$2:$H$1000,"&gt;=50")&gt;=10,IF(D542&lt;&gt;"GR",IF(AND(D542&gt;=55,H542&gt;=50),_xlfn.IFS(AND(H542&gt;=$AF$11,H542&gt;$AE$10,H542&gt;$AD$10,H542&gt;$AC$10,H542&gt;$AB$10,H542&gt;$AA$10,H542&gt;$Z$10),"AA",AND(H542&gt;=$AE$11,H542&gt;$AD$10,H542&gt;$AC$10,H542&gt;$AB$10,H542&gt;$AA$10,H542&gt;$Z$10),"BA",AND(H542&gt;=$AD$11,H542&gt;$AC$10,H542&gt;$AB$10,H542&gt;$AA$10,H542&gt;$Z$10),"BB",AND(H542&gt;=$AC$11,H542&gt;$AB$10,H542&gt;$AA$10,H542&gt;$Z$10),"CB",AND(H542&gt;=$AB$11,H542&gt;$AA$10,H542&gt;$Z$10),"CC",AND(H542&gt;=$AA$11,H542&gt;$Z$10),"DC",H542&gt;=50,"DD"),IF(H542&gt;=$Y$9,"FD","FF")),R542),IF(J542&gt;=$X$32,$X$30,IF(J542&gt;=$Y$32,$Y$30,IF(J542&gt;=$Z$32,$Z$30,IF(J542&gt;=$AA$32,$AA$30,IF(J542&gt;=$AB$32,$AB$30,IF(J542&gt;=$AC$32,$AC$30,IF(J542&gt;=$AD$32,$AD$30,IF(J542&gt;=$AE$32,$AE$30,$AF$30))))))))),R542)</f>
        <v/>
      </c>
      <c r="T542" s="9" t="str" cm="1">
        <f t="array" ref="T542">IF(A542&lt;&gt;"",IF(_xlfn.BITOR(D542&lt;&gt;"GR",D542&lt;&gt;""),IF(AND(J542&gt;=50,D542&gt;=55),_xlfn.RANK.EQ(J542,$J$2:$J$1000,0),_xlfn.IFS(S542="FD",999,S542="FF",1000)),IF(AND(J542&gt;=50,F542&gt;=55),_xlfn.RANK.EQ(J542,$J$2:$J$326,0),_xlfn.IFS(S542="FD",999,S542="FF",1000))),"")</f>
        <v/>
      </c>
    </row>
    <row r="543" spans="1:20" x14ac:dyDescent="0.2">
      <c r="A543" s="3"/>
      <c r="B543" s="3"/>
      <c r="C543" s="3"/>
      <c r="D543" s="3"/>
      <c r="E543" s="16">
        <f t="shared" si="111"/>
        <v>0</v>
      </c>
      <c r="F543" s="16">
        <f t="shared" si="112"/>
        <v>0</v>
      </c>
      <c r="G543" s="9">
        <f t="shared" si="110"/>
        <v>0</v>
      </c>
      <c r="H543" s="9">
        <f t="shared" si="113"/>
        <v>0</v>
      </c>
      <c r="I543" s="9">
        <f t="shared" si="121"/>
        <v>0</v>
      </c>
      <c r="J543" s="9">
        <f t="shared" si="122"/>
        <v>0</v>
      </c>
      <c r="K543" s="9" t="str">
        <f t="shared" si="114"/>
        <v/>
      </c>
      <c r="L543" s="9" t="str">
        <f t="shared" si="115"/>
        <v/>
      </c>
      <c r="M543" s="9" t="str">
        <f t="shared" si="116"/>
        <v/>
      </c>
      <c r="N543" s="9" t="str">
        <f t="shared" si="117"/>
        <v/>
      </c>
      <c r="O543" s="9" t="str">
        <f t="shared" si="118"/>
        <v/>
      </c>
      <c r="P543" s="9" t="str">
        <f t="shared" si="119"/>
        <v/>
      </c>
      <c r="Q543" s="9" t="str">
        <f t="shared" si="120"/>
        <v/>
      </c>
      <c r="R543" s="9" t="str">
        <f>IF(A543&lt;&gt;"",IF(COUNTIF($G$2:$G$1000,"&gt;=50")&gt;=10,IF(AND(F543&gt;=55,G543&gt;=50),IF(_xlfn.RANK.EQ(K543,$K$2:$K$1000,0)&lt;=ROUND(COUNTIFS($G$2:$G$1000,"&gt;=50",$F$2:$F$1000,"&gt;=55")/100*$AF$9,0),$AF$8,IF(_xlfn.RANK.EQ(L543,$L$2:$L$1000,0)&lt;=ROUND(COUNTIFS($G$2:$G$1000,"&gt;=50",$F$2:$F$1000,"&gt;=55")/100*$AE$9,0),$AE$8,IF(_xlfn.RANK.EQ(M543,$M$2:$M$1000,0)&lt;=ROUND(COUNTIFS($G$2:$G$1000,"&gt;=50",$F$2:$F$1000,"&gt;=55")/100*$AD$9,0),$AD$8,IF(_xlfn.RANK.EQ(N543,$N$2:$N$1000,0)&lt;=ROUND(COUNTIFS($G$2:$G$1000,"&gt;=50",$F$2:$F$1000,"&gt;=55")/100*$AC$9,0),$AC$8,IF(_xlfn.RANK.EQ(O543,$O$2:$O$1000,0)&lt;=ROUND(COUNTIFS($G$2:$G$1000,"&gt;=50",$F$2:$F$1000,"&gt;=55")/100*$AB$9,0),$AB$8,IF(_xlfn.RANK.EQ(P543,$P$2:$P$1000,0)&lt;=ROUND(COUNTIFS($G$2:$G$1000,"&gt;=50",$F$2:$F$1000,"&gt;=55")/100*$AA$9,0),$AA$8,$Z$8)))))),IF(I543&gt;=$Y$9,$Y$8,$X$8)),IF(I543&gt;=$X$32,$X$30,IF(I543&gt;=$Y$32,$Y$30,IF(I543&gt;=$Z$32,$Z$30,IF(I543&gt;=$AA$32,$AA$30,IF(I543&gt;=$AB$32,$AB$30,IF(I543&gt;=$AC$32,$AC$30,IF(I543&gt;=$AD$32,$AD$30,IF(I543&gt;=$AE$32,$AE$30,$AF$30))))))))),"")</f>
        <v/>
      </c>
      <c r="S543" s="9" t="str" cm="1">
        <f t="array" ref="S543">IF(AND(D543&lt;&gt;"",D543&lt;&gt;"GR"),IF(COUNTIF($H$2:$H$1000,"&gt;=50")&gt;=10,IF(D543&lt;&gt;"GR",IF(AND(D543&gt;=55,H543&gt;=50),_xlfn.IFS(AND(H543&gt;=$AF$11,H543&gt;$AE$10,H543&gt;$AD$10,H543&gt;$AC$10,H543&gt;$AB$10,H543&gt;$AA$10,H543&gt;$Z$10),"AA",AND(H543&gt;=$AE$11,H543&gt;$AD$10,H543&gt;$AC$10,H543&gt;$AB$10,H543&gt;$AA$10,H543&gt;$Z$10),"BA",AND(H543&gt;=$AD$11,H543&gt;$AC$10,H543&gt;$AB$10,H543&gt;$AA$10,H543&gt;$Z$10),"BB",AND(H543&gt;=$AC$11,H543&gt;$AB$10,H543&gt;$AA$10,H543&gt;$Z$10),"CB",AND(H543&gt;=$AB$11,H543&gt;$AA$10,H543&gt;$Z$10),"CC",AND(H543&gt;=$AA$11,H543&gt;$Z$10),"DC",H543&gt;=50,"DD"),IF(H543&gt;=$Y$9,"FD","FF")),R543),IF(J543&gt;=$X$32,$X$30,IF(J543&gt;=$Y$32,$Y$30,IF(J543&gt;=$Z$32,$Z$30,IF(J543&gt;=$AA$32,$AA$30,IF(J543&gt;=$AB$32,$AB$30,IF(J543&gt;=$AC$32,$AC$30,IF(J543&gt;=$AD$32,$AD$30,IF(J543&gt;=$AE$32,$AE$30,$AF$30))))))))),R543)</f>
        <v/>
      </c>
      <c r="T543" s="9" t="str" cm="1">
        <f t="array" ref="T543">IF(A543&lt;&gt;"",IF(_xlfn.BITOR(D543&lt;&gt;"GR",D543&lt;&gt;""),IF(AND(J543&gt;=50,D543&gt;=55),_xlfn.RANK.EQ(J543,$J$2:$J$1000,0),_xlfn.IFS(S543="FD",999,S543="FF",1000)),IF(AND(J543&gt;=50,F543&gt;=55),_xlfn.RANK.EQ(J543,$J$2:$J$326,0),_xlfn.IFS(S543="FD",999,S543="FF",1000))),"")</f>
        <v/>
      </c>
    </row>
    <row r="544" spans="1:20" x14ac:dyDescent="0.2">
      <c r="A544" s="3"/>
      <c r="B544" s="3"/>
      <c r="C544" s="3"/>
      <c r="D544" s="3"/>
      <c r="E544" s="16">
        <f t="shared" si="111"/>
        <v>0</v>
      </c>
      <c r="F544" s="16">
        <f t="shared" si="112"/>
        <v>0</v>
      </c>
      <c r="G544" s="9">
        <f t="shared" si="110"/>
        <v>0</v>
      </c>
      <c r="H544" s="9">
        <f t="shared" si="113"/>
        <v>0</v>
      </c>
      <c r="I544" s="9">
        <f t="shared" si="121"/>
        <v>0</v>
      </c>
      <c r="J544" s="9">
        <f t="shared" si="122"/>
        <v>0</v>
      </c>
      <c r="K544" s="9" t="str">
        <f t="shared" si="114"/>
        <v/>
      </c>
      <c r="L544" s="9" t="str">
        <f t="shared" si="115"/>
        <v/>
      </c>
      <c r="M544" s="9" t="str">
        <f t="shared" si="116"/>
        <v/>
      </c>
      <c r="N544" s="9" t="str">
        <f t="shared" si="117"/>
        <v/>
      </c>
      <c r="O544" s="9" t="str">
        <f t="shared" si="118"/>
        <v/>
      </c>
      <c r="P544" s="9" t="str">
        <f t="shared" si="119"/>
        <v/>
      </c>
      <c r="Q544" s="9" t="str">
        <f t="shared" si="120"/>
        <v/>
      </c>
      <c r="R544" s="9" t="str">
        <f>IF(A544&lt;&gt;"",IF(COUNTIF($G$2:$G$1000,"&gt;=50")&gt;=10,IF(AND(F544&gt;=55,G544&gt;=50),IF(_xlfn.RANK.EQ(K544,$K$2:$K$1000,0)&lt;=ROUND(COUNTIFS($G$2:$G$1000,"&gt;=50",$F$2:$F$1000,"&gt;=55")/100*$AF$9,0),$AF$8,IF(_xlfn.RANK.EQ(L544,$L$2:$L$1000,0)&lt;=ROUND(COUNTIFS($G$2:$G$1000,"&gt;=50",$F$2:$F$1000,"&gt;=55")/100*$AE$9,0),$AE$8,IF(_xlfn.RANK.EQ(M544,$M$2:$M$1000,0)&lt;=ROUND(COUNTIFS($G$2:$G$1000,"&gt;=50",$F$2:$F$1000,"&gt;=55")/100*$AD$9,0),$AD$8,IF(_xlfn.RANK.EQ(N544,$N$2:$N$1000,0)&lt;=ROUND(COUNTIFS($G$2:$G$1000,"&gt;=50",$F$2:$F$1000,"&gt;=55")/100*$AC$9,0),$AC$8,IF(_xlfn.RANK.EQ(O544,$O$2:$O$1000,0)&lt;=ROUND(COUNTIFS($G$2:$G$1000,"&gt;=50",$F$2:$F$1000,"&gt;=55")/100*$AB$9,0),$AB$8,IF(_xlfn.RANK.EQ(P544,$P$2:$P$1000,0)&lt;=ROUND(COUNTIFS($G$2:$G$1000,"&gt;=50",$F$2:$F$1000,"&gt;=55")/100*$AA$9,0),$AA$8,$Z$8)))))),IF(I544&gt;=$Y$9,$Y$8,$X$8)),IF(I544&gt;=$X$32,$X$30,IF(I544&gt;=$Y$32,$Y$30,IF(I544&gt;=$Z$32,$Z$30,IF(I544&gt;=$AA$32,$AA$30,IF(I544&gt;=$AB$32,$AB$30,IF(I544&gt;=$AC$32,$AC$30,IF(I544&gt;=$AD$32,$AD$30,IF(I544&gt;=$AE$32,$AE$30,$AF$30))))))))),"")</f>
        <v/>
      </c>
      <c r="S544" s="9" t="str" cm="1">
        <f t="array" ref="S544">IF(AND(D544&lt;&gt;"",D544&lt;&gt;"GR"),IF(COUNTIF($H$2:$H$1000,"&gt;=50")&gt;=10,IF(D544&lt;&gt;"GR",IF(AND(D544&gt;=55,H544&gt;=50),_xlfn.IFS(AND(H544&gt;=$AF$11,H544&gt;$AE$10,H544&gt;$AD$10,H544&gt;$AC$10,H544&gt;$AB$10,H544&gt;$AA$10,H544&gt;$Z$10),"AA",AND(H544&gt;=$AE$11,H544&gt;$AD$10,H544&gt;$AC$10,H544&gt;$AB$10,H544&gt;$AA$10,H544&gt;$Z$10),"BA",AND(H544&gt;=$AD$11,H544&gt;$AC$10,H544&gt;$AB$10,H544&gt;$AA$10,H544&gt;$Z$10),"BB",AND(H544&gt;=$AC$11,H544&gt;$AB$10,H544&gt;$AA$10,H544&gt;$Z$10),"CB",AND(H544&gt;=$AB$11,H544&gt;$AA$10,H544&gt;$Z$10),"CC",AND(H544&gt;=$AA$11,H544&gt;$Z$10),"DC",H544&gt;=50,"DD"),IF(H544&gt;=$Y$9,"FD","FF")),R544),IF(J544&gt;=$X$32,$X$30,IF(J544&gt;=$Y$32,$Y$30,IF(J544&gt;=$Z$32,$Z$30,IF(J544&gt;=$AA$32,$AA$30,IF(J544&gt;=$AB$32,$AB$30,IF(J544&gt;=$AC$32,$AC$30,IF(J544&gt;=$AD$32,$AD$30,IF(J544&gt;=$AE$32,$AE$30,$AF$30))))))))),R544)</f>
        <v/>
      </c>
      <c r="T544" s="9" t="str" cm="1">
        <f t="array" ref="T544">IF(A544&lt;&gt;"",IF(_xlfn.BITOR(D544&lt;&gt;"GR",D544&lt;&gt;""),IF(AND(J544&gt;=50,D544&gt;=55),_xlfn.RANK.EQ(J544,$J$2:$J$1000,0),_xlfn.IFS(S544="FD",999,S544="FF",1000)),IF(AND(J544&gt;=50,F544&gt;=55),_xlfn.RANK.EQ(J544,$J$2:$J$326,0),_xlfn.IFS(S544="FD",999,S544="FF",1000))),"")</f>
        <v/>
      </c>
    </row>
    <row r="545" spans="1:20" x14ac:dyDescent="0.2">
      <c r="A545" s="3"/>
      <c r="B545" s="3"/>
      <c r="C545" s="3"/>
      <c r="D545" s="3"/>
      <c r="E545" s="16">
        <f t="shared" si="111"/>
        <v>0</v>
      </c>
      <c r="F545" s="16">
        <f t="shared" si="112"/>
        <v>0</v>
      </c>
      <c r="G545" s="9">
        <f t="shared" si="110"/>
        <v>0</v>
      </c>
      <c r="H545" s="9">
        <f t="shared" si="113"/>
        <v>0</v>
      </c>
      <c r="I545" s="9">
        <f t="shared" si="121"/>
        <v>0</v>
      </c>
      <c r="J545" s="9">
        <f t="shared" si="122"/>
        <v>0</v>
      </c>
      <c r="K545" s="9" t="str">
        <f t="shared" si="114"/>
        <v/>
      </c>
      <c r="L545" s="9" t="str">
        <f t="shared" si="115"/>
        <v/>
      </c>
      <c r="M545" s="9" t="str">
        <f t="shared" si="116"/>
        <v/>
      </c>
      <c r="N545" s="9" t="str">
        <f t="shared" si="117"/>
        <v/>
      </c>
      <c r="O545" s="9" t="str">
        <f t="shared" si="118"/>
        <v/>
      </c>
      <c r="P545" s="9" t="str">
        <f t="shared" si="119"/>
        <v/>
      </c>
      <c r="Q545" s="9" t="str">
        <f t="shared" si="120"/>
        <v/>
      </c>
      <c r="R545" s="9" t="str">
        <f>IF(A545&lt;&gt;"",IF(COUNTIF($G$2:$G$1000,"&gt;=50")&gt;=10,IF(AND(F545&gt;=55,G545&gt;=50),IF(_xlfn.RANK.EQ(K545,$K$2:$K$1000,0)&lt;=ROUND(COUNTIFS($G$2:$G$1000,"&gt;=50",$F$2:$F$1000,"&gt;=55")/100*$AF$9,0),$AF$8,IF(_xlfn.RANK.EQ(L545,$L$2:$L$1000,0)&lt;=ROUND(COUNTIFS($G$2:$G$1000,"&gt;=50",$F$2:$F$1000,"&gt;=55")/100*$AE$9,0),$AE$8,IF(_xlfn.RANK.EQ(M545,$M$2:$M$1000,0)&lt;=ROUND(COUNTIFS($G$2:$G$1000,"&gt;=50",$F$2:$F$1000,"&gt;=55")/100*$AD$9,0),$AD$8,IF(_xlfn.RANK.EQ(N545,$N$2:$N$1000,0)&lt;=ROUND(COUNTIFS($G$2:$G$1000,"&gt;=50",$F$2:$F$1000,"&gt;=55")/100*$AC$9,0),$AC$8,IF(_xlfn.RANK.EQ(O545,$O$2:$O$1000,0)&lt;=ROUND(COUNTIFS($G$2:$G$1000,"&gt;=50",$F$2:$F$1000,"&gt;=55")/100*$AB$9,0),$AB$8,IF(_xlfn.RANK.EQ(P545,$P$2:$P$1000,0)&lt;=ROUND(COUNTIFS($G$2:$G$1000,"&gt;=50",$F$2:$F$1000,"&gt;=55")/100*$AA$9,0),$AA$8,$Z$8)))))),IF(I545&gt;=$Y$9,$Y$8,$X$8)),IF(I545&gt;=$X$32,$X$30,IF(I545&gt;=$Y$32,$Y$30,IF(I545&gt;=$Z$32,$Z$30,IF(I545&gt;=$AA$32,$AA$30,IF(I545&gt;=$AB$32,$AB$30,IF(I545&gt;=$AC$32,$AC$30,IF(I545&gt;=$AD$32,$AD$30,IF(I545&gt;=$AE$32,$AE$30,$AF$30))))))))),"")</f>
        <v/>
      </c>
      <c r="S545" s="9" t="str" cm="1">
        <f t="array" ref="S545">IF(AND(D545&lt;&gt;"",D545&lt;&gt;"GR"),IF(COUNTIF($H$2:$H$1000,"&gt;=50")&gt;=10,IF(D545&lt;&gt;"GR",IF(AND(D545&gt;=55,H545&gt;=50),_xlfn.IFS(AND(H545&gt;=$AF$11,H545&gt;$AE$10,H545&gt;$AD$10,H545&gt;$AC$10,H545&gt;$AB$10,H545&gt;$AA$10,H545&gt;$Z$10),"AA",AND(H545&gt;=$AE$11,H545&gt;$AD$10,H545&gt;$AC$10,H545&gt;$AB$10,H545&gt;$AA$10,H545&gt;$Z$10),"BA",AND(H545&gt;=$AD$11,H545&gt;$AC$10,H545&gt;$AB$10,H545&gt;$AA$10,H545&gt;$Z$10),"BB",AND(H545&gt;=$AC$11,H545&gt;$AB$10,H545&gt;$AA$10,H545&gt;$Z$10),"CB",AND(H545&gt;=$AB$11,H545&gt;$AA$10,H545&gt;$Z$10),"CC",AND(H545&gt;=$AA$11,H545&gt;$Z$10),"DC",H545&gt;=50,"DD"),IF(H545&gt;=$Y$9,"FD","FF")),R545),IF(J545&gt;=$X$32,$X$30,IF(J545&gt;=$Y$32,$Y$30,IF(J545&gt;=$Z$32,$Z$30,IF(J545&gt;=$AA$32,$AA$30,IF(J545&gt;=$AB$32,$AB$30,IF(J545&gt;=$AC$32,$AC$30,IF(J545&gt;=$AD$32,$AD$30,IF(J545&gt;=$AE$32,$AE$30,$AF$30))))))))),R545)</f>
        <v/>
      </c>
      <c r="T545" s="9" t="str" cm="1">
        <f t="array" ref="T545">IF(A545&lt;&gt;"",IF(_xlfn.BITOR(D545&lt;&gt;"GR",D545&lt;&gt;""),IF(AND(J545&gt;=50,D545&gt;=55),_xlfn.RANK.EQ(J545,$J$2:$J$1000,0),_xlfn.IFS(S545="FD",999,S545="FF",1000)),IF(AND(J545&gt;=50,F545&gt;=55),_xlfn.RANK.EQ(J545,$J$2:$J$326,0),_xlfn.IFS(S545="FD",999,S545="FF",1000))),"")</f>
        <v/>
      </c>
    </row>
    <row r="546" spans="1:20" x14ac:dyDescent="0.2">
      <c r="A546" s="3"/>
      <c r="B546" s="3"/>
      <c r="C546" s="3"/>
      <c r="D546" s="3"/>
      <c r="E546" s="16">
        <f t="shared" si="111"/>
        <v>0</v>
      </c>
      <c r="F546" s="16">
        <f t="shared" si="112"/>
        <v>0</v>
      </c>
      <c r="G546" s="9">
        <f t="shared" si="110"/>
        <v>0</v>
      </c>
      <c r="H546" s="9">
        <f t="shared" si="113"/>
        <v>0</v>
      </c>
      <c r="I546" s="9">
        <f t="shared" si="121"/>
        <v>0</v>
      </c>
      <c r="J546" s="9">
        <f t="shared" si="122"/>
        <v>0</v>
      </c>
      <c r="K546" s="9" t="str">
        <f t="shared" si="114"/>
        <v/>
      </c>
      <c r="L546" s="9" t="str">
        <f t="shared" si="115"/>
        <v/>
      </c>
      <c r="M546" s="9" t="str">
        <f t="shared" si="116"/>
        <v/>
      </c>
      <c r="N546" s="9" t="str">
        <f t="shared" si="117"/>
        <v/>
      </c>
      <c r="O546" s="9" t="str">
        <f t="shared" si="118"/>
        <v/>
      </c>
      <c r="P546" s="9" t="str">
        <f t="shared" si="119"/>
        <v/>
      </c>
      <c r="Q546" s="9" t="str">
        <f t="shared" si="120"/>
        <v/>
      </c>
      <c r="R546" s="9" t="str">
        <f>IF(A546&lt;&gt;"",IF(COUNTIF($G$2:$G$1000,"&gt;=50")&gt;=10,IF(AND(F546&gt;=55,G546&gt;=50),IF(_xlfn.RANK.EQ(K546,$K$2:$K$1000,0)&lt;=ROUND(COUNTIFS($G$2:$G$1000,"&gt;=50",$F$2:$F$1000,"&gt;=55")/100*$AF$9,0),$AF$8,IF(_xlfn.RANK.EQ(L546,$L$2:$L$1000,0)&lt;=ROUND(COUNTIFS($G$2:$G$1000,"&gt;=50",$F$2:$F$1000,"&gt;=55")/100*$AE$9,0),$AE$8,IF(_xlfn.RANK.EQ(M546,$M$2:$M$1000,0)&lt;=ROUND(COUNTIFS($G$2:$G$1000,"&gt;=50",$F$2:$F$1000,"&gt;=55")/100*$AD$9,0),$AD$8,IF(_xlfn.RANK.EQ(N546,$N$2:$N$1000,0)&lt;=ROUND(COUNTIFS($G$2:$G$1000,"&gt;=50",$F$2:$F$1000,"&gt;=55")/100*$AC$9,0),$AC$8,IF(_xlfn.RANK.EQ(O546,$O$2:$O$1000,0)&lt;=ROUND(COUNTIFS($G$2:$G$1000,"&gt;=50",$F$2:$F$1000,"&gt;=55")/100*$AB$9,0),$AB$8,IF(_xlfn.RANK.EQ(P546,$P$2:$P$1000,0)&lt;=ROUND(COUNTIFS($G$2:$G$1000,"&gt;=50",$F$2:$F$1000,"&gt;=55")/100*$AA$9,0),$AA$8,$Z$8)))))),IF(I546&gt;=$Y$9,$Y$8,$X$8)),IF(I546&gt;=$X$32,$X$30,IF(I546&gt;=$Y$32,$Y$30,IF(I546&gt;=$Z$32,$Z$30,IF(I546&gt;=$AA$32,$AA$30,IF(I546&gt;=$AB$32,$AB$30,IF(I546&gt;=$AC$32,$AC$30,IF(I546&gt;=$AD$32,$AD$30,IF(I546&gt;=$AE$32,$AE$30,$AF$30))))))))),"")</f>
        <v/>
      </c>
      <c r="S546" s="9" t="str" cm="1">
        <f t="array" ref="S546">IF(AND(D546&lt;&gt;"",D546&lt;&gt;"GR"),IF(COUNTIF($H$2:$H$1000,"&gt;=50")&gt;=10,IF(D546&lt;&gt;"GR",IF(AND(D546&gt;=55,H546&gt;=50),_xlfn.IFS(AND(H546&gt;=$AF$11,H546&gt;$AE$10,H546&gt;$AD$10,H546&gt;$AC$10,H546&gt;$AB$10,H546&gt;$AA$10,H546&gt;$Z$10),"AA",AND(H546&gt;=$AE$11,H546&gt;$AD$10,H546&gt;$AC$10,H546&gt;$AB$10,H546&gt;$AA$10,H546&gt;$Z$10),"BA",AND(H546&gt;=$AD$11,H546&gt;$AC$10,H546&gt;$AB$10,H546&gt;$AA$10,H546&gt;$Z$10),"BB",AND(H546&gt;=$AC$11,H546&gt;$AB$10,H546&gt;$AA$10,H546&gt;$Z$10),"CB",AND(H546&gt;=$AB$11,H546&gt;$AA$10,H546&gt;$Z$10),"CC",AND(H546&gt;=$AA$11,H546&gt;$Z$10),"DC",H546&gt;=50,"DD"),IF(H546&gt;=$Y$9,"FD","FF")),R546),IF(J546&gt;=$X$32,$X$30,IF(J546&gt;=$Y$32,$Y$30,IF(J546&gt;=$Z$32,$Z$30,IF(J546&gt;=$AA$32,$AA$30,IF(J546&gt;=$AB$32,$AB$30,IF(J546&gt;=$AC$32,$AC$30,IF(J546&gt;=$AD$32,$AD$30,IF(J546&gt;=$AE$32,$AE$30,$AF$30))))))))),R546)</f>
        <v/>
      </c>
      <c r="T546" s="9" t="str" cm="1">
        <f t="array" ref="T546">IF(A546&lt;&gt;"",IF(_xlfn.BITOR(D546&lt;&gt;"GR",D546&lt;&gt;""),IF(AND(J546&gt;=50,D546&gt;=55),_xlfn.RANK.EQ(J546,$J$2:$J$1000,0),_xlfn.IFS(S546="FD",999,S546="FF",1000)),IF(AND(J546&gt;=50,F546&gt;=55),_xlfn.RANK.EQ(J546,$J$2:$J$326,0),_xlfn.IFS(S546="FD",999,S546="FF",1000))),"")</f>
        <v/>
      </c>
    </row>
    <row r="547" spans="1:20" x14ac:dyDescent="0.2">
      <c r="A547" s="3"/>
      <c r="B547" s="3"/>
      <c r="C547" s="3"/>
      <c r="D547" s="3"/>
      <c r="E547" s="16">
        <f t="shared" si="111"/>
        <v>0</v>
      </c>
      <c r="F547" s="16">
        <f t="shared" si="112"/>
        <v>0</v>
      </c>
      <c r="G547" s="9">
        <f t="shared" si="110"/>
        <v>0</v>
      </c>
      <c r="H547" s="9">
        <f t="shared" si="113"/>
        <v>0</v>
      </c>
      <c r="I547" s="9">
        <f t="shared" si="121"/>
        <v>0</v>
      </c>
      <c r="J547" s="9">
        <f t="shared" si="122"/>
        <v>0</v>
      </c>
      <c r="K547" s="9" t="str">
        <f t="shared" si="114"/>
        <v/>
      </c>
      <c r="L547" s="9" t="str">
        <f t="shared" si="115"/>
        <v/>
      </c>
      <c r="M547" s="9" t="str">
        <f t="shared" si="116"/>
        <v/>
      </c>
      <c r="N547" s="9" t="str">
        <f t="shared" si="117"/>
        <v/>
      </c>
      <c r="O547" s="9" t="str">
        <f t="shared" si="118"/>
        <v/>
      </c>
      <c r="P547" s="9" t="str">
        <f t="shared" si="119"/>
        <v/>
      </c>
      <c r="Q547" s="9" t="str">
        <f t="shared" si="120"/>
        <v/>
      </c>
      <c r="R547" s="9" t="str">
        <f>IF(A547&lt;&gt;"",IF(COUNTIF($G$2:$G$1000,"&gt;=50")&gt;=10,IF(AND(F547&gt;=55,G547&gt;=50),IF(_xlfn.RANK.EQ(K547,$K$2:$K$1000,0)&lt;=ROUND(COUNTIFS($G$2:$G$1000,"&gt;=50",$F$2:$F$1000,"&gt;=55")/100*$AF$9,0),$AF$8,IF(_xlfn.RANK.EQ(L547,$L$2:$L$1000,0)&lt;=ROUND(COUNTIFS($G$2:$G$1000,"&gt;=50",$F$2:$F$1000,"&gt;=55")/100*$AE$9,0),$AE$8,IF(_xlfn.RANK.EQ(M547,$M$2:$M$1000,0)&lt;=ROUND(COUNTIFS($G$2:$G$1000,"&gt;=50",$F$2:$F$1000,"&gt;=55")/100*$AD$9,0),$AD$8,IF(_xlfn.RANK.EQ(N547,$N$2:$N$1000,0)&lt;=ROUND(COUNTIFS($G$2:$G$1000,"&gt;=50",$F$2:$F$1000,"&gt;=55")/100*$AC$9,0),$AC$8,IF(_xlfn.RANK.EQ(O547,$O$2:$O$1000,0)&lt;=ROUND(COUNTIFS($G$2:$G$1000,"&gt;=50",$F$2:$F$1000,"&gt;=55")/100*$AB$9,0),$AB$8,IF(_xlfn.RANK.EQ(P547,$P$2:$P$1000,0)&lt;=ROUND(COUNTIFS($G$2:$G$1000,"&gt;=50",$F$2:$F$1000,"&gt;=55")/100*$AA$9,0),$AA$8,$Z$8)))))),IF(I547&gt;=$Y$9,$Y$8,$X$8)),IF(I547&gt;=$X$32,$X$30,IF(I547&gt;=$Y$32,$Y$30,IF(I547&gt;=$Z$32,$Z$30,IF(I547&gt;=$AA$32,$AA$30,IF(I547&gt;=$AB$32,$AB$30,IF(I547&gt;=$AC$32,$AC$30,IF(I547&gt;=$AD$32,$AD$30,IF(I547&gt;=$AE$32,$AE$30,$AF$30))))))))),"")</f>
        <v/>
      </c>
      <c r="S547" s="9" t="str" cm="1">
        <f t="array" ref="S547">IF(AND(D547&lt;&gt;"",D547&lt;&gt;"GR"),IF(COUNTIF($H$2:$H$1000,"&gt;=50")&gt;=10,IF(D547&lt;&gt;"GR",IF(AND(D547&gt;=55,H547&gt;=50),_xlfn.IFS(AND(H547&gt;=$AF$11,H547&gt;$AE$10,H547&gt;$AD$10,H547&gt;$AC$10,H547&gt;$AB$10,H547&gt;$AA$10,H547&gt;$Z$10),"AA",AND(H547&gt;=$AE$11,H547&gt;$AD$10,H547&gt;$AC$10,H547&gt;$AB$10,H547&gt;$AA$10,H547&gt;$Z$10),"BA",AND(H547&gt;=$AD$11,H547&gt;$AC$10,H547&gt;$AB$10,H547&gt;$AA$10,H547&gt;$Z$10),"BB",AND(H547&gt;=$AC$11,H547&gt;$AB$10,H547&gt;$AA$10,H547&gt;$Z$10),"CB",AND(H547&gt;=$AB$11,H547&gt;$AA$10,H547&gt;$Z$10),"CC",AND(H547&gt;=$AA$11,H547&gt;$Z$10),"DC",H547&gt;=50,"DD"),IF(H547&gt;=$Y$9,"FD","FF")),R547),IF(J547&gt;=$X$32,$X$30,IF(J547&gt;=$Y$32,$Y$30,IF(J547&gt;=$Z$32,$Z$30,IF(J547&gt;=$AA$32,$AA$30,IF(J547&gt;=$AB$32,$AB$30,IF(J547&gt;=$AC$32,$AC$30,IF(J547&gt;=$AD$32,$AD$30,IF(J547&gt;=$AE$32,$AE$30,$AF$30))))))))),R547)</f>
        <v/>
      </c>
      <c r="T547" s="9" t="str" cm="1">
        <f t="array" ref="T547">IF(A547&lt;&gt;"",IF(_xlfn.BITOR(D547&lt;&gt;"GR",D547&lt;&gt;""),IF(AND(J547&gt;=50,D547&gt;=55),_xlfn.RANK.EQ(J547,$J$2:$J$1000,0),_xlfn.IFS(S547="FD",999,S547="FF",1000)),IF(AND(J547&gt;=50,F547&gt;=55),_xlfn.RANK.EQ(J547,$J$2:$J$326,0),_xlfn.IFS(S547="FD",999,S547="FF",1000))),"")</f>
        <v/>
      </c>
    </row>
    <row r="548" spans="1:20" x14ac:dyDescent="0.2">
      <c r="A548" s="3"/>
      <c r="B548" s="3"/>
      <c r="C548" s="3"/>
      <c r="D548" s="3"/>
      <c r="E548" s="16">
        <f t="shared" si="111"/>
        <v>0</v>
      </c>
      <c r="F548" s="16">
        <f t="shared" si="112"/>
        <v>0</v>
      </c>
      <c r="G548" s="9">
        <f t="shared" si="110"/>
        <v>0</v>
      </c>
      <c r="H548" s="9">
        <f t="shared" si="113"/>
        <v>0</v>
      </c>
      <c r="I548" s="9">
        <f t="shared" si="121"/>
        <v>0</v>
      </c>
      <c r="J548" s="9">
        <f t="shared" si="122"/>
        <v>0</v>
      </c>
      <c r="K548" s="9" t="str">
        <f t="shared" si="114"/>
        <v/>
      </c>
      <c r="L548" s="9" t="str">
        <f t="shared" si="115"/>
        <v/>
      </c>
      <c r="M548" s="9" t="str">
        <f t="shared" si="116"/>
        <v/>
      </c>
      <c r="N548" s="9" t="str">
        <f t="shared" si="117"/>
        <v/>
      </c>
      <c r="O548" s="9" t="str">
        <f t="shared" si="118"/>
        <v/>
      </c>
      <c r="P548" s="9" t="str">
        <f t="shared" si="119"/>
        <v/>
      </c>
      <c r="Q548" s="9" t="str">
        <f t="shared" si="120"/>
        <v/>
      </c>
      <c r="R548" s="9" t="str">
        <f>IF(A548&lt;&gt;"",IF(COUNTIF($G$2:$G$1000,"&gt;=50")&gt;=10,IF(AND(F548&gt;=55,G548&gt;=50),IF(_xlfn.RANK.EQ(K548,$K$2:$K$1000,0)&lt;=ROUND(COUNTIFS($G$2:$G$1000,"&gt;=50",$F$2:$F$1000,"&gt;=55")/100*$AF$9,0),$AF$8,IF(_xlfn.RANK.EQ(L548,$L$2:$L$1000,0)&lt;=ROUND(COUNTIFS($G$2:$G$1000,"&gt;=50",$F$2:$F$1000,"&gt;=55")/100*$AE$9,0),$AE$8,IF(_xlfn.RANK.EQ(M548,$M$2:$M$1000,0)&lt;=ROUND(COUNTIFS($G$2:$G$1000,"&gt;=50",$F$2:$F$1000,"&gt;=55")/100*$AD$9,0),$AD$8,IF(_xlfn.RANK.EQ(N548,$N$2:$N$1000,0)&lt;=ROUND(COUNTIFS($G$2:$G$1000,"&gt;=50",$F$2:$F$1000,"&gt;=55")/100*$AC$9,0),$AC$8,IF(_xlfn.RANK.EQ(O548,$O$2:$O$1000,0)&lt;=ROUND(COUNTIFS($G$2:$G$1000,"&gt;=50",$F$2:$F$1000,"&gt;=55")/100*$AB$9,0),$AB$8,IF(_xlfn.RANK.EQ(P548,$P$2:$P$1000,0)&lt;=ROUND(COUNTIFS($G$2:$G$1000,"&gt;=50",$F$2:$F$1000,"&gt;=55")/100*$AA$9,0),$AA$8,$Z$8)))))),IF(I548&gt;=$Y$9,$Y$8,$X$8)),IF(I548&gt;=$X$32,$X$30,IF(I548&gt;=$Y$32,$Y$30,IF(I548&gt;=$Z$32,$Z$30,IF(I548&gt;=$AA$32,$AA$30,IF(I548&gt;=$AB$32,$AB$30,IF(I548&gt;=$AC$32,$AC$30,IF(I548&gt;=$AD$32,$AD$30,IF(I548&gt;=$AE$32,$AE$30,$AF$30))))))))),"")</f>
        <v/>
      </c>
      <c r="S548" s="9" t="str" cm="1">
        <f t="array" ref="S548">IF(AND(D548&lt;&gt;"",D548&lt;&gt;"GR"),IF(COUNTIF($H$2:$H$1000,"&gt;=50")&gt;=10,IF(D548&lt;&gt;"GR",IF(AND(D548&gt;=55,H548&gt;=50),_xlfn.IFS(AND(H548&gt;=$AF$11,H548&gt;$AE$10,H548&gt;$AD$10,H548&gt;$AC$10,H548&gt;$AB$10,H548&gt;$AA$10,H548&gt;$Z$10),"AA",AND(H548&gt;=$AE$11,H548&gt;$AD$10,H548&gt;$AC$10,H548&gt;$AB$10,H548&gt;$AA$10,H548&gt;$Z$10),"BA",AND(H548&gt;=$AD$11,H548&gt;$AC$10,H548&gt;$AB$10,H548&gt;$AA$10,H548&gt;$Z$10),"BB",AND(H548&gt;=$AC$11,H548&gt;$AB$10,H548&gt;$AA$10,H548&gt;$Z$10),"CB",AND(H548&gt;=$AB$11,H548&gt;$AA$10,H548&gt;$Z$10),"CC",AND(H548&gt;=$AA$11,H548&gt;$Z$10),"DC",H548&gt;=50,"DD"),IF(H548&gt;=$Y$9,"FD","FF")),R548),IF(J548&gt;=$X$32,$X$30,IF(J548&gt;=$Y$32,$Y$30,IF(J548&gt;=$Z$32,$Z$30,IF(J548&gt;=$AA$32,$AA$30,IF(J548&gt;=$AB$32,$AB$30,IF(J548&gt;=$AC$32,$AC$30,IF(J548&gt;=$AD$32,$AD$30,IF(J548&gt;=$AE$32,$AE$30,$AF$30))))))))),R548)</f>
        <v/>
      </c>
      <c r="T548" s="9" t="str" cm="1">
        <f t="array" ref="T548">IF(A548&lt;&gt;"",IF(_xlfn.BITOR(D548&lt;&gt;"GR",D548&lt;&gt;""),IF(AND(J548&gt;=50,D548&gt;=55),_xlfn.RANK.EQ(J548,$J$2:$J$1000,0),_xlfn.IFS(S548="FD",999,S548="FF",1000)),IF(AND(J548&gt;=50,F548&gt;=55),_xlfn.RANK.EQ(J548,$J$2:$J$326,0),_xlfn.IFS(S548="FD",999,S548="FF",1000))),"")</f>
        <v/>
      </c>
    </row>
    <row r="549" spans="1:20" x14ac:dyDescent="0.2">
      <c r="A549" s="3"/>
      <c r="B549" s="3"/>
      <c r="C549" s="3"/>
      <c r="D549" s="3"/>
      <c r="E549" s="16">
        <f t="shared" si="111"/>
        <v>0</v>
      </c>
      <c r="F549" s="16">
        <f t="shared" si="112"/>
        <v>0</v>
      </c>
      <c r="G549" s="9">
        <f t="shared" si="110"/>
        <v>0</v>
      </c>
      <c r="H549" s="9">
        <f t="shared" si="113"/>
        <v>0</v>
      </c>
      <c r="I549" s="9">
        <f t="shared" si="121"/>
        <v>0</v>
      </c>
      <c r="J549" s="9">
        <f t="shared" si="122"/>
        <v>0</v>
      </c>
      <c r="K549" s="9" t="str">
        <f t="shared" si="114"/>
        <v/>
      </c>
      <c r="L549" s="9" t="str">
        <f t="shared" si="115"/>
        <v/>
      </c>
      <c r="M549" s="9" t="str">
        <f t="shared" si="116"/>
        <v/>
      </c>
      <c r="N549" s="9" t="str">
        <f t="shared" si="117"/>
        <v/>
      </c>
      <c r="O549" s="9" t="str">
        <f t="shared" si="118"/>
        <v/>
      </c>
      <c r="P549" s="9" t="str">
        <f t="shared" si="119"/>
        <v/>
      </c>
      <c r="Q549" s="9" t="str">
        <f t="shared" si="120"/>
        <v/>
      </c>
      <c r="R549" s="9" t="str">
        <f>IF(A549&lt;&gt;"",IF(COUNTIF($G$2:$G$1000,"&gt;=50")&gt;=10,IF(AND(F549&gt;=55,G549&gt;=50),IF(_xlfn.RANK.EQ(K549,$K$2:$K$1000,0)&lt;=ROUND(COUNTIFS($G$2:$G$1000,"&gt;=50",$F$2:$F$1000,"&gt;=55")/100*$AF$9,0),$AF$8,IF(_xlfn.RANK.EQ(L549,$L$2:$L$1000,0)&lt;=ROUND(COUNTIFS($G$2:$G$1000,"&gt;=50",$F$2:$F$1000,"&gt;=55")/100*$AE$9,0),$AE$8,IF(_xlfn.RANK.EQ(M549,$M$2:$M$1000,0)&lt;=ROUND(COUNTIFS($G$2:$G$1000,"&gt;=50",$F$2:$F$1000,"&gt;=55")/100*$AD$9,0),$AD$8,IF(_xlfn.RANK.EQ(N549,$N$2:$N$1000,0)&lt;=ROUND(COUNTIFS($G$2:$G$1000,"&gt;=50",$F$2:$F$1000,"&gt;=55")/100*$AC$9,0),$AC$8,IF(_xlfn.RANK.EQ(O549,$O$2:$O$1000,0)&lt;=ROUND(COUNTIFS($G$2:$G$1000,"&gt;=50",$F$2:$F$1000,"&gt;=55")/100*$AB$9,0),$AB$8,IF(_xlfn.RANK.EQ(P549,$P$2:$P$1000,0)&lt;=ROUND(COUNTIFS($G$2:$G$1000,"&gt;=50",$F$2:$F$1000,"&gt;=55")/100*$AA$9,0),$AA$8,$Z$8)))))),IF(I549&gt;=$Y$9,$Y$8,$X$8)),IF(I549&gt;=$X$32,$X$30,IF(I549&gt;=$Y$32,$Y$30,IF(I549&gt;=$Z$32,$Z$30,IF(I549&gt;=$AA$32,$AA$30,IF(I549&gt;=$AB$32,$AB$30,IF(I549&gt;=$AC$32,$AC$30,IF(I549&gt;=$AD$32,$AD$30,IF(I549&gt;=$AE$32,$AE$30,$AF$30))))))))),"")</f>
        <v/>
      </c>
      <c r="S549" s="9" t="str" cm="1">
        <f t="array" ref="S549">IF(AND(D549&lt;&gt;"",D549&lt;&gt;"GR"),IF(COUNTIF($H$2:$H$1000,"&gt;=50")&gt;=10,IF(D549&lt;&gt;"GR",IF(AND(D549&gt;=55,H549&gt;=50),_xlfn.IFS(AND(H549&gt;=$AF$11,H549&gt;$AE$10,H549&gt;$AD$10,H549&gt;$AC$10,H549&gt;$AB$10,H549&gt;$AA$10,H549&gt;$Z$10),"AA",AND(H549&gt;=$AE$11,H549&gt;$AD$10,H549&gt;$AC$10,H549&gt;$AB$10,H549&gt;$AA$10,H549&gt;$Z$10),"BA",AND(H549&gt;=$AD$11,H549&gt;$AC$10,H549&gt;$AB$10,H549&gt;$AA$10,H549&gt;$Z$10),"BB",AND(H549&gt;=$AC$11,H549&gt;$AB$10,H549&gt;$AA$10,H549&gt;$Z$10),"CB",AND(H549&gt;=$AB$11,H549&gt;$AA$10,H549&gt;$Z$10),"CC",AND(H549&gt;=$AA$11,H549&gt;$Z$10),"DC",H549&gt;=50,"DD"),IF(H549&gt;=$Y$9,"FD","FF")),R549),IF(J549&gt;=$X$32,$X$30,IF(J549&gt;=$Y$32,$Y$30,IF(J549&gt;=$Z$32,$Z$30,IF(J549&gt;=$AA$32,$AA$30,IF(J549&gt;=$AB$32,$AB$30,IF(J549&gt;=$AC$32,$AC$30,IF(J549&gt;=$AD$32,$AD$30,IF(J549&gt;=$AE$32,$AE$30,$AF$30))))))))),R549)</f>
        <v/>
      </c>
      <c r="T549" s="9" t="str" cm="1">
        <f t="array" ref="T549">IF(A549&lt;&gt;"",IF(_xlfn.BITOR(D549&lt;&gt;"GR",D549&lt;&gt;""),IF(AND(J549&gt;=50,D549&gt;=55),_xlfn.RANK.EQ(J549,$J$2:$J$1000,0),_xlfn.IFS(S549="FD",999,S549="FF",1000)),IF(AND(J549&gt;=50,F549&gt;=55),_xlfn.RANK.EQ(J549,$J$2:$J$326,0),_xlfn.IFS(S549="FD",999,S549="FF",1000))),"")</f>
        <v/>
      </c>
    </row>
    <row r="550" spans="1:20" x14ac:dyDescent="0.2">
      <c r="A550" s="3"/>
      <c r="B550" s="3"/>
      <c r="C550" s="3"/>
      <c r="D550" s="3"/>
      <c r="E550" s="16">
        <f t="shared" si="111"/>
        <v>0</v>
      </c>
      <c r="F550" s="16">
        <f t="shared" si="112"/>
        <v>0</v>
      </c>
      <c r="G550" s="9">
        <f t="shared" si="110"/>
        <v>0</v>
      </c>
      <c r="H550" s="9">
        <f t="shared" si="113"/>
        <v>0</v>
      </c>
      <c r="I550" s="9">
        <f t="shared" si="121"/>
        <v>0</v>
      </c>
      <c r="J550" s="9">
        <f t="shared" si="122"/>
        <v>0</v>
      </c>
      <c r="K550" s="9" t="str">
        <f t="shared" si="114"/>
        <v/>
      </c>
      <c r="L550" s="9" t="str">
        <f t="shared" si="115"/>
        <v/>
      </c>
      <c r="M550" s="9" t="str">
        <f t="shared" si="116"/>
        <v/>
      </c>
      <c r="N550" s="9" t="str">
        <f t="shared" si="117"/>
        <v/>
      </c>
      <c r="O550" s="9" t="str">
        <f t="shared" si="118"/>
        <v/>
      </c>
      <c r="P550" s="9" t="str">
        <f t="shared" si="119"/>
        <v/>
      </c>
      <c r="Q550" s="9" t="str">
        <f t="shared" si="120"/>
        <v/>
      </c>
      <c r="R550" s="9" t="str">
        <f>IF(A550&lt;&gt;"",IF(COUNTIF($G$2:$G$1000,"&gt;=50")&gt;=10,IF(AND(F550&gt;=55,G550&gt;=50),IF(_xlfn.RANK.EQ(K550,$K$2:$K$1000,0)&lt;=ROUND(COUNTIFS($G$2:$G$1000,"&gt;=50",$F$2:$F$1000,"&gt;=55")/100*$AF$9,0),$AF$8,IF(_xlfn.RANK.EQ(L550,$L$2:$L$1000,0)&lt;=ROUND(COUNTIFS($G$2:$G$1000,"&gt;=50",$F$2:$F$1000,"&gt;=55")/100*$AE$9,0),$AE$8,IF(_xlfn.RANK.EQ(M550,$M$2:$M$1000,0)&lt;=ROUND(COUNTIFS($G$2:$G$1000,"&gt;=50",$F$2:$F$1000,"&gt;=55")/100*$AD$9,0),$AD$8,IF(_xlfn.RANK.EQ(N550,$N$2:$N$1000,0)&lt;=ROUND(COUNTIFS($G$2:$G$1000,"&gt;=50",$F$2:$F$1000,"&gt;=55")/100*$AC$9,0),$AC$8,IF(_xlfn.RANK.EQ(O550,$O$2:$O$1000,0)&lt;=ROUND(COUNTIFS($G$2:$G$1000,"&gt;=50",$F$2:$F$1000,"&gt;=55")/100*$AB$9,0),$AB$8,IF(_xlfn.RANK.EQ(P550,$P$2:$P$1000,0)&lt;=ROUND(COUNTIFS($G$2:$G$1000,"&gt;=50",$F$2:$F$1000,"&gt;=55")/100*$AA$9,0),$AA$8,$Z$8)))))),IF(I550&gt;=$Y$9,$Y$8,$X$8)),IF(I550&gt;=$X$32,$X$30,IF(I550&gt;=$Y$32,$Y$30,IF(I550&gt;=$Z$32,$Z$30,IF(I550&gt;=$AA$32,$AA$30,IF(I550&gt;=$AB$32,$AB$30,IF(I550&gt;=$AC$32,$AC$30,IF(I550&gt;=$AD$32,$AD$30,IF(I550&gt;=$AE$32,$AE$30,$AF$30))))))))),"")</f>
        <v/>
      </c>
      <c r="S550" s="9" t="str" cm="1">
        <f t="array" ref="S550">IF(AND(D550&lt;&gt;"",D550&lt;&gt;"GR"),IF(COUNTIF($H$2:$H$1000,"&gt;=50")&gt;=10,IF(D550&lt;&gt;"GR",IF(AND(D550&gt;=55,H550&gt;=50),_xlfn.IFS(AND(H550&gt;=$AF$11,H550&gt;$AE$10,H550&gt;$AD$10,H550&gt;$AC$10,H550&gt;$AB$10,H550&gt;$AA$10,H550&gt;$Z$10),"AA",AND(H550&gt;=$AE$11,H550&gt;$AD$10,H550&gt;$AC$10,H550&gt;$AB$10,H550&gt;$AA$10,H550&gt;$Z$10),"BA",AND(H550&gt;=$AD$11,H550&gt;$AC$10,H550&gt;$AB$10,H550&gt;$AA$10,H550&gt;$Z$10),"BB",AND(H550&gt;=$AC$11,H550&gt;$AB$10,H550&gt;$AA$10,H550&gt;$Z$10),"CB",AND(H550&gt;=$AB$11,H550&gt;$AA$10,H550&gt;$Z$10),"CC",AND(H550&gt;=$AA$11,H550&gt;$Z$10),"DC",H550&gt;=50,"DD"),IF(H550&gt;=$Y$9,"FD","FF")),R550),IF(J550&gt;=$X$32,$X$30,IF(J550&gt;=$Y$32,$Y$30,IF(J550&gt;=$Z$32,$Z$30,IF(J550&gt;=$AA$32,$AA$30,IF(J550&gt;=$AB$32,$AB$30,IF(J550&gt;=$AC$32,$AC$30,IF(J550&gt;=$AD$32,$AD$30,IF(J550&gt;=$AE$32,$AE$30,$AF$30))))))))),R550)</f>
        <v/>
      </c>
      <c r="T550" s="9" t="str" cm="1">
        <f t="array" ref="T550">IF(A550&lt;&gt;"",IF(_xlfn.BITOR(D550&lt;&gt;"GR",D550&lt;&gt;""),IF(AND(J550&gt;=50,D550&gt;=55),_xlfn.RANK.EQ(J550,$J$2:$J$1000,0),_xlfn.IFS(S550="FD",999,S550="FF",1000)),IF(AND(J550&gt;=50,F550&gt;=55),_xlfn.RANK.EQ(J550,$J$2:$J$326,0),_xlfn.IFS(S550="FD",999,S550="FF",1000))),"")</f>
        <v/>
      </c>
    </row>
    <row r="551" spans="1:20" x14ac:dyDescent="0.2">
      <c r="A551" s="3"/>
      <c r="B551" s="3"/>
      <c r="C551" s="3"/>
      <c r="D551" s="3"/>
      <c r="E551" s="16">
        <f t="shared" si="111"/>
        <v>0</v>
      </c>
      <c r="F551" s="16">
        <f t="shared" si="112"/>
        <v>0</v>
      </c>
      <c r="G551" s="9">
        <f t="shared" si="110"/>
        <v>0</v>
      </c>
      <c r="H551" s="9">
        <f t="shared" si="113"/>
        <v>0</v>
      </c>
      <c r="I551" s="9">
        <f t="shared" si="121"/>
        <v>0</v>
      </c>
      <c r="J551" s="9">
        <f t="shared" si="122"/>
        <v>0</v>
      </c>
      <c r="K551" s="9" t="str">
        <f t="shared" si="114"/>
        <v/>
      </c>
      <c r="L551" s="9" t="str">
        <f t="shared" si="115"/>
        <v/>
      </c>
      <c r="M551" s="9" t="str">
        <f t="shared" si="116"/>
        <v/>
      </c>
      <c r="N551" s="9" t="str">
        <f t="shared" si="117"/>
        <v/>
      </c>
      <c r="O551" s="9" t="str">
        <f t="shared" si="118"/>
        <v/>
      </c>
      <c r="P551" s="9" t="str">
        <f t="shared" si="119"/>
        <v/>
      </c>
      <c r="Q551" s="9" t="str">
        <f t="shared" si="120"/>
        <v/>
      </c>
      <c r="R551" s="9" t="str">
        <f>IF(A551&lt;&gt;"",IF(COUNTIF($G$2:$G$1000,"&gt;=50")&gt;=10,IF(AND(F551&gt;=55,G551&gt;=50),IF(_xlfn.RANK.EQ(K551,$K$2:$K$1000,0)&lt;=ROUND(COUNTIFS($G$2:$G$1000,"&gt;=50",$F$2:$F$1000,"&gt;=55")/100*$AF$9,0),$AF$8,IF(_xlfn.RANK.EQ(L551,$L$2:$L$1000,0)&lt;=ROUND(COUNTIFS($G$2:$G$1000,"&gt;=50",$F$2:$F$1000,"&gt;=55")/100*$AE$9,0),$AE$8,IF(_xlfn.RANK.EQ(M551,$M$2:$M$1000,0)&lt;=ROUND(COUNTIFS($G$2:$G$1000,"&gt;=50",$F$2:$F$1000,"&gt;=55")/100*$AD$9,0),$AD$8,IF(_xlfn.RANK.EQ(N551,$N$2:$N$1000,0)&lt;=ROUND(COUNTIFS($G$2:$G$1000,"&gt;=50",$F$2:$F$1000,"&gt;=55")/100*$AC$9,0),$AC$8,IF(_xlfn.RANK.EQ(O551,$O$2:$O$1000,0)&lt;=ROUND(COUNTIFS($G$2:$G$1000,"&gt;=50",$F$2:$F$1000,"&gt;=55")/100*$AB$9,0),$AB$8,IF(_xlfn.RANK.EQ(P551,$P$2:$P$1000,0)&lt;=ROUND(COUNTIFS($G$2:$G$1000,"&gt;=50",$F$2:$F$1000,"&gt;=55")/100*$AA$9,0),$AA$8,$Z$8)))))),IF(I551&gt;=$Y$9,$Y$8,$X$8)),IF(I551&gt;=$X$32,$X$30,IF(I551&gt;=$Y$32,$Y$30,IF(I551&gt;=$Z$32,$Z$30,IF(I551&gt;=$AA$32,$AA$30,IF(I551&gt;=$AB$32,$AB$30,IF(I551&gt;=$AC$32,$AC$30,IF(I551&gt;=$AD$32,$AD$30,IF(I551&gt;=$AE$32,$AE$30,$AF$30))))))))),"")</f>
        <v/>
      </c>
      <c r="S551" s="9" t="str" cm="1">
        <f t="array" ref="S551">IF(AND(D551&lt;&gt;"",D551&lt;&gt;"GR"),IF(COUNTIF($H$2:$H$1000,"&gt;=50")&gt;=10,IF(D551&lt;&gt;"GR",IF(AND(D551&gt;=55,H551&gt;=50),_xlfn.IFS(AND(H551&gt;=$AF$11,H551&gt;$AE$10,H551&gt;$AD$10,H551&gt;$AC$10,H551&gt;$AB$10,H551&gt;$AA$10,H551&gt;$Z$10),"AA",AND(H551&gt;=$AE$11,H551&gt;$AD$10,H551&gt;$AC$10,H551&gt;$AB$10,H551&gt;$AA$10,H551&gt;$Z$10),"BA",AND(H551&gt;=$AD$11,H551&gt;$AC$10,H551&gt;$AB$10,H551&gt;$AA$10,H551&gt;$Z$10),"BB",AND(H551&gt;=$AC$11,H551&gt;$AB$10,H551&gt;$AA$10,H551&gt;$Z$10),"CB",AND(H551&gt;=$AB$11,H551&gt;$AA$10,H551&gt;$Z$10),"CC",AND(H551&gt;=$AA$11,H551&gt;$Z$10),"DC",H551&gt;=50,"DD"),IF(H551&gt;=$Y$9,"FD","FF")),R551),IF(J551&gt;=$X$32,$X$30,IF(J551&gt;=$Y$32,$Y$30,IF(J551&gt;=$Z$32,$Z$30,IF(J551&gt;=$AA$32,$AA$30,IF(J551&gt;=$AB$32,$AB$30,IF(J551&gt;=$AC$32,$AC$30,IF(J551&gt;=$AD$32,$AD$30,IF(J551&gt;=$AE$32,$AE$30,$AF$30))))))))),R551)</f>
        <v/>
      </c>
      <c r="T551" s="9" t="str" cm="1">
        <f t="array" ref="T551">IF(A551&lt;&gt;"",IF(_xlfn.BITOR(D551&lt;&gt;"GR",D551&lt;&gt;""),IF(AND(J551&gt;=50,D551&gt;=55),_xlfn.RANK.EQ(J551,$J$2:$J$1000,0),_xlfn.IFS(S551="FD",999,S551="FF",1000)),IF(AND(J551&gt;=50,F551&gt;=55),_xlfn.RANK.EQ(J551,$J$2:$J$326,0),_xlfn.IFS(S551="FD",999,S551="FF",1000))),"")</f>
        <v/>
      </c>
    </row>
    <row r="552" spans="1:20" x14ac:dyDescent="0.2">
      <c r="A552" s="3"/>
      <c r="B552" s="3"/>
      <c r="C552" s="3"/>
      <c r="D552" s="3"/>
      <c r="E552" s="16">
        <f t="shared" si="111"/>
        <v>0</v>
      </c>
      <c r="F552" s="16">
        <f t="shared" si="112"/>
        <v>0</v>
      </c>
      <c r="G552" s="9">
        <f t="shared" si="110"/>
        <v>0</v>
      </c>
      <c r="H552" s="9">
        <f t="shared" si="113"/>
        <v>0</v>
      </c>
      <c r="I552" s="9">
        <f t="shared" si="121"/>
        <v>0</v>
      </c>
      <c r="J552" s="9">
        <f t="shared" si="122"/>
        <v>0</v>
      </c>
      <c r="K552" s="9" t="str">
        <f t="shared" si="114"/>
        <v/>
      </c>
      <c r="L552" s="9" t="str">
        <f t="shared" si="115"/>
        <v/>
      </c>
      <c r="M552" s="9" t="str">
        <f t="shared" si="116"/>
        <v/>
      </c>
      <c r="N552" s="9" t="str">
        <f t="shared" si="117"/>
        <v/>
      </c>
      <c r="O552" s="9" t="str">
        <f t="shared" si="118"/>
        <v/>
      </c>
      <c r="P552" s="9" t="str">
        <f t="shared" si="119"/>
        <v/>
      </c>
      <c r="Q552" s="9" t="str">
        <f t="shared" si="120"/>
        <v/>
      </c>
      <c r="R552" s="9" t="str">
        <f>IF(A552&lt;&gt;"",IF(COUNTIF($G$2:$G$1000,"&gt;=50")&gt;=10,IF(AND(F552&gt;=55,G552&gt;=50),IF(_xlfn.RANK.EQ(K552,$K$2:$K$1000,0)&lt;=ROUND(COUNTIFS($G$2:$G$1000,"&gt;=50",$F$2:$F$1000,"&gt;=55")/100*$AF$9,0),$AF$8,IF(_xlfn.RANK.EQ(L552,$L$2:$L$1000,0)&lt;=ROUND(COUNTIFS($G$2:$G$1000,"&gt;=50",$F$2:$F$1000,"&gt;=55")/100*$AE$9,0),$AE$8,IF(_xlfn.RANK.EQ(M552,$M$2:$M$1000,0)&lt;=ROUND(COUNTIFS($G$2:$G$1000,"&gt;=50",$F$2:$F$1000,"&gt;=55")/100*$AD$9,0),$AD$8,IF(_xlfn.RANK.EQ(N552,$N$2:$N$1000,0)&lt;=ROUND(COUNTIFS($G$2:$G$1000,"&gt;=50",$F$2:$F$1000,"&gt;=55")/100*$AC$9,0),$AC$8,IF(_xlfn.RANK.EQ(O552,$O$2:$O$1000,0)&lt;=ROUND(COUNTIFS($G$2:$G$1000,"&gt;=50",$F$2:$F$1000,"&gt;=55")/100*$AB$9,0),$AB$8,IF(_xlfn.RANK.EQ(P552,$P$2:$P$1000,0)&lt;=ROUND(COUNTIFS($G$2:$G$1000,"&gt;=50",$F$2:$F$1000,"&gt;=55")/100*$AA$9,0),$AA$8,$Z$8)))))),IF(I552&gt;=$Y$9,$Y$8,$X$8)),IF(I552&gt;=$X$32,$X$30,IF(I552&gt;=$Y$32,$Y$30,IF(I552&gt;=$Z$32,$Z$30,IF(I552&gt;=$AA$32,$AA$30,IF(I552&gt;=$AB$32,$AB$30,IF(I552&gt;=$AC$32,$AC$30,IF(I552&gt;=$AD$32,$AD$30,IF(I552&gt;=$AE$32,$AE$30,$AF$30))))))))),"")</f>
        <v/>
      </c>
      <c r="S552" s="9" t="str" cm="1">
        <f t="array" ref="S552">IF(AND(D552&lt;&gt;"",D552&lt;&gt;"GR"),IF(COUNTIF($H$2:$H$1000,"&gt;=50")&gt;=10,IF(D552&lt;&gt;"GR",IF(AND(D552&gt;=55,H552&gt;=50),_xlfn.IFS(AND(H552&gt;=$AF$11,H552&gt;$AE$10,H552&gt;$AD$10,H552&gt;$AC$10,H552&gt;$AB$10,H552&gt;$AA$10,H552&gt;$Z$10),"AA",AND(H552&gt;=$AE$11,H552&gt;$AD$10,H552&gt;$AC$10,H552&gt;$AB$10,H552&gt;$AA$10,H552&gt;$Z$10),"BA",AND(H552&gt;=$AD$11,H552&gt;$AC$10,H552&gt;$AB$10,H552&gt;$AA$10,H552&gt;$Z$10),"BB",AND(H552&gt;=$AC$11,H552&gt;$AB$10,H552&gt;$AA$10,H552&gt;$Z$10),"CB",AND(H552&gt;=$AB$11,H552&gt;$AA$10,H552&gt;$Z$10),"CC",AND(H552&gt;=$AA$11,H552&gt;$Z$10),"DC",H552&gt;=50,"DD"),IF(H552&gt;=$Y$9,"FD","FF")),R552),IF(J552&gt;=$X$32,$X$30,IF(J552&gt;=$Y$32,$Y$30,IF(J552&gt;=$Z$32,$Z$30,IF(J552&gt;=$AA$32,$AA$30,IF(J552&gt;=$AB$32,$AB$30,IF(J552&gt;=$AC$32,$AC$30,IF(J552&gt;=$AD$32,$AD$30,IF(J552&gt;=$AE$32,$AE$30,$AF$30))))))))),R552)</f>
        <v/>
      </c>
      <c r="T552" s="9" t="str" cm="1">
        <f t="array" ref="T552">IF(A552&lt;&gt;"",IF(_xlfn.BITOR(D552&lt;&gt;"GR",D552&lt;&gt;""),IF(AND(J552&gt;=50,D552&gt;=55),_xlfn.RANK.EQ(J552,$J$2:$J$1000,0),_xlfn.IFS(S552="FD",999,S552="FF",1000)),IF(AND(J552&gt;=50,F552&gt;=55),_xlfn.RANK.EQ(J552,$J$2:$J$326,0),_xlfn.IFS(S552="FD",999,S552="FF",1000))),"")</f>
        <v/>
      </c>
    </row>
    <row r="553" spans="1:20" x14ac:dyDescent="0.2">
      <c r="A553" s="3"/>
      <c r="B553" s="3"/>
      <c r="C553" s="3"/>
      <c r="D553" s="3"/>
      <c r="E553" s="16">
        <f t="shared" si="111"/>
        <v>0</v>
      </c>
      <c r="F553" s="16">
        <f t="shared" si="112"/>
        <v>0</v>
      </c>
      <c r="G553" s="9">
        <f t="shared" si="110"/>
        <v>0</v>
      </c>
      <c r="H553" s="9">
        <f t="shared" si="113"/>
        <v>0</v>
      </c>
      <c r="I553" s="9">
        <f t="shared" si="121"/>
        <v>0</v>
      </c>
      <c r="J553" s="9">
        <f t="shared" si="122"/>
        <v>0</v>
      </c>
      <c r="K553" s="9" t="str">
        <f t="shared" si="114"/>
        <v/>
      </c>
      <c r="L553" s="9" t="str">
        <f t="shared" si="115"/>
        <v/>
      </c>
      <c r="M553" s="9" t="str">
        <f t="shared" si="116"/>
        <v/>
      </c>
      <c r="N553" s="9" t="str">
        <f t="shared" si="117"/>
        <v/>
      </c>
      <c r="O553" s="9" t="str">
        <f t="shared" si="118"/>
        <v/>
      </c>
      <c r="P553" s="9" t="str">
        <f t="shared" si="119"/>
        <v/>
      </c>
      <c r="Q553" s="9" t="str">
        <f t="shared" si="120"/>
        <v/>
      </c>
      <c r="R553" s="9" t="str">
        <f>IF(A553&lt;&gt;"",IF(COUNTIF($G$2:$G$1000,"&gt;=50")&gt;=10,IF(AND(F553&gt;=55,G553&gt;=50),IF(_xlfn.RANK.EQ(K553,$K$2:$K$1000,0)&lt;=ROUND(COUNTIFS($G$2:$G$1000,"&gt;=50",$F$2:$F$1000,"&gt;=55")/100*$AF$9,0),$AF$8,IF(_xlfn.RANK.EQ(L553,$L$2:$L$1000,0)&lt;=ROUND(COUNTIFS($G$2:$G$1000,"&gt;=50",$F$2:$F$1000,"&gt;=55")/100*$AE$9,0),$AE$8,IF(_xlfn.RANK.EQ(M553,$M$2:$M$1000,0)&lt;=ROUND(COUNTIFS($G$2:$G$1000,"&gt;=50",$F$2:$F$1000,"&gt;=55")/100*$AD$9,0),$AD$8,IF(_xlfn.RANK.EQ(N553,$N$2:$N$1000,0)&lt;=ROUND(COUNTIFS($G$2:$G$1000,"&gt;=50",$F$2:$F$1000,"&gt;=55")/100*$AC$9,0),$AC$8,IF(_xlfn.RANK.EQ(O553,$O$2:$O$1000,0)&lt;=ROUND(COUNTIFS($G$2:$G$1000,"&gt;=50",$F$2:$F$1000,"&gt;=55")/100*$AB$9,0),$AB$8,IF(_xlfn.RANK.EQ(P553,$P$2:$P$1000,0)&lt;=ROUND(COUNTIFS($G$2:$G$1000,"&gt;=50",$F$2:$F$1000,"&gt;=55")/100*$AA$9,0),$AA$8,$Z$8)))))),IF(I553&gt;=$Y$9,$Y$8,$X$8)),IF(I553&gt;=$X$32,$X$30,IF(I553&gt;=$Y$32,$Y$30,IF(I553&gt;=$Z$32,$Z$30,IF(I553&gt;=$AA$32,$AA$30,IF(I553&gt;=$AB$32,$AB$30,IF(I553&gt;=$AC$32,$AC$30,IF(I553&gt;=$AD$32,$AD$30,IF(I553&gt;=$AE$32,$AE$30,$AF$30))))))))),"")</f>
        <v/>
      </c>
      <c r="S553" s="9" t="str" cm="1">
        <f t="array" ref="S553">IF(AND(D553&lt;&gt;"",D553&lt;&gt;"GR"),IF(COUNTIF($H$2:$H$1000,"&gt;=50")&gt;=10,IF(D553&lt;&gt;"GR",IF(AND(D553&gt;=55,H553&gt;=50),_xlfn.IFS(AND(H553&gt;=$AF$11,H553&gt;$AE$10,H553&gt;$AD$10,H553&gt;$AC$10,H553&gt;$AB$10,H553&gt;$AA$10,H553&gt;$Z$10),"AA",AND(H553&gt;=$AE$11,H553&gt;$AD$10,H553&gt;$AC$10,H553&gt;$AB$10,H553&gt;$AA$10,H553&gt;$Z$10),"BA",AND(H553&gt;=$AD$11,H553&gt;$AC$10,H553&gt;$AB$10,H553&gt;$AA$10,H553&gt;$Z$10),"BB",AND(H553&gt;=$AC$11,H553&gt;$AB$10,H553&gt;$AA$10,H553&gt;$Z$10),"CB",AND(H553&gt;=$AB$11,H553&gt;$AA$10,H553&gt;$Z$10),"CC",AND(H553&gt;=$AA$11,H553&gt;$Z$10),"DC",H553&gt;=50,"DD"),IF(H553&gt;=$Y$9,"FD","FF")),R553),IF(J553&gt;=$X$32,$X$30,IF(J553&gt;=$Y$32,$Y$30,IF(J553&gt;=$Z$32,$Z$30,IF(J553&gt;=$AA$32,$AA$30,IF(J553&gt;=$AB$32,$AB$30,IF(J553&gt;=$AC$32,$AC$30,IF(J553&gt;=$AD$32,$AD$30,IF(J553&gt;=$AE$32,$AE$30,$AF$30))))))))),R553)</f>
        <v/>
      </c>
      <c r="T553" s="9" t="str" cm="1">
        <f t="array" ref="T553">IF(A553&lt;&gt;"",IF(_xlfn.BITOR(D553&lt;&gt;"GR",D553&lt;&gt;""),IF(AND(J553&gt;=50,D553&gt;=55),_xlfn.RANK.EQ(J553,$J$2:$J$1000,0),_xlfn.IFS(S553="FD",999,S553="FF",1000)),IF(AND(J553&gt;=50,F553&gt;=55),_xlfn.RANK.EQ(J553,$J$2:$J$326,0),_xlfn.IFS(S553="FD",999,S553="FF",1000))),"")</f>
        <v/>
      </c>
    </row>
    <row r="554" spans="1:20" x14ac:dyDescent="0.2">
      <c r="A554" s="3"/>
      <c r="B554" s="3"/>
      <c r="C554" s="3"/>
      <c r="D554" s="3"/>
      <c r="E554" s="16">
        <f t="shared" si="111"/>
        <v>0</v>
      </c>
      <c r="F554" s="16">
        <f t="shared" si="112"/>
        <v>0</v>
      </c>
      <c r="G554" s="9">
        <f t="shared" si="110"/>
        <v>0</v>
      </c>
      <c r="H554" s="9">
        <f t="shared" si="113"/>
        <v>0</v>
      </c>
      <c r="I554" s="9">
        <f t="shared" si="121"/>
        <v>0</v>
      </c>
      <c r="J554" s="9">
        <f t="shared" si="122"/>
        <v>0</v>
      </c>
      <c r="K554" s="9" t="str">
        <f t="shared" si="114"/>
        <v/>
      </c>
      <c r="L554" s="9" t="str">
        <f t="shared" si="115"/>
        <v/>
      </c>
      <c r="M554" s="9" t="str">
        <f t="shared" si="116"/>
        <v/>
      </c>
      <c r="N554" s="9" t="str">
        <f t="shared" si="117"/>
        <v/>
      </c>
      <c r="O554" s="9" t="str">
        <f t="shared" si="118"/>
        <v/>
      </c>
      <c r="P554" s="9" t="str">
        <f t="shared" si="119"/>
        <v/>
      </c>
      <c r="Q554" s="9" t="str">
        <f t="shared" si="120"/>
        <v/>
      </c>
      <c r="R554" s="9" t="str">
        <f>IF(A554&lt;&gt;"",IF(COUNTIF($G$2:$G$1000,"&gt;=50")&gt;=10,IF(AND(F554&gt;=55,G554&gt;=50),IF(_xlfn.RANK.EQ(K554,$K$2:$K$1000,0)&lt;=ROUND(COUNTIFS($G$2:$G$1000,"&gt;=50",$F$2:$F$1000,"&gt;=55")/100*$AF$9,0),$AF$8,IF(_xlfn.RANK.EQ(L554,$L$2:$L$1000,0)&lt;=ROUND(COUNTIFS($G$2:$G$1000,"&gt;=50",$F$2:$F$1000,"&gt;=55")/100*$AE$9,0),$AE$8,IF(_xlfn.RANK.EQ(M554,$M$2:$M$1000,0)&lt;=ROUND(COUNTIFS($G$2:$G$1000,"&gt;=50",$F$2:$F$1000,"&gt;=55")/100*$AD$9,0),$AD$8,IF(_xlfn.RANK.EQ(N554,$N$2:$N$1000,0)&lt;=ROUND(COUNTIFS($G$2:$G$1000,"&gt;=50",$F$2:$F$1000,"&gt;=55")/100*$AC$9,0),$AC$8,IF(_xlfn.RANK.EQ(O554,$O$2:$O$1000,0)&lt;=ROUND(COUNTIFS($G$2:$G$1000,"&gt;=50",$F$2:$F$1000,"&gt;=55")/100*$AB$9,0),$AB$8,IF(_xlfn.RANK.EQ(P554,$P$2:$P$1000,0)&lt;=ROUND(COUNTIFS($G$2:$G$1000,"&gt;=50",$F$2:$F$1000,"&gt;=55")/100*$AA$9,0),$AA$8,$Z$8)))))),IF(I554&gt;=$Y$9,$Y$8,$X$8)),IF(I554&gt;=$X$32,$X$30,IF(I554&gt;=$Y$32,$Y$30,IF(I554&gt;=$Z$32,$Z$30,IF(I554&gt;=$AA$32,$AA$30,IF(I554&gt;=$AB$32,$AB$30,IF(I554&gt;=$AC$32,$AC$30,IF(I554&gt;=$AD$32,$AD$30,IF(I554&gt;=$AE$32,$AE$30,$AF$30))))))))),"")</f>
        <v/>
      </c>
      <c r="S554" s="9" t="str" cm="1">
        <f t="array" ref="S554">IF(AND(D554&lt;&gt;"",D554&lt;&gt;"GR"),IF(COUNTIF($H$2:$H$1000,"&gt;=50")&gt;=10,IF(D554&lt;&gt;"GR",IF(AND(D554&gt;=55,H554&gt;=50),_xlfn.IFS(AND(H554&gt;=$AF$11,H554&gt;$AE$10,H554&gt;$AD$10,H554&gt;$AC$10,H554&gt;$AB$10,H554&gt;$AA$10,H554&gt;$Z$10),"AA",AND(H554&gt;=$AE$11,H554&gt;$AD$10,H554&gt;$AC$10,H554&gt;$AB$10,H554&gt;$AA$10,H554&gt;$Z$10),"BA",AND(H554&gt;=$AD$11,H554&gt;$AC$10,H554&gt;$AB$10,H554&gt;$AA$10,H554&gt;$Z$10),"BB",AND(H554&gt;=$AC$11,H554&gt;$AB$10,H554&gt;$AA$10,H554&gt;$Z$10),"CB",AND(H554&gt;=$AB$11,H554&gt;$AA$10,H554&gt;$Z$10),"CC",AND(H554&gt;=$AA$11,H554&gt;$Z$10),"DC",H554&gt;=50,"DD"),IF(H554&gt;=$Y$9,"FD","FF")),R554),IF(J554&gt;=$X$32,$X$30,IF(J554&gt;=$Y$32,$Y$30,IF(J554&gt;=$Z$32,$Z$30,IF(J554&gt;=$AA$32,$AA$30,IF(J554&gt;=$AB$32,$AB$30,IF(J554&gt;=$AC$32,$AC$30,IF(J554&gt;=$AD$32,$AD$30,IF(J554&gt;=$AE$32,$AE$30,$AF$30))))))))),R554)</f>
        <v/>
      </c>
      <c r="T554" s="9" t="str" cm="1">
        <f t="array" ref="T554">IF(A554&lt;&gt;"",IF(_xlfn.BITOR(D554&lt;&gt;"GR",D554&lt;&gt;""),IF(AND(J554&gt;=50,D554&gt;=55),_xlfn.RANK.EQ(J554,$J$2:$J$1000,0),_xlfn.IFS(S554="FD",999,S554="FF",1000)),IF(AND(J554&gt;=50,F554&gt;=55),_xlfn.RANK.EQ(J554,$J$2:$J$326,0),_xlfn.IFS(S554="FD",999,S554="FF",1000))),"")</f>
        <v/>
      </c>
    </row>
    <row r="555" spans="1:20" x14ac:dyDescent="0.2">
      <c r="A555" s="3"/>
      <c r="B555" s="3"/>
      <c r="C555" s="3"/>
      <c r="D555" s="3"/>
      <c r="E555" s="16">
        <f t="shared" si="111"/>
        <v>0</v>
      </c>
      <c r="F555" s="16">
        <f t="shared" si="112"/>
        <v>0</v>
      </c>
      <c r="G555" s="9">
        <f t="shared" si="110"/>
        <v>0</v>
      </c>
      <c r="H555" s="9">
        <f t="shared" si="113"/>
        <v>0</v>
      </c>
      <c r="I555" s="9">
        <f t="shared" si="121"/>
        <v>0</v>
      </c>
      <c r="J555" s="9">
        <f t="shared" si="122"/>
        <v>0</v>
      </c>
      <c r="K555" s="9" t="str">
        <f t="shared" si="114"/>
        <v/>
      </c>
      <c r="L555" s="9" t="str">
        <f t="shared" si="115"/>
        <v/>
      </c>
      <c r="M555" s="9" t="str">
        <f t="shared" si="116"/>
        <v/>
      </c>
      <c r="N555" s="9" t="str">
        <f t="shared" si="117"/>
        <v/>
      </c>
      <c r="O555" s="9" t="str">
        <f t="shared" si="118"/>
        <v/>
      </c>
      <c r="P555" s="9" t="str">
        <f t="shared" si="119"/>
        <v/>
      </c>
      <c r="Q555" s="9" t="str">
        <f t="shared" si="120"/>
        <v/>
      </c>
      <c r="R555" s="9" t="str">
        <f>IF(A555&lt;&gt;"",IF(COUNTIF($G$2:$G$1000,"&gt;=50")&gt;=10,IF(AND(F555&gt;=55,G555&gt;=50),IF(_xlfn.RANK.EQ(K555,$K$2:$K$1000,0)&lt;=ROUND(COUNTIFS($G$2:$G$1000,"&gt;=50",$F$2:$F$1000,"&gt;=55")/100*$AF$9,0),$AF$8,IF(_xlfn.RANK.EQ(L555,$L$2:$L$1000,0)&lt;=ROUND(COUNTIFS($G$2:$G$1000,"&gt;=50",$F$2:$F$1000,"&gt;=55")/100*$AE$9,0),$AE$8,IF(_xlfn.RANK.EQ(M555,$M$2:$M$1000,0)&lt;=ROUND(COUNTIFS($G$2:$G$1000,"&gt;=50",$F$2:$F$1000,"&gt;=55")/100*$AD$9,0),$AD$8,IF(_xlfn.RANK.EQ(N555,$N$2:$N$1000,0)&lt;=ROUND(COUNTIFS($G$2:$G$1000,"&gt;=50",$F$2:$F$1000,"&gt;=55")/100*$AC$9,0),$AC$8,IF(_xlfn.RANK.EQ(O555,$O$2:$O$1000,0)&lt;=ROUND(COUNTIFS($G$2:$G$1000,"&gt;=50",$F$2:$F$1000,"&gt;=55")/100*$AB$9,0),$AB$8,IF(_xlfn.RANK.EQ(P555,$P$2:$P$1000,0)&lt;=ROUND(COUNTIFS($G$2:$G$1000,"&gt;=50",$F$2:$F$1000,"&gt;=55")/100*$AA$9,0),$AA$8,$Z$8)))))),IF(I555&gt;=$Y$9,$Y$8,$X$8)),IF(I555&gt;=$X$32,$X$30,IF(I555&gt;=$Y$32,$Y$30,IF(I555&gt;=$Z$32,$Z$30,IF(I555&gt;=$AA$32,$AA$30,IF(I555&gt;=$AB$32,$AB$30,IF(I555&gt;=$AC$32,$AC$30,IF(I555&gt;=$AD$32,$AD$30,IF(I555&gt;=$AE$32,$AE$30,$AF$30))))))))),"")</f>
        <v/>
      </c>
      <c r="S555" s="9" t="str" cm="1">
        <f t="array" ref="S555">IF(AND(D555&lt;&gt;"",D555&lt;&gt;"GR"),IF(COUNTIF($H$2:$H$1000,"&gt;=50")&gt;=10,IF(D555&lt;&gt;"GR",IF(AND(D555&gt;=55,H555&gt;=50),_xlfn.IFS(AND(H555&gt;=$AF$11,H555&gt;$AE$10,H555&gt;$AD$10,H555&gt;$AC$10,H555&gt;$AB$10,H555&gt;$AA$10,H555&gt;$Z$10),"AA",AND(H555&gt;=$AE$11,H555&gt;$AD$10,H555&gt;$AC$10,H555&gt;$AB$10,H555&gt;$AA$10,H555&gt;$Z$10),"BA",AND(H555&gt;=$AD$11,H555&gt;$AC$10,H555&gt;$AB$10,H555&gt;$AA$10,H555&gt;$Z$10),"BB",AND(H555&gt;=$AC$11,H555&gt;$AB$10,H555&gt;$AA$10,H555&gt;$Z$10),"CB",AND(H555&gt;=$AB$11,H555&gt;$AA$10,H555&gt;$Z$10),"CC",AND(H555&gt;=$AA$11,H555&gt;$Z$10),"DC",H555&gt;=50,"DD"),IF(H555&gt;=$Y$9,"FD","FF")),R555),IF(J555&gt;=$X$32,$X$30,IF(J555&gt;=$Y$32,$Y$30,IF(J555&gt;=$Z$32,$Z$30,IF(J555&gt;=$AA$32,$AA$30,IF(J555&gt;=$AB$32,$AB$30,IF(J555&gt;=$AC$32,$AC$30,IF(J555&gt;=$AD$32,$AD$30,IF(J555&gt;=$AE$32,$AE$30,$AF$30))))))))),R555)</f>
        <v/>
      </c>
      <c r="T555" s="9" t="str" cm="1">
        <f t="array" ref="T555">IF(A555&lt;&gt;"",IF(_xlfn.BITOR(D555&lt;&gt;"GR",D555&lt;&gt;""),IF(AND(J555&gt;=50,D555&gt;=55),_xlfn.RANK.EQ(J555,$J$2:$J$1000,0),_xlfn.IFS(S555="FD",999,S555="FF",1000)),IF(AND(J555&gt;=50,F555&gt;=55),_xlfn.RANK.EQ(J555,$J$2:$J$326,0),_xlfn.IFS(S555="FD",999,S555="FF",1000))),"")</f>
        <v/>
      </c>
    </row>
    <row r="556" spans="1:20" x14ac:dyDescent="0.2">
      <c r="A556" s="3"/>
      <c r="B556" s="3"/>
      <c r="C556" s="3"/>
      <c r="D556" s="3"/>
      <c r="E556" s="16">
        <f t="shared" si="111"/>
        <v>0</v>
      </c>
      <c r="F556" s="16">
        <f t="shared" si="112"/>
        <v>0</v>
      </c>
      <c r="G556" s="9">
        <f t="shared" si="110"/>
        <v>0</v>
      </c>
      <c r="H556" s="9">
        <f t="shared" si="113"/>
        <v>0</v>
      </c>
      <c r="I556" s="9">
        <f t="shared" si="121"/>
        <v>0</v>
      </c>
      <c r="J556" s="9">
        <f t="shared" si="122"/>
        <v>0</v>
      </c>
      <c r="K556" s="9" t="str">
        <f t="shared" si="114"/>
        <v/>
      </c>
      <c r="L556" s="9" t="str">
        <f t="shared" si="115"/>
        <v/>
      </c>
      <c r="M556" s="9" t="str">
        <f t="shared" si="116"/>
        <v/>
      </c>
      <c r="N556" s="9" t="str">
        <f t="shared" si="117"/>
        <v/>
      </c>
      <c r="O556" s="9" t="str">
        <f t="shared" si="118"/>
        <v/>
      </c>
      <c r="P556" s="9" t="str">
        <f t="shared" si="119"/>
        <v/>
      </c>
      <c r="Q556" s="9" t="str">
        <f t="shared" si="120"/>
        <v/>
      </c>
      <c r="R556" s="9" t="str">
        <f>IF(A556&lt;&gt;"",IF(COUNTIF($G$2:$G$1000,"&gt;=50")&gt;=10,IF(AND(F556&gt;=55,G556&gt;=50),IF(_xlfn.RANK.EQ(K556,$K$2:$K$1000,0)&lt;=ROUND(COUNTIFS($G$2:$G$1000,"&gt;=50",$F$2:$F$1000,"&gt;=55")/100*$AF$9,0),$AF$8,IF(_xlfn.RANK.EQ(L556,$L$2:$L$1000,0)&lt;=ROUND(COUNTIFS($G$2:$G$1000,"&gt;=50",$F$2:$F$1000,"&gt;=55")/100*$AE$9,0),$AE$8,IF(_xlfn.RANK.EQ(M556,$M$2:$M$1000,0)&lt;=ROUND(COUNTIFS($G$2:$G$1000,"&gt;=50",$F$2:$F$1000,"&gt;=55")/100*$AD$9,0),$AD$8,IF(_xlfn.RANK.EQ(N556,$N$2:$N$1000,0)&lt;=ROUND(COUNTIFS($G$2:$G$1000,"&gt;=50",$F$2:$F$1000,"&gt;=55")/100*$AC$9,0),$AC$8,IF(_xlfn.RANK.EQ(O556,$O$2:$O$1000,0)&lt;=ROUND(COUNTIFS($G$2:$G$1000,"&gt;=50",$F$2:$F$1000,"&gt;=55")/100*$AB$9,0),$AB$8,IF(_xlfn.RANK.EQ(P556,$P$2:$P$1000,0)&lt;=ROUND(COUNTIFS($G$2:$G$1000,"&gt;=50",$F$2:$F$1000,"&gt;=55")/100*$AA$9,0),$AA$8,$Z$8)))))),IF(I556&gt;=$Y$9,$Y$8,$X$8)),IF(I556&gt;=$X$32,$X$30,IF(I556&gt;=$Y$32,$Y$30,IF(I556&gt;=$Z$32,$Z$30,IF(I556&gt;=$AA$32,$AA$30,IF(I556&gt;=$AB$32,$AB$30,IF(I556&gt;=$AC$32,$AC$30,IF(I556&gt;=$AD$32,$AD$30,IF(I556&gt;=$AE$32,$AE$30,$AF$30))))))))),"")</f>
        <v/>
      </c>
      <c r="S556" s="9" t="str" cm="1">
        <f t="array" ref="S556">IF(AND(D556&lt;&gt;"",D556&lt;&gt;"GR"),IF(COUNTIF($H$2:$H$1000,"&gt;=50")&gt;=10,IF(D556&lt;&gt;"GR",IF(AND(D556&gt;=55,H556&gt;=50),_xlfn.IFS(AND(H556&gt;=$AF$11,H556&gt;$AE$10,H556&gt;$AD$10,H556&gt;$AC$10,H556&gt;$AB$10,H556&gt;$AA$10,H556&gt;$Z$10),"AA",AND(H556&gt;=$AE$11,H556&gt;$AD$10,H556&gt;$AC$10,H556&gt;$AB$10,H556&gt;$AA$10,H556&gt;$Z$10),"BA",AND(H556&gt;=$AD$11,H556&gt;$AC$10,H556&gt;$AB$10,H556&gt;$AA$10,H556&gt;$Z$10),"BB",AND(H556&gt;=$AC$11,H556&gt;$AB$10,H556&gt;$AA$10,H556&gt;$Z$10),"CB",AND(H556&gt;=$AB$11,H556&gt;$AA$10,H556&gt;$Z$10),"CC",AND(H556&gt;=$AA$11,H556&gt;$Z$10),"DC",H556&gt;=50,"DD"),IF(H556&gt;=$Y$9,"FD","FF")),R556),IF(J556&gt;=$X$32,$X$30,IF(J556&gt;=$Y$32,$Y$30,IF(J556&gt;=$Z$32,$Z$30,IF(J556&gt;=$AA$32,$AA$30,IF(J556&gt;=$AB$32,$AB$30,IF(J556&gt;=$AC$32,$AC$30,IF(J556&gt;=$AD$32,$AD$30,IF(J556&gt;=$AE$32,$AE$30,$AF$30))))))))),R556)</f>
        <v/>
      </c>
      <c r="T556" s="9" t="str" cm="1">
        <f t="array" ref="T556">IF(A556&lt;&gt;"",IF(_xlfn.BITOR(D556&lt;&gt;"GR",D556&lt;&gt;""),IF(AND(J556&gt;=50,D556&gt;=55),_xlfn.RANK.EQ(J556,$J$2:$J$1000,0),_xlfn.IFS(S556="FD",999,S556="FF",1000)),IF(AND(J556&gt;=50,F556&gt;=55),_xlfn.RANK.EQ(J556,$J$2:$J$326,0),_xlfn.IFS(S556="FD",999,S556="FF",1000))),"")</f>
        <v/>
      </c>
    </row>
    <row r="557" spans="1:20" x14ac:dyDescent="0.2">
      <c r="A557" s="3"/>
      <c r="B557" s="3"/>
      <c r="C557" s="3"/>
      <c r="D557" s="3"/>
      <c r="E557" s="16">
        <f t="shared" si="111"/>
        <v>0</v>
      </c>
      <c r="F557" s="16">
        <f t="shared" si="112"/>
        <v>0</v>
      </c>
      <c r="G557" s="9">
        <f t="shared" si="110"/>
        <v>0</v>
      </c>
      <c r="H557" s="9">
        <f t="shared" si="113"/>
        <v>0</v>
      </c>
      <c r="I557" s="9">
        <f t="shared" si="121"/>
        <v>0</v>
      </c>
      <c r="J557" s="9">
        <f t="shared" si="122"/>
        <v>0</v>
      </c>
      <c r="K557" s="9" t="str">
        <f t="shared" si="114"/>
        <v/>
      </c>
      <c r="L557" s="9" t="str">
        <f t="shared" si="115"/>
        <v/>
      </c>
      <c r="M557" s="9" t="str">
        <f t="shared" si="116"/>
        <v/>
      </c>
      <c r="N557" s="9" t="str">
        <f t="shared" si="117"/>
        <v/>
      </c>
      <c r="O557" s="9" t="str">
        <f t="shared" si="118"/>
        <v/>
      </c>
      <c r="P557" s="9" t="str">
        <f t="shared" si="119"/>
        <v/>
      </c>
      <c r="Q557" s="9" t="str">
        <f t="shared" si="120"/>
        <v/>
      </c>
      <c r="R557" s="9" t="str">
        <f>IF(A557&lt;&gt;"",IF(COUNTIF($G$2:$G$1000,"&gt;=50")&gt;=10,IF(AND(F557&gt;=55,G557&gt;=50),IF(_xlfn.RANK.EQ(K557,$K$2:$K$1000,0)&lt;=ROUND(COUNTIFS($G$2:$G$1000,"&gt;=50",$F$2:$F$1000,"&gt;=55")/100*$AF$9,0),$AF$8,IF(_xlfn.RANK.EQ(L557,$L$2:$L$1000,0)&lt;=ROUND(COUNTIFS($G$2:$G$1000,"&gt;=50",$F$2:$F$1000,"&gt;=55")/100*$AE$9,0),$AE$8,IF(_xlfn.RANK.EQ(M557,$M$2:$M$1000,0)&lt;=ROUND(COUNTIFS($G$2:$G$1000,"&gt;=50",$F$2:$F$1000,"&gt;=55")/100*$AD$9,0),$AD$8,IF(_xlfn.RANK.EQ(N557,$N$2:$N$1000,0)&lt;=ROUND(COUNTIFS($G$2:$G$1000,"&gt;=50",$F$2:$F$1000,"&gt;=55")/100*$AC$9,0),$AC$8,IF(_xlfn.RANK.EQ(O557,$O$2:$O$1000,0)&lt;=ROUND(COUNTIFS($G$2:$G$1000,"&gt;=50",$F$2:$F$1000,"&gt;=55")/100*$AB$9,0),$AB$8,IF(_xlfn.RANK.EQ(P557,$P$2:$P$1000,0)&lt;=ROUND(COUNTIFS($G$2:$G$1000,"&gt;=50",$F$2:$F$1000,"&gt;=55")/100*$AA$9,0),$AA$8,$Z$8)))))),IF(I557&gt;=$Y$9,$Y$8,$X$8)),IF(I557&gt;=$X$32,$X$30,IF(I557&gt;=$Y$32,$Y$30,IF(I557&gt;=$Z$32,$Z$30,IF(I557&gt;=$AA$32,$AA$30,IF(I557&gt;=$AB$32,$AB$30,IF(I557&gt;=$AC$32,$AC$30,IF(I557&gt;=$AD$32,$AD$30,IF(I557&gt;=$AE$32,$AE$30,$AF$30))))))))),"")</f>
        <v/>
      </c>
      <c r="S557" s="9" t="str" cm="1">
        <f t="array" ref="S557">IF(AND(D557&lt;&gt;"",D557&lt;&gt;"GR"),IF(COUNTIF($H$2:$H$1000,"&gt;=50")&gt;=10,IF(D557&lt;&gt;"GR",IF(AND(D557&gt;=55,H557&gt;=50),_xlfn.IFS(AND(H557&gt;=$AF$11,H557&gt;$AE$10,H557&gt;$AD$10,H557&gt;$AC$10,H557&gt;$AB$10,H557&gt;$AA$10,H557&gt;$Z$10),"AA",AND(H557&gt;=$AE$11,H557&gt;$AD$10,H557&gt;$AC$10,H557&gt;$AB$10,H557&gt;$AA$10,H557&gt;$Z$10),"BA",AND(H557&gt;=$AD$11,H557&gt;$AC$10,H557&gt;$AB$10,H557&gt;$AA$10,H557&gt;$Z$10),"BB",AND(H557&gt;=$AC$11,H557&gt;$AB$10,H557&gt;$AA$10,H557&gt;$Z$10),"CB",AND(H557&gt;=$AB$11,H557&gt;$AA$10,H557&gt;$Z$10),"CC",AND(H557&gt;=$AA$11,H557&gt;$Z$10),"DC",H557&gt;=50,"DD"),IF(H557&gt;=$Y$9,"FD","FF")),R557),IF(J557&gt;=$X$32,$X$30,IF(J557&gt;=$Y$32,$Y$30,IF(J557&gt;=$Z$32,$Z$30,IF(J557&gt;=$AA$32,$AA$30,IF(J557&gt;=$AB$32,$AB$30,IF(J557&gt;=$AC$32,$AC$30,IF(J557&gt;=$AD$32,$AD$30,IF(J557&gt;=$AE$32,$AE$30,$AF$30))))))))),R557)</f>
        <v/>
      </c>
      <c r="T557" s="9" t="str" cm="1">
        <f t="array" ref="T557">IF(A557&lt;&gt;"",IF(_xlfn.BITOR(D557&lt;&gt;"GR",D557&lt;&gt;""),IF(AND(J557&gt;=50,D557&gt;=55),_xlfn.RANK.EQ(J557,$J$2:$J$1000,0),_xlfn.IFS(S557="FD",999,S557="FF",1000)),IF(AND(J557&gt;=50,F557&gt;=55),_xlfn.RANK.EQ(J557,$J$2:$J$326,0),_xlfn.IFS(S557="FD",999,S557="FF",1000))),"")</f>
        <v/>
      </c>
    </row>
    <row r="558" spans="1:20" x14ac:dyDescent="0.2">
      <c r="A558" s="3"/>
      <c r="B558" s="3"/>
      <c r="C558" s="3"/>
      <c r="D558" s="3"/>
      <c r="E558" s="16">
        <f t="shared" si="111"/>
        <v>0</v>
      </c>
      <c r="F558" s="16">
        <f t="shared" si="112"/>
        <v>0</v>
      </c>
      <c r="G558" s="9">
        <f t="shared" si="110"/>
        <v>0</v>
      </c>
      <c r="H558" s="9">
        <f t="shared" si="113"/>
        <v>0</v>
      </c>
      <c r="I558" s="9">
        <f t="shared" si="121"/>
        <v>0</v>
      </c>
      <c r="J558" s="9">
        <f t="shared" si="122"/>
        <v>0</v>
      </c>
      <c r="K558" s="9" t="str">
        <f t="shared" si="114"/>
        <v/>
      </c>
      <c r="L558" s="9" t="str">
        <f t="shared" si="115"/>
        <v/>
      </c>
      <c r="M558" s="9" t="str">
        <f t="shared" si="116"/>
        <v/>
      </c>
      <c r="N558" s="9" t="str">
        <f t="shared" si="117"/>
        <v/>
      </c>
      <c r="O558" s="9" t="str">
        <f t="shared" si="118"/>
        <v/>
      </c>
      <c r="P558" s="9" t="str">
        <f t="shared" si="119"/>
        <v/>
      </c>
      <c r="Q558" s="9" t="str">
        <f t="shared" si="120"/>
        <v/>
      </c>
      <c r="R558" s="9" t="str">
        <f>IF(A558&lt;&gt;"",IF(COUNTIF($G$2:$G$1000,"&gt;=50")&gt;=10,IF(AND(F558&gt;=55,G558&gt;=50),IF(_xlfn.RANK.EQ(K558,$K$2:$K$1000,0)&lt;=ROUND(COUNTIFS($G$2:$G$1000,"&gt;=50",$F$2:$F$1000,"&gt;=55")/100*$AF$9,0),$AF$8,IF(_xlfn.RANK.EQ(L558,$L$2:$L$1000,0)&lt;=ROUND(COUNTIFS($G$2:$G$1000,"&gt;=50",$F$2:$F$1000,"&gt;=55")/100*$AE$9,0),$AE$8,IF(_xlfn.RANK.EQ(M558,$M$2:$M$1000,0)&lt;=ROUND(COUNTIFS($G$2:$G$1000,"&gt;=50",$F$2:$F$1000,"&gt;=55")/100*$AD$9,0),$AD$8,IF(_xlfn.RANK.EQ(N558,$N$2:$N$1000,0)&lt;=ROUND(COUNTIFS($G$2:$G$1000,"&gt;=50",$F$2:$F$1000,"&gt;=55")/100*$AC$9,0),$AC$8,IF(_xlfn.RANK.EQ(O558,$O$2:$O$1000,0)&lt;=ROUND(COUNTIFS($G$2:$G$1000,"&gt;=50",$F$2:$F$1000,"&gt;=55")/100*$AB$9,0),$AB$8,IF(_xlfn.RANK.EQ(P558,$P$2:$P$1000,0)&lt;=ROUND(COUNTIFS($G$2:$G$1000,"&gt;=50",$F$2:$F$1000,"&gt;=55")/100*$AA$9,0),$AA$8,$Z$8)))))),IF(I558&gt;=$Y$9,$Y$8,$X$8)),IF(I558&gt;=$X$32,$X$30,IF(I558&gt;=$Y$32,$Y$30,IF(I558&gt;=$Z$32,$Z$30,IF(I558&gt;=$AA$32,$AA$30,IF(I558&gt;=$AB$32,$AB$30,IF(I558&gt;=$AC$32,$AC$30,IF(I558&gt;=$AD$32,$AD$30,IF(I558&gt;=$AE$32,$AE$30,$AF$30))))))))),"")</f>
        <v/>
      </c>
      <c r="S558" s="9" t="str" cm="1">
        <f t="array" ref="S558">IF(AND(D558&lt;&gt;"",D558&lt;&gt;"GR"),IF(COUNTIF($H$2:$H$1000,"&gt;=50")&gt;=10,IF(D558&lt;&gt;"GR",IF(AND(D558&gt;=55,H558&gt;=50),_xlfn.IFS(AND(H558&gt;=$AF$11,H558&gt;$AE$10,H558&gt;$AD$10,H558&gt;$AC$10,H558&gt;$AB$10,H558&gt;$AA$10,H558&gt;$Z$10),"AA",AND(H558&gt;=$AE$11,H558&gt;$AD$10,H558&gt;$AC$10,H558&gt;$AB$10,H558&gt;$AA$10,H558&gt;$Z$10),"BA",AND(H558&gt;=$AD$11,H558&gt;$AC$10,H558&gt;$AB$10,H558&gt;$AA$10,H558&gt;$Z$10),"BB",AND(H558&gt;=$AC$11,H558&gt;$AB$10,H558&gt;$AA$10,H558&gt;$Z$10),"CB",AND(H558&gt;=$AB$11,H558&gt;$AA$10,H558&gt;$Z$10),"CC",AND(H558&gt;=$AA$11,H558&gt;$Z$10),"DC",H558&gt;=50,"DD"),IF(H558&gt;=$Y$9,"FD","FF")),R558),IF(J558&gt;=$X$32,$X$30,IF(J558&gt;=$Y$32,$Y$30,IF(J558&gt;=$Z$32,$Z$30,IF(J558&gt;=$AA$32,$AA$30,IF(J558&gt;=$AB$32,$AB$30,IF(J558&gt;=$AC$32,$AC$30,IF(J558&gt;=$AD$32,$AD$30,IF(J558&gt;=$AE$32,$AE$30,$AF$30))))))))),R558)</f>
        <v/>
      </c>
      <c r="T558" s="9" t="str" cm="1">
        <f t="array" ref="T558">IF(A558&lt;&gt;"",IF(_xlfn.BITOR(D558&lt;&gt;"GR",D558&lt;&gt;""),IF(AND(J558&gt;=50,D558&gt;=55),_xlfn.RANK.EQ(J558,$J$2:$J$1000,0),_xlfn.IFS(S558="FD",999,S558="FF",1000)),IF(AND(J558&gt;=50,F558&gt;=55),_xlfn.RANK.EQ(J558,$J$2:$J$326,0),_xlfn.IFS(S558="FD",999,S558="FF",1000))),"")</f>
        <v/>
      </c>
    </row>
    <row r="559" spans="1:20" x14ac:dyDescent="0.2">
      <c r="A559" s="3"/>
      <c r="B559" s="3"/>
      <c r="C559" s="3"/>
      <c r="D559" s="3"/>
      <c r="E559" s="16">
        <f t="shared" si="111"/>
        <v>0</v>
      </c>
      <c r="F559" s="16">
        <f t="shared" si="112"/>
        <v>0</v>
      </c>
      <c r="G559" s="9">
        <f t="shared" si="110"/>
        <v>0</v>
      </c>
      <c r="H559" s="9">
        <f t="shared" si="113"/>
        <v>0</v>
      </c>
      <c r="I559" s="9">
        <f t="shared" si="121"/>
        <v>0</v>
      </c>
      <c r="J559" s="9">
        <f t="shared" si="122"/>
        <v>0</v>
      </c>
      <c r="K559" s="9" t="str">
        <f t="shared" si="114"/>
        <v/>
      </c>
      <c r="L559" s="9" t="str">
        <f t="shared" si="115"/>
        <v/>
      </c>
      <c r="M559" s="9" t="str">
        <f t="shared" si="116"/>
        <v/>
      </c>
      <c r="N559" s="9" t="str">
        <f t="shared" si="117"/>
        <v/>
      </c>
      <c r="O559" s="9" t="str">
        <f t="shared" si="118"/>
        <v/>
      </c>
      <c r="P559" s="9" t="str">
        <f t="shared" si="119"/>
        <v/>
      </c>
      <c r="Q559" s="9" t="str">
        <f t="shared" si="120"/>
        <v/>
      </c>
      <c r="R559" s="9" t="str">
        <f>IF(A559&lt;&gt;"",IF(COUNTIF($G$2:$G$1000,"&gt;=50")&gt;=10,IF(AND(F559&gt;=55,G559&gt;=50),IF(_xlfn.RANK.EQ(K559,$K$2:$K$1000,0)&lt;=ROUND(COUNTIFS($G$2:$G$1000,"&gt;=50",$F$2:$F$1000,"&gt;=55")/100*$AF$9,0),$AF$8,IF(_xlfn.RANK.EQ(L559,$L$2:$L$1000,0)&lt;=ROUND(COUNTIFS($G$2:$G$1000,"&gt;=50",$F$2:$F$1000,"&gt;=55")/100*$AE$9,0),$AE$8,IF(_xlfn.RANK.EQ(M559,$M$2:$M$1000,0)&lt;=ROUND(COUNTIFS($G$2:$G$1000,"&gt;=50",$F$2:$F$1000,"&gt;=55")/100*$AD$9,0),$AD$8,IF(_xlfn.RANK.EQ(N559,$N$2:$N$1000,0)&lt;=ROUND(COUNTIFS($G$2:$G$1000,"&gt;=50",$F$2:$F$1000,"&gt;=55")/100*$AC$9,0),$AC$8,IF(_xlfn.RANK.EQ(O559,$O$2:$O$1000,0)&lt;=ROUND(COUNTIFS($G$2:$G$1000,"&gt;=50",$F$2:$F$1000,"&gt;=55")/100*$AB$9,0),$AB$8,IF(_xlfn.RANK.EQ(P559,$P$2:$P$1000,0)&lt;=ROUND(COUNTIFS($G$2:$G$1000,"&gt;=50",$F$2:$F$1000,"&gt;=55")/100*$AA$9,0),$AA$8,$Z$8)))))),IF(I559&gt;=$Y$9,$Y$8,$X$8)),IF(I559&gt;=$X$32,$X$30,IF(I559&gt;=$Y$32,$Y$30,IF(I559&gt;=$Z$32,$Z$30,IF(I559&gt;=$AA$32,$AA$30,IF(I559&gt;=$AB$32,$AB$30,IF(I559&gt;=$AC$32,$AC$30,IF(I559&gt;=$AD$32,$AD$30,IF(I559&gt;=$AE$32,$AE$30,$AF$30))))))))),"")</f>
        <v/>
      </c>
      <c r="S559" s="9" t="str" cm="1">
        <f t="array" ref="S559">IF(AND(D559&lt;&gt;"",D559&lt;&gt;"GR"),IF(COUNTIF($H$2:$H$1000,"&gt;=50")&gt;=10,IF(D559&lt;&gt;"GR",IF(AND(D559&gt;=55,H559&gt;=50),_xlfn.IFS(AND(H559&gt;=$AF$11,H559&gt;$AE$10,H559&gt;$AD$10,H559&gt;$AC$10,H559&gt;$AB$10,H559&gt;$AA$10,H559&gt;$Z$10),"AA",AND(H559&gt;=$AE$11,H559&gt;$AD$10,H559&gt;$AC$10,H559&gt;$AB$10,H559&gt;$AA$10,H559&gt;$Z$10),"BA",AND(H559&gt;=$AD$11,H559&gt;$AC$10,H559&gt;$AB$10,H559&gt;$AA$10,H559&gt;$Z$10),"BB",AND(H559&gt;=$AC$11,H559&gt;$AB$10,H559&gt;$AA$10,H559&gt;$Z$10),"CB",AND(H559&gt;=$AB$11,H559&gt;$AA$10,H559&gt;$Z$10),"CC",AND(H559&gt;=$AA$11,H559&gt;$Z$10),"DC",H559&gt;=50,"DD"),IF(H559&gt;=$Y$9,"FD","FF")),R559),IF(J559&gt;=$X$32,$X$30,IF(J559&gt;=$Y$32,$Y$30,IF(J559&gt;=$Z$32,$Z$30,IF(J559&gt;=$AA$32,$AA$30,IF(J559&gt;=$AB$32,$AB$30,IF(J559&gt;=$AC$32,$AC$30,IF(J559&gt;=$AD$32,$AD$30,IF(J559&gt;=$AE$32,$AE$30,$AF$30))))))))),R559)</f>
        <v/>
      </c>
      <c r="T559" s="9" t="str" cm="1">
        <f t="array" ref="T559">IF(A559&lt;&gt;"",IF(_xlfn.BITOR(D559&lt;&gt;"GR",D559&lt;&gt;""),IF(AND(J559&gt;=50,D559&gt;=55),_xlfn.RANK.EQ(J559,$J$2:$J$1000,0),_xlfn.IFS(S559="FD",999,S559="FF",1000)),IF(AND(J559&gt;=50,F559&gt;=55),_xlfn.RANK.EQ(J559,$J$2:$J$326,0),_xlfn.IFS(S559="FD",999,S559="FF",1000))),"")</f>
        <v/>
      </c>
    </row>
    <row r="560" spans="1:20" x14ac:dyDescent="0.2">
      <c r="A560" s="3"/>
      <c r="B560" s="3"/>
      <c r="C560" s="3"/>
      <c r="D560" s="3"/>
      <c r="E560" s="16">
        <f t="shared" si="111"/>
        <v>0</v>
      </c>
      <c r="F560" s="16">
        <f t="shared" si="112"/>
        <v>0</v>
      </c>
      <c r="G560" s="9">
        <f t="shared" si="110"/>
        <v>0</v>
      </c>
      <c r="H560" s="9">
        <f t="shared" si="113"/>
        <v>0</v>
      </c>
      <c r="I560" s="9">
        <f t="shared" si="121"/>
        <v>0</v>
      </c>
      <c r="J560" s="9">
        <f t="shared" si="122"/>
        <v>0</v>
      </c>
      <c r="K560" s="9" t="str">
        <f t="shared" si="114"/>
        <v/>
      </c>
      <c r="L560" s="9" t="str">
        <f t="shared" si="115"/>
        <v/>
      </c>
      <c r="M560" s="9" t="str">
        <f t="shared" si="116"/>
        <v/>
      </c>
      <c r="N560" s="9" t="str">
        <f t="shared" si="117"/>
        <v/>
      </c>
      <c r="O560" s="9" t="str">
        <f t="shared" si="118"/>
        <v/>
      </c>
      <c r="P560" s="9" t="str">
        <f t="shared" si="119"/>
        <v/>
      </c>
      <c r="Q560" s="9" t="str">
        <f t="shared" si="120"/>
        <v/>
      </c>
      <c r="R560" s="9" t="str">
        <f>IF(A560&lt;&gt;"",IF(COUNTIF($G$2:$G$1000,"&gt;=50")&gt;=10,IF(AND(F560&gt;=55,G560&gt;=50),IF(_xlfn.RANK.EQ(K560,$K$2:$K$1000,0)&lt;=ROUND(COUNTIFS($G$2:$G$1000,"&gt;=50",$F$2:$F$1000,"&gt;=55")/100*$AF$9,0),$AF$8,IF(_xlfn.RANK.EQ(L560,$L$2:$L$1000,0)&lt;=ROUND(COUNTIFS($G$2:$G$1000,"&gt;=50",$F$2:$F$1000,"&gt;=55")/100*$AE$9,0),$AE$8,IF(_xlfn.RANK.EQ(M560,$M$2:$M$1000,0)&lt;=ROUND(COUNTIFS($G$2:$G$1000,"&gt;=50",$F$2:$F$1000,"&gt;=55")/100*$AD$9,0),$AD$8,IF(_xlfn.RANK.EQ(N560,$N$2:$N$1000,0)&lt;=ROUND(COUNTIFS($G$2:$G$1000,"&gt;=50",$F$2:$F$1000,"&gt;=55")/100*$AC$9,0),$AC$8,IF(_xlfn.RANK.EQ(O560,$O$2:$O$1000,0)&lt;=ROUND(COUNTIFS($G$2:$G$1000,"&gt;=50",$F$2:$F$1000,"&gt;=55")/100*$AB$9,0),$AB$8,IF(_xlfn.RANK.EQ(P560,$P$2:$P$1000,0)&lt;=ROUND(COUNTIFS($G$2:$G$1000,"&gt;=50",$F$2:$F$1000,"&gt;=55")/100*$AA$9,0),$AA$8,$Z$8)))))),IF(I560&gt;=$Y$9,$Y$8,$X$8)),IF(I560&gt;=$X$32,$X$30,IF(I560&gt;=$Y$32,$Y$30,IF(I560&gt;=$Z$32,$Z$30,IF(I560&gt;=$AA$32,$AA$30,IF(I560&gt;=$AB$32,$AB$30,IF(I560&gt;=$AC$32,$AC$30,IF(I560&gt;=$AD$32,$AD$30,IF(I560&gt;=$AE$32,$AE$30,$AF$30))))))))),"")</f>
        <v/>
      </c>
      <c r="S560" s="9" t="str" cm="1">
        <f t="array" ref="S560">IF(AND(D560&lt;&gt;"",D560&lt;&gt;"GR"),IF(COUNTIF($H$2:$H$1000,"&gt;=50")&gt;=10,IF(D560&lt;&gt;"GR",IF(AND(D560&gt;=55,H560&gt;=50),_xlfn.IFS(AND(H560&gt;=$AF$11,H560&gt;$AE$10,H560&gt;$AD$10,H560&gt;$AC$10,H560&gt;$AB$10,H560&gt;$AA$10,H560&gt;$Z$10),"AA",AND(H560&gt;=$AE$11,H560&gt;$AD$10,H560&gt;$AC$10,H560&gt;$AB$10,H560&gt;$AA$10,H560&gt;$Z$10),"BA",AND(H560&gt;=$AD$11,H560&gt;$AC$10,H560&gt;$AB$10,H560&gt;$AA$10,H560&gt;$Z$10),"BB",AND(H560&gt;=$AC$11,H560&gt;$AB$10,H560&gt;$AA$10,H560&gt;$Z$10),"CB",AND(H560&gt;=$AB$11,H560&gt;$AA$10,H560&gt;$Z$10),"CC",AND(H560&gt;=$AA$11,H560&gt;$Z$10),"DC",H560&gt;=50,"DD"),IF(H560&gt;=$Y$9,"FD","FF")),R560),IF(J560&gt;=$X$32,$X$30,IF(J560&gt;=$Y$32,$Y$30,IF(J560&gt;=$Z$32,$Z$30,IF(J560&gt;=$AA$32,$AA$30,IF(J560&gt;=$AB$32,$AB$30,IF(J560&gt;=$AC$32,$AC$30,IF(J560&gt;=$AD$32,$AD$30,IF(J560&gt;=$AE$32,$AE$30,$AF$30))))))))),R560)</f>
        <v/>
      </c>
      <c r="T560" s="9" t="str" cm="1">
        <f t="array" ref="T560">IF(A560&lt;&gt;"",IF(_xlfn.BITOR(D560&lt;&gt;"GR",D560&lt;&gt;""),IF(AND(J560&gt;=50,D560&gt;=55),_xlfn.RANK.EQ(J560,$J$2:$J$1000,0),_xlfn.IFS(S560="FD",999,S560="FF",1000)),IF(AND(J560&gt;=50,F560&gt;=55),_xlfn.RANK.EQ(J560,$J$2:$J$326,0),_xlfn.IFS(S560="FD",999,S560="FF",1000))),"")</f>
        <v/>
      </c>
    </row>
    <row r="561" spans="1:20" x14ac:dyDescent="0.2">
      <c r="A561" s="3"/>
      <c r="B561" s="3"/>
      <c r="C561" s="3"/>
      <c r="D561" s="3"/>
      <c r="E561" s="16">
        <f t="shared" si="111"/>
        <v>0</v>
      </c>
      <c r="F561" s="16">
        <f t="shared" si="112"/>
        <v>0</v>
      </c>
      <c r="G561" s="9">
        <f t="shared" si="110"/>
        <v>0</v>
      </c>
      <c r="H561" s="9">
        <f t="shared" si="113"/>
        <v>0</v>
      </c>
      <c r="I561" s="9">
        <f t="shared" si="121"/>
        <v>0</v>
      </c>
      <c r="J561" s="9">
        <f t="shared" si="122"/>
        <v>0</v>
      </c>
      <c r="K561" s="9" t="str">
        <f t="shared" si="114"/>
        <v/>
      </c>
      <c r="L561" s="9" t="str">
        <f t="shared" si="115"/>
        <v/>
      </c>
      <c r="M561" s="9" t="str">
        <f t="shared" si="116"/>
        <v/>
      </c>
      <c r="N561" s="9" t="str">
        <f t="shared" si="117"/>
        <v/>
      </c>
      <c r="O561" s="9" t="str">
        <f t="shared" si="118"/>
        <v/>
      </c>
      <c r="P561" s="9" t="str">
        <f t="shared" si="119"/>
        <v/>
      </c>
      <c r="Q561" s="9" t="str">
        <f t="shared" si="120"/>
        <v/>
      </c>
      <c r="R561" s="9" t="str">
        <f>IF(A561&lt;&gt;"",IF(COUNTIF($G$2:$G$1000,"&gt;=50")&gt;=10,IF(AND(F561&gt;=55,G561&gt;=50),IF(_xlfn.RANK.EQ(K561,$K$2:$K$1000,0)&lt;=ROUND(COUNTIFS($G$2:$G$1000,"&gt;=50",$F$2:$F$1000,"&gt;=55")/100*$AF$9,0),$AF$8,IF(_xlfn.RANK.EQ(L561,$L$2:$L$1000,0)&lt;=ROUND(COUNTIFS($G$2:$G$1000,"&gt;=50",$F$2:$F$1000,"&gt;=55")/100*$AE$9,0),$AE$8,IF(_xlfn.RANK.EQ(M561,$M$2:$M$1000,0)&lt;=ROUND(COUNTIFS($G$2:$G$1000,"&gt;=50",$F$2:$F$1000,"&gt;=55")/100*$AD$9,0),$AD$8,IF(_xlfn.RANK.EQ(N561,$N$2:$N$1000,0)&lt;=ROUND(COUNTIFS($G$2:$G$1000,"&gt;=50",$F$2:$F$1000,"&gt;=55")/100*$AC$9,0),$AC$8,IF(_xlfn.RANK.EQ(O561,$O$2:$O$1000,0)&lt;=ROUND(COUNTIFS($G$2:$G$1000,"&gt;=50",$F$2:$F$1000,"&gt;=55")/100*$AB$9,0),$AB$8,IF(_xlfn.RANK.EQ(P561,$P$2:$P$1000,0)&lt;=ROUND(COUNTIFS($G$2:$G$1000,"&gt;=50",$F$2:$F$1000,"&gt;=55")/100*$AA$9,0),$AA$8,$Z$8)))))),IF(I561&gt;=$Y$9,$Y$8,$X$8)),IF(I561&gt;=$X$32,$X$30,IF(I561&gt;=$Y$32,$Y$30,IF(I561&gt;=$Z$32,$Z$30,IF(I561&gt;=$AA$32,$AA$30,IF(I561&gt;=$AB$32,$AB$30,IF(I561&gt;=$AC$32,$AC$30,IF(I561&gt;=$AD$32,$AD$30,IF(I561&gt;=$AE$32,$AE$30,$AF$30))))))))),"")</f>
        <v/>
      </c>
      <c r="S561" s="9" t="str" cm="1">
        <f t="array" ref="S561">IF(AND(D561&lt;&gt;"",D561&lt;&gt;"GR"),IF(COUNTIF($H$2:$H$1000,"&gt;=50")&gt;=10,IF(D561&lt;&gt;"GR",IF(AND(D561&gt;=55,H561&gt;=50),_xlfn.IFS(AND(H561&gt;=$AF$11,H561&gt;$AE$10,H561&gt;$AD$10,H561&gt;$AC$10,H561&gt;$AB$10,H561&gt;$AA$10,H561&gt;$Z$10),"AA",AND(H561&gt;=$AE$11,H561&gt;$AD$10,H561&gt;$AC$10,H561&gt;$AB$10,H561&gt;$AA$10,H561&gt;$Z$10),"BA",AND(H561&gt;=$AD$11,H561&gt;$AC$10,H561&gt;$AB$10,H561&gt;$AA$10,H561&gt;$Z$10),"BB",AND(H561&gt;=$AC$11,H561&gt;$AB$10,H561&gt;$AA$10,H561&gt;$Z$10),"CB",AND(H561&gt;=$AB$11,H561&gt;$AA$10,H561&gt;$Z$10),"CC",AND(H561&gt;=$AA$11,H561&gt;$Z$10),"DC",H561&gt;=50,"DD"),IF(H561&gt;=$Y$9,"FD","FF")),R561),IF(J561&gt;=$X$32,$X$30,IF(J561&gt;=$Y$32,$Y$30,IF(J561&gt;=$Z$32,$Z$30,IF(J561&gt;=$AA$32,$AA$30,IF(J561&gt;=$AB$32,$AB$30,IF(J561&gt;=$AC$32,$AC$30,IF(J561&gt;=$AD$32,$AD$30,IF(J561&gt;=$AE$32,$AE$30,$AF$30))))))))),R561)</f>
        <v/>
      </c>
      <c r="T561" s="9" t="str" cm="1">
        <f t="array" ref="T561">IF(A561&lt;&gt;"",IF(_xlfn.BITOR(D561&lt;&gt;"GR",D561&lt;&gt;""),IF(AND(J561&gt;=50,D561&gt;=55),_xlfn.RANK.EQ(J561,$J$2:$J$1000,0),_xlfn.IFS(S561="FD",999,S561="FF",1000)),IF(AND(J561&gt;=50,F561&gt;=55),_xlfn.RANK.EQ(J561,$J$2:$J$326,0),_xlfn.IFS(S561="FD",999,S561="FF",1000))),"")</f>
        <v/>
      </c>
    </row>
    <row r="562" spans="1:20" x14ac:dyDescent="0.2">
      <c r="A562" s="3"/>
      <c r="B562" s="3"/>
      <c r="C562" s="3"/>
      <c r="D562" s="3"/>
      <c r="E562" s="16">
        <f t="shared" si="111"/>
        <v>0</v>
      </c>
      <c r="F562" s="16">
        <f t="shared" si="112"/>
        <v>0</v>
      </c>
      <c r="G562" s="9">
        <f t="shared" si="110"/>
        <v>0</v>
      </c>
      <c r="H562" s="9">
        <f t="shared" si="113"/>
        <v>0</v>
      </c>
      <c r="I562" s="9">
        <f t="shared" si="121"/>
        <v>0</v>
      </c>
      <c r="J562" s="9">
        <f t="shared" si="122"/>
        <v>0</v>
      </c>
      <c r="K562" s="9" t="str">
        <f t="shared" si="114"/>
        <v/>
      </c>
      <c r="L562" s="9" t="str">
        <f t="shared" si="115"/>
        <v/>
      </c>
      <c r="M562" s="9" t="str">
        <f t="shared" si="116"/>
        <v/>
      </c>
      <c r="N562" s="9" t="str">
        <f t="shared" si="117"/>
        <v/>
      </c>
      <c r="O562" s="9" t="str">
        <f t="shared" si="118"/>
        <v/>
      </c>
      <c r="P562" s="9" t="str">
        <f t="shared" si="119"/>
        <v/>
      </c>
      <c r="Q562" s="9" t="str">
        <f t="shared" si="120"/>
        <v/>
      </c>
      <c r="R562" s="9" t="str">
        <f>IF(A562&lt;&gt;"",IF(COUNTIF($G$2:$G$1000,"&gt;=50")&gt;=10,IF(AND(F562&gt;=55,G562&gt;=50),IF(_xlfn.RANK.EQ(K562,$K$2:$K$1000,0)&lt;=ROUND(COUNTIFS($G$2:$G$1000,"&gt;=50",$F$2:$F$1000,"&gt;=55")/100*$AF$9,0),$AF$8,IF(_xlfn.RANK.EQ(L562,$L$2:$L$1000,0)&lt;=ROUND(COUNTIFS($G$2:$G$1000,"&gt;=50",$F$2:$F$1000,"&gt;=55")/100*$AE$9,0),$AE$8,IF(_xlfn.RANK.EQ(M562,$M$2:$M$1000,0)&lt;=ROUND(COUNTIFS($G$2:$G$1000,"&gt;=50",$F$2:$F$1000,"&gt;=55")/100*$AD$9,0),$AD$8,IF(_xlfn.RANK.EQ(N562,$N$2:$N$1000,0)&lt;=ROUND(COUNTIFS($G$2:$G$1000,"&gt;=50",$F$2:$F$1000,"&gt;=55")/100*$AC$9,0),$AC$8,IF(_xlfn.RANK.EQ(O562,$O$2:$O$1000,0)&lt;=ROUND(COUNTIFS($G$2:$G$1000,"&gt;=50",$F$2:$F$1000,"&gt;=55")/100*$AB$9,0),$AB$8,IF(_xlfn.RANK.EQ(P562,$P$2:$P$1000,0)&lt;=ROUND(COUNTIFS($G$2:$G$1000,"&gt;=50",$F$2:$F$1000,"&gt;=55")/100*$AA$9,0),$AA$8,$Z$8)))))),IF(I562&gt;=$Y$9,$Y$8,$X$8)),IF(I562&gt;=$X$32,$X$30,IF(I562&gt;=$Y$32,$Y$30,IF(I562&gt;=$Z$32,$Z$30,IF(I562&gt;=$AA$32,$AA$30,IF(I562&gt;=$AB$32,$AB$30,IF(I562&gt;=$AC$32,$AC$30,IF(I562&gt;=$AD$32,$AD$30,IF(I562&gt;=$AE$32,$AE$30,$AF$30))))))))),"")</f>
        <v/>
      </c>
      <c r="S562" s="9" t="str" cm="1">
        <f t="array" ref="S562">IF(AND(D562&lt;&gt;"",D562&lt;&gt;"GR"),IF(COUNTIF($H$2:$H$1000,"&gt;=50")&gt;=10,IF(D562&lt;&gt;"GR",IF(AND(D562&gt;=55,H562&gt;=50),_xlfn.IFS(AND(H562&gt;=$AF$11,H562&gt;$AE$10,H562&gt;$AD$10,H562&gt;$AC$10,H562&gt;$AB$10,H562&gt;$AA$10,H562&gt;$Z$10),"AA",AND(H562&gt;=$AE$11,H562&gt;$AD$10,H562&gt;$AC$10,H562&gt;$AB$10,H562&gt;$AA$10,H562&gt;$Z$10),"BA",AND(H562&gt;=$AD$11,H562&gt;$AC$10,H562&gt;$AB$10,H562&gt;$AA$10,H562&gt;$Z$10),"BB",AND(H562&gt;=$AC$11,H562&gt;$AB$10,H562&gt;$AA$10,H562&gt;$Z$10),"CB",AND(H562&gt;=$AB$11,H562&gt;$AA$10,H562&gt;$Z$10),"CC",AND(H562&gt;=$AA$11,H562&gt;$Z$10),"DC",H562&gt;=50,"DD"),IF(H562&gt;=$Y$9,"FD","FF")),R562),IF(J562&gt;=$X$32,$X$30,IF(J562&gt;=$Y$32,$Y$30,IF(J562&gt;=$Z$32,$Z$30,IF(J562&gt;=$AA$32,$AA$30,IF(J562&gt;=$AB$32,$AB$30,IF(J562&gt;=$AC$32,$AC$30,IF(J562&gt;=$AD$32,$AD$30,IF(J562&gt;=$AE$32,$AE$30,$AF$30))))))))),R562)</f>
        <v/>
      </c>
      <c r="T562" s="9" t="str" cm="1">
        <f t="array" ref="T562">IF(A562&lt;&gt;"",IF(_xlfn.BITOR(D562&lt;&gt;"GR",D562&lt;&gt;""),IF(AND(J562&gt;=50,D562&gt;=55),_xlfn.RANK.EQ(J562,$J$2:$J$1000,0),_xlfn.IFS(S562="FD",999,S562="FF",1000)),IF(AND(J562&gt;=50,F562&gt;=55),_xlfn.RANK.EQ(J562,$J$2:$J$326,0),_xlfn.IFS(S562="FD",999,S562="FF",1000))),"")</f>
        <v/>
      </c>
    </row>
    <row r="563" spans="1:20" x14ac:dyDescent="0.2">
      <c r="A563" s="3"/>
      <c r="B563" s="3"/>
      <c r="C563" s="3"/>
      <c r="D563" s="3"/>
      <c r="E563" s="16">
        <f t="shared" si="111"/>
        <v>0</v>
      </c>
      <c r="F563" s="16">
        <f t="shared" si="112"/>
        <v>0</v>
      </c>
      <c r="G563" s="9">
        <f t="shared" si="110"/>
        <v>0</v>
      </c>
      <c r="H563" s="9">
        <f t="shared" si="113"/>
        <v>0</v>
      </c>
      <c r="I563" s="9">
        <f t="shared" si="121"/>
        <v>0</v>
      </c>
      <c r="J563" s="9">
        <f t="shared" si="122"/>
        <v>0</v>
      </c>
      <c r="K563" s="9" t="str">
        <f t="shared" si="114"/>
        <v/>
      </c>
      <c r="L563" s="9" t="str">
        <f t="shared" si="115"/>
        <v/>
      </c>
      <c r="M563" s="9" t="str">
        <f t="shared" si="116"/>
        <v/>
      </c>
      <c r="N563" s="9" t="str">
        <f t="shared" si="117"/>
        <v/>
      </c>
      <c r="O563" s="9" t="str">
        <f t="shared" si="118"/>
        <v/>
      </c>
      <c r="P563" s="9" t="str">
        <f t="shared" si="119"/>
        <v/>
      </c>
      <c r="Q563" s="9" t="str">
        <f t="shared" si="120"/>
        <v/>
      </c>
      <c r="R563" s="9" t="str">
        <f>IF(A563&lt;&gt;"",IF(COUNTIF($G$2:$G$1000,"&gt;=50")&gt;=10,IF(AND(F563&gt;=55,G563&gt;=50),IF(_xlfn.RANK.EQ(K563,$K$2:$K$1000,0)&lt;=ROUND(COUNTIFS($G$2:$G$1000,"&gt;=50",$F$2:$F$1000,"&gt;=55")/100*$AF$9,0),$AF$8,IF(_xlfn.RANK.EQ(L563,$L$2:$L$1000,0)&lt;=ROUND(COUNTIFS($G$2:$G$1000,"&gt;=50",$F$2:$F$1000,"&gt;=55")/100*$AE$9,0),$AE$8,IF(_xlfn.RANK.EQ(M563,$M$2:$M$1000,0)&lt;=ROUND(COUNTIFS($G$2:$G$1000,"&gt;=50",$F$2:$F$1000,"&gt;=55")/100*$AD$9,0),$AD$8,IF(_xlfn.RANK.EQ(N563,$N$2:$N$1000,0)&lt;=ROUND(COUNTIFS($G$2:$G$1000,"&gt;=50",$F$2:$F$1000,"&gt;=55")/100*$AC$9,0),$AC$8,IF(_xlfn.RANK.EQ(O563,$O$2:$O$1000,0)&lt;=ROUND(COUNTIFS($G$2:$G$1000,"&gt;=50",$F$2:$F$1000,"&gt;=55")/100*$AB$9,0),$AB$8,IF(_xlfn.RANK.EQ(P563,$P$2:$P$1000,0)&lt;=ROUND(COUNTIFS($G$2:$G$1000,"&gt;=50",$F$2:$F$1000,"&gt;=55")/100*$AA$9,0),$AA$8,$Z$8)))))),IF(I563&gt;=$Y$9,$Y$8,$X$8)),IF(I563&gt;=$X$32,$X$30,IF(I563&gt;=$Y$32,$Y$30,IF(I563&gt;=$Z$32,$Z$30,IF(I563&gt;=$AA$32,$AA$30,IF(I563&gt;=$AB$32,$AB$30,IF(I563&gt;=$AC$32,$AC$30,IF(I563&gt;=$AD$32,$AD$30,IF(I563&gt;=$AE$32,$AE$30,$AF$30))))))))),"")</f>
        <v/>
      </c>
      <c r="S563" s="9" t="str" cm="1">
        <f t="array" ref="S563">IF(AND(D563&lt;&gt;"",D563&lt;&gt;"GR"),IF(COUNTIF($H$2:$H$1000,"&gt;=50")&gt;=10,IF(D563&lt;&gt;"GR",IF(AND(D563&gt;=55,H563&gt;=50),_xlfn.IFS(AND(H563&gt;=$AF$11,H563&gt;$AE$10,H563&gt;$AD$10,H563&gt;$AC$10,H563&gt;$AB$10,H563&gt;$AA$10,H563&gt;$Z$10),"AA",AND(H563&gt;=$AE$11,H563&gt;$AD$10,H563&gt;$AC$10,H563&gt;$AB$10,H563&gt;$AA$10,H563&gt;$Z$10),"BA",AND(H563&gt;=$AD$11,H563&gt;$AC$10,H563&gt;$AB$10,H563&gt;$AA$10,H563&gt;$Z$10),"BB",AND(H563&gt;=$AC$11,H563&gt;$AB$10,H563&gt;$AA$10,H563&gt;$Z$10),"CB",AND(H563&gt;=$AB$11,H563&gt;$AA$10,H563&gt;$Z$10),"CC",AND(H563&gt;=$AA$11,H563&gt;$Z$10),"DC",H563&gt;=50,"DD"),IF(H563&gt;=$Y$9,"FD","FF")),R563),IF(J563&gt;=$X$32,$X$30,IF(J563&gt;=$Y$32,$Y$30,IF(J563&gt;=$Z$32,$Z$30,IF(J563&gt;=$AA$32,$AA$30,IF(J563&gt;=$AB$32,$AB$30,IF(J563&gt;=$AC$32,$AC$30,IF(J563&gt;=$AD$32,$AD$30,IF(J563&gt;=$AE$32,$AE$30,$AF$30))))))))),R563)</f>
        <v/>
      </c>
      <c r="T563" s="9" t="str" cm="1">
        <f t="array" ref="T563">IF(A563&lt;&gt;"",IF(_xlfn.BITOR(D563&lt;&gt;"GR",D563&lt;&gt;""),IF(AND(J563&gt;=50,D563&gt;=55),_xlfn.RANK.EQ(J563,$J$2:$J$1000,0),_xlfn.IFS(S563="FD",999,S563="FF",1000)),IF(AND(J563&gt;=50,F563&gt;=55),_xlfn.RANK.EQ(J563,$J$2:$J$326,0),_xlfn.IFS(S563="FD",999,S563="FF",1000))),"")</f>
        <v/>
      </c>
    </row>
    <row r="564" spans="1:20" x14ac:dyDescent="0.2">
      <c r="A564" s="3"/>
      <c r="B564" s="3"/>
      <c r="C564" s="3"/>
      <c r="D564" s="3"/>
      <c r="E564" s="16">
        <f t="shared" si="111"/>
        <v>0</v>
      </c>
      <c r="F564" s="16">
        <f t="shared" si="112"/>
        <v>0</v>
      </c>
      <c r="G564" s="9">
        <f t="shared" si="110"/>
        <v>0</v>
      </c>
      <c r="H564" s="9">
        <f t="shared" si="113"/>
        <v>0</v>
      </c>
      <c r="I564" s="9">
        <f t="shared" si="121"/>
        <v>0</v>
      </c>
      <c r="J564" s="9">
        <f t="shared" si="122"/>
        <v>0</v>
      </c>
      <c r="K564" s="9" t="str">
        <f t="shared" si="114"/>
        <v/>
      </c>
      <c r="L564" s="9" t="str">
        <f t="shared" si="115"/>
        <v/>
      </c>
      <c r="M564" s="9" t="str">
        <f t="shared" si="116"/>
        <v/>
      </c>
      <c r="N564" s="9" t="str">
        <f t="shared" si="117"/>
        <v/>
      </c>
      <c r="O564" s="9" t="str">
        <f t="shared" si="118"/>
        <v/>
      </c>
      <c r="P564" s="9" t="str">
        <f t="shared" si="119"/>
        <v/>
      </c>
      <c r="Q564" s="9" t="str">
        <f t="shared" si="120"/>
        <v/>
      </c>
      <c r="R564" s="9" t="str">
        <f>IF(A564&lt;&gt;"",IF(COUNTIF($G$2:$G$1000,"&gt;=50")&gt;=10,IF(AND(F564&gt;=55,G564&gt;=50),IF(_xlfn.RANK.EQ(K564,$K$2:$K$1000,0)&lt;=ROUND(COUNTIFS($G$2:$G$1000,"&gt;=50",$F$2:$F$1000,"&gt;=55")/100*$AF$9,0),$AF$8,IF(_xlfn.RANK.EQ(L564,$L$2:$L$1000,0)&lt;=ROUND(COUNTIFS($G$2:$G$1000,"&gt;=50",$F$2:$F$1000,"&gt;=55")/100*$AE$9,0),$AE$8,IF(_xlfn.RANK.EQ(M564,$M$2:$M$1000,0)&lt;=ROUND(COUNTIFS($G$2:$G$1000,"&gt;=50",$F$2:$F$1000,"&gt;=55")/100*$AD$9,0),$AD$8,IF(_xlfn.RANK.EQ(N564,$N$2:$N$1000,0)&lt;=ROUND(COUNTIFS($G$2:$G$1000,"&gt;=50",$F$2:$F$1000,"&gt;=55")/100*$AC$9,0),$AC$8,IF(_xlfn.RANK.EQ(O564,$O$2:$O$1000,0)&lt;=ROUND(COUNTIFS($G$2:$G$1000,"&gt;=50",$F$2:$F$1000,"&gt;=55")/100*$AB$9,0),$AB$8,IF(_xlfn.RANK.EQ(P564,$P$2:$P$1000,0)&lt;=ROUND(COUNTIFS($G$2:$G$1000,"&gt;=50",$F$2:$F$1000,"&gt;=55")/100*$AA$9,0),$AA$8,$Z$8)))))),IF(I564&gt;=$Y$9,$Y$8,$X$8)),IF(I564&gt;=$X$32,$X$30,IF(I564&gt;=$Y$32,$Y$30,IF(I564&gt;=$Z$32,$Z$30,IF(I564&gt;=$AA$32,$AA$30,IF(I564&gt;=$AB$32,$AB$30,IF(I564&gt;=$AC$32,$AC$30,IF(I564&gt;=$AD$32,$AD$30,IF(I564&gt;=$AE$32,$AE$30,$AF$30))))))))),"")</f>
        <v/>
      </c>
      <c r="S564" s="9" t="str" cm="1">
        <f t="array" ref="S564">IF(AND(D564&lt;&gt;"",D564&lt;&gt;"GR"),IF(COUNTIF($H$2:$H$1000,"&gt;=50")&gt;=10,IF(D564&lt;&gt;"GR",IF(AND(D564&gt;=55,H564&gt;=50),_xlfn.IFS(AND(H564&gt;=$AF$11,H564&gt;$AE$10,H564&gt;$AD$10,H564&gt;$AC$10,H564&gt;$AB$10,H564&gt;$AA$10,H564&gt;$Z$10),"AA",AND(H564&gt;=$AE$11,H564&gt;$AD$10,H564&gt;$AC$10,H564&gt;$AB$10,H564&gt;$AA$10,H564&gt;$Z$10),"BA",AND(H564&gt;=$AD$11,H564&gt;$AC$10,H564&gt;$AB$10,H564&gt;$AA$10,H564&gt;$Z$10),"BB",AND(H564&gt;=$AC$11,H564&gt;$AB$10,H564&gt;$AA$10,H564&gt;$Z$10),"CB",AND(H564&gt;=$AB$11,H564&gt;$AA$10,H564&gt;$Z$10),"CC",AND(H564&gt;=$AA$11,H564&gt;$Z$10),"DC",H564&gt;=50,"DD"),IF(H564&gt;=$Y$9,"FD","FF")),R564),IF(J564&gt;=$X$32,$X$30,IF(J564&gt;=$Y$32,$Y$30,IF(J564&gt;=$Z$32,$Z$30,IF(J564&gt;=$AA$32,$AA$30,IF(J564&gt;=$AB$32,$AB$30,IF(J564&gt;=$AC$32,$AC$30,IF(J564&gt;=$AD$32,$AD$30,IF(J564&gt;=$AE$32,$AE$30,$AF$30))))))))),R564)</f>
        <v/>
      </c>
      <c r="T564" s="9" t="str" cm="1">
        <f t="array" ref="T564">IF(A564&lt;&gt;"",IF(_xlfn.BITOR(D564&lt;&gt;"GR",D564&lt;&gt;""),IF(AND(J564&gt;=50,D564&gt;=55),_xlfn.RANK.EQ(J564,$J$2:$J$1000,0),_xlfn.IFS(S564="FD",999,S564="FF",1000)),IF(AND(J564&gt;=50,F564&gt;=55),_xlfn.RANK.EQ(J564,$J$2:$J$326,0),_xlfn.IFS(S564="FD",999,S564="FF",1000))),"")</f>
        <v/>
      </c>
    </row>
    <row r="565" spans="1:20" x14ac:dyDescent="0.2">
      <c r="A565" s="3"/>
      <c r="B565" s="3"/>
      <c r="C565" s="3"/>
      <c r="D565" s="3"/>
      <c r="E565" s="16">
        <f t="shared" si="111"/>
        <v>0</v>
      </c>
      <c r="F565" s="16">
        <f t="shared" si="112"/>
        <v>0</v>
      </c>
      <c r="G565" s="9">
        <f t="shared" si="110"/>
        <v>0</v>
      </c>
      <c r="H565" s="9">
        <f t="shared" si="113"/>
        <v>0</v>
      </c>
      <c r="I565" s="9">
        <f t="shared" si="121"/>
        <v>0</v>
      </c>
      <c r="J565" s="9">
        <f t="shared" si="122"/>
        <v>0</v>
      </c>
      <c r="K565" s="9" t="str">
        <f t="shared" si="114"/>
        <v/>
      </c>
      <c r="L565" s="9" t="str">
        <f t="shared" si="115"/>
        <v/>
      </c>
      <c r="M565" s="9" t="str">
        <f t="shared" si="116"/>
        <v/>
      </c>
      <c r="N565" s="9" t="str">
        <f t="shared" si="117"/>
        <v/>
      </c>
      <c r="O565" s="9" t="str">
        <f t="shared" si="118"/>
        <v/>
      </c>
      <c r="P565" s="9" t="str">
        <f t="shared" si="119"/>
        <v/>
      </c>
      <c r="Q565" s="9" t="str">
        <f t="shared" si="120"/>
        <v/>
      </c>
      <c r="R565" s="9" t="str">
        <f>IF(A565&lt;&gt;"",IF(COUNTIF($G$2:$G$1000,"&gt;=50")&gt;=10,IF(AND(F565&gt;=55,G565&gt;=50),IF(_xlfn.RANK.EQ(K565,$K$2:$K$1000,0)&lt;=ROUND(COUNTIFS($G$2:$G$1000,"&gt;=50",$F$2:$F$1000,"&gt;=55")/100*$AF$9,0),$AF$8,IF(_xlfn.RANK.EQ(L565,$L$2:$L$1000,0)&lt;=ROUND(COUNTIFS($G$2:$G$1000,"&gt;=50",$F$2:$F$1000,"&gt;=55")/100*$AE$9,0),$AE$8,IF(_xlfn.RANK.EQ(M565,$M$2:$M$1000,0)&lt;=ROUND(COUNTIFS($G$2:$G$1000,"&gt;=50",$F$2:$F$1000,"&gt;=55")/100*$AD$9,0),$AD$8,IF(_xlfn.RANK.EQ(N565,$N$2:$N$1000,0)&lt;=ROUND(COUNTIFS($G$2:$G$1000,"&gt;=50",$F$2:$F$1000,"&gt;=55")/100*$AC$9,0),$AC$8,IF(_xlfn.RANK.EQ(O565,$O$2:$O$1000,0)&lt;=ROUND(COUNTIFS($G$2:$G$1000,"&gt;=50",$F$2:$F$1000,"&gt;=55")/100*$AB$9,0),$AB$8,IF(_xlfn.RANK.EQ(P565,$P$2:$P$1000,0)&lt;=ROUND(COUNTIFS($G$2:$G$1000,"&gt;=50",$F$2:$F$1000,"&gt;=55")/100*$AA$9,0),$AA$8,$Z$8)))))),IF(I565&gt;=$Y$9,$Y$8,$X$8)),IF(I565&gt;=$X$32,$X$30,IF(I565&gt;=$Y$32,$Y$30,IF(I565&gt;=$Z$32,$Z$30,IF(I565&gt;=$AA$32,$AA$30,IF(I565&gt;=$AB$32,$AB$30,IF(I565&gt;=$AC$32,$AC$30,IF(I565&gt;=$AD$32,$AD$30,IF(I565&gt;=$AE$32,$AE$30,$AF$30))))))))),"")</f>
        <v/>
      </c>
      <c r="S565" s="9" t="str" cm="1">
        <f t="array" ref="S565">IF(AND(D565&lt;&gt;"",D565&lt;&gt;"GR"),IF(COUNTIF($H$2:$H$1000,"&gt;=50")&gt;=10,IF(D565&lt;&gt;"GR",IF(AND(D565&gt;=55,H565&gt;=50),_xlfn.IFS(AND(H565&gt;=$AF$11,H565&gt;$AE$10,H565&gt;$AD$10,H565&gt;$AC$10,H565&gt;$AB$10,H565&gt;$AA$10,H565&gt;$Z$10),"AA",AND(H565&gt;=$AE$11,H565&gt;$AD$10,H565&gt;$AC$10,H565&gt;$AB$10,H565&gt;$AA$10,H565&gt;$Z$10),"BA",AND(H565&gt;=$AD$11,H565&gt;$AC$10,H565&gt;$AB$10,H565&gt;$AA$10,H565&gt;$Z$10),"BB",AND(H565&gt;=$AC$11,H565&gt;$AB$10,H565&gt;$AA$10,H565&gt;$Z$10),"CB",AND(H565&gt;=$AB$11,H565&gt;$AA$10,H565&gt;$Z$10),"CC",AND(H565&gt;=$AA$11,H565&gt;$Z$10),"DC",H565&gt;=50,"DD"),IF(H565&gt;=$Y$9,"FD","FF")),R565),IF(J565&gt;=$X$32,$X$30,IF(J565&gt;=$Y$32,$Y$30,IF(J565&gt;=$Z$32,$Z$30,IF(J565&gt;=$AA$32,$AA$30,IF(J565&gt;=$AB$32,$AB$30,IF(J565&gt;=$AC$32,$AC$30,IF(J565&gt;=$AD$32,$AD$30,IF(J565&gt;=$AE$32,$AE$30,$AF$30))))))))),R565)</f>
        <v/>
      </c>
      <c r="T565" s="9" t="str" cm="1">
        <f t="array" ref="T565">IF(A565&lt;&gt;"",IF(_xlfn.BITOR(D565&lt;&gt;"GR",D565&lt;&gt;""),IF(AND(J565&gt;=50,D565&gt;=55),_xlfn.RANK.EQ(J565,$J$2:$J$1000,0),_xlfn.IFS(S565="FD",999,S565="FF",1000)),IF(AND(J565&gt;=50,F565&gt;=55),_xlfn.RANK.EQ(J565,$J$2:$J$326,0),_xlfn.IFS(S565="FD",999,S565="FF",1000))),"")</f>
        <v/>
      </c>
    </row>
    <row r="566" spans="1:20" x14ac:dyDescent="0.2">
      <c r="A566" s="3"/>
      <c r="B566" s="3"/>
      <c r="C566" s="3"/>
      <c r="D566" s="3"/>
      <c r="E566" s="16">
        <f t="shared" si="111"/>
        <v>0</v>
      </c>
      <c r="F566" s="16">
        <f t="shared" si="112"/>
        <v>0</v>
      </c>
      <c r="G566" s="9">
        <f t="shared" si="110"/>
        <v>0</v>
      </c>
      <c r="H566" s="9">
        <f t="shared" si="113"/>
        <v>0</v>
      </c>
      <c r="I566" s="9">
        <f t="shared" si="121"/>
        <v>0</v>
      </c>
      <c r="J566" s="9">
        <f t="shared" si="122"/>
        <v>0</v>
      </c>
      <c r="K566" s="9" t="str">
        <f t="shared" si="114"/>
        <v/>
      </c>
      <c r="L566" s="9" t="str">
        <f t="shared" si="115"/>
        <v/>
      </c>
      <c r="M566" s="9" t="str">
        <f t="shared" si="116"/>
        <v/>
      </c>
      <c r="N566" s="9" t="str">
        <f t="shared" si="117"/>
        <v/>
      </c>
      <c r="O566" s="9" t="str">
        <f t="shared" si="118"/>
        <v/>
      </c>
      <c r="P566" s="9" t="str">
        <f t="shared" si="119"/>
        <v/>
      </c>
      <c r="Q566" s="9" t="str">
        <f t="shared" si="120"/>
        <v/>
      </c>
      <c r="R566" s="9" t="str">
        <f>IF(A566&lt;&gt;"",IF(COUNTIF($G$2:$G$1000,"&gt;=50")&gt;=10,IF(AND(F566&gt;=55,G566&gt;=50),IF(_xlfn.RANK.EQ(K566,$K$2:$K$1000,0)&lt;=ROUND(COUNTIFS($G$2:$G$1000,"&gt;=50",$F$2:$F$1000,"&gt;=55")/100*$AF$9,0),$AF$8,IF(_xlfn.RANK.EQ(L566,$L$2:$L$1000,0)&lt;=ROUND(COUNTIFS($G$2:$G$1000,"&gt;=50",$F$2:$F$1000,"&gt;=55")/100*$AE$9,0),$AE$8,IF(_xlfn.RANK.EQ(M566,$M$2:$M$1000,0)&lt;=ROUND(COUNTIFS($G$2:$G$1000,"&gt;=50",$F$2:$F$1000,"&gt;=55")/100*$AD$9,0),$AD$8,IF(_xlfn.RANK.EQ(N566,$N$2:$N$1000,0)&lt;=ROUND(COUNTIFS($G$2:$G$1000,"&gt;=50",$F$2:$F$1000,"&gt;=55")/100*$AC$9,0),$AC$8,IF(_xlfn.RANK.EQ(O566,$O$2:$O$1000,0)&lt;=ROUND(COUNTIFS($G$2:$G$1000,"&gt;=50",$F$2:$F$1000,"&gt;=55")/100*$AB$9,0),$AB$8,IF(_xlfn.RANK.EQ(P566,$P$2:$P$1000,0)&lt;=ROUND(COUNTIFS($G$2:$G$1000,"&gt;=50",$F$2:$F$1000,"&gt;=55")/100*$AA$9,0),$AA$8,$Z$8)))))),IF(I566&gt;=$Y$9,$Y$8,$X$8)),IF(I566&gt;=$X$32,$X$30,IF(I566&gt;=$Y$32,$Y$30,IF(I566&gt;=$Z$32,$Z$30,IF(I566&gt;=$AA$32,$AA$30,IF(I566&gt;=$AB$32,$AB$30,IF(I566&gt;=$AC$32,$AC$30,IF(I566&gt;=$AD$32,$AD$30,IF(I566&gt;=$AE$32,$AE$30,$AF$30))))))))),"")</f>
        <v/>
      </c>
      <c r="S566" s="9" t="str" cm="1">
        <f t="array" ref="S566">IF(AND(D566&lt;&gt;"",D566&lt;&gt;"GR"),IF(COUNTIF($H$2:$H$1000,"&gt;=50")&gt;=10,IF(D566&lt;&gt;"GR",IF(AND(D566&gt;=55,H566&gt;=50),_xlfn.IFS(AND(H566&gt;=$AF$11,H566&gt;$AE$10,H566&gt;$AD$10,H566&gt;$AC$10,H566&gt;$AB$10,H566&gt;$AA$10,H566&gt;$Z$10),"AA",AND(H566&gt;=$AE$11,H566&gt;$AD$10,H566&gt;$AC$10,H566&gt;$AB$10,H566&gt;$AA$10,H566&gt;$Z$10),"BA",AND(H566&gt;=$AD$11,H566&gt;$AC$10,H566&gt;$AB$10,H566&gt;$AA$10,H566&gt;$Z$10),"BB",AND(H566&gt;=$AC$11,H566&gt;$AB$10,H566&gt;$AA$10,H566&gt;$Z$10),"CB",AND(H566&gt;=$AB$11,H566&gt;$AA$10,H566&gt;$Z$10),"CC",AND(H566&gt;=$AA$11,H566&gt;$Z$10),"DC",H566&gt;=50,"DD"),IF(H566&gt;=$Y$9,"FD","FF")),R566),IF(J566&gt;=$X$32,$X$30,IF(J566&gt;=$Y$32,$Y$30,IF(J566&gt;=$Z$32,$Z$30,IF(J566&gt;=$AA$32,$AA$30,IF(J566&gt;=$AB$32,$AB$30,IF(J566&gt;=$AC$32,$AC$30,IF(J566&gt;=$AD$32,$AD$30,IF(J566&gt;=$AE$32,$AE$30,$AF$30))))))))),R566)</f>
        <v/>
      </c>
      <c r="T566" s="9" t="str" cm="1">
        <f t="array" ref="T566">IF(A566&lt;&gt;"",IF(_xlfn.BITOR(D566&lt;&gt;"GR",D566&lt;&gt;""),IF(AND(J566&gt;=50,D566&gt;=55),_xlfn.RANK.EQ(J566,$J$2:$J$1000,0),_xlfn.IFS(S566="FD",999,S566="FF",1000)),IF(AND(J566&gt;=50,F566&gt;=55),_xlfn.RANK.EQ(J566,$J$2:$J$326,0),_xlfn.IFS(S566="FD",999,S566="FF",1000))),"")</f>
        <v/>
      </c>
    </row>
    <row r="567" spans="1:20" x14ac:dyDescent="0.2">
      <c r="A567" s="3"/>
      <c r="B567" s="3"/>
      <c r="C567" s="3"/>
      <c r="D567" s="3"/>
      <c r="E567" s="16">
        <f t="shared" si="111"/>
        <v>0</v>
      </c>
      <c r="F567" s="16">
        <f t="shared" si="112"/>
        <v>0</v>
      </c>
      <c r="G567" s="9">
        <f t="shared" si="110"/>
        <v>0</v>
      </c>
      <c r="H567" s="9">
        <f t="shared" si="113"/>
        <v>0</v>
      </c>
      <c r="I567" s="9">
        <f t="shared" si="121"/>
        <v>0</v>
      </c>
      <c r="J567" s="9">
        <f t="shared" si="122"/>
        <v>0</v>
      </c>
      <c r="K567" s="9" t="str">
        <f t="shared" si="114"/>
        <v/>
      </c>
      <c r="L567" s="9" t="str">
        <f t="shared" si="115"/>
        <v/>
      </c>
      <c r="M567" s="9" t="str">
        <f t="shared" si="116"/>
        <v/>
      </c>
      <c r="N567" s="9" t="str">
        <f t="shared" si="117"/>
        <v/>
      </c>
      <c r="O567" s="9" t="str">
        <f t="shared" si="118"/>
        <v/>
      </c>
      <c r="P567" s="9" t="str">
        <f t="shared" si="119"/>
        <v/>
      </c>
      <c r="Q567" s="9" t="str">
        <f t="shared" si="120"/>
        <v/>
      </c>
      <c r="R567" s="9" t="str">
        <f>IF(A567&lt;&gt;"",IF(COUNTIF($G$2:$G$1000,"&gt;=50")&gt;=10,IF(AND(F567&gt;=55,G567&gt;=50),IF(_xlfn.RANK.EQ(K567,$K$2:$K$1000,0)&lt;=ROUND(COUNTIFS($G$2:$G$1000,"&gt;=50",$F$2:$F$1000,"&gt;=55")/100*$AF$9,0),$AF$8,IF(_xlfn.RANK.EQ(L567,$L$2:$L$1000,0)&lt;=ROUND(COUNTIFS($G$2:$G$1000,"&gt;=50",$F$2:$F$1000,"&gt;=55")/100*$AE$9,0),$AE$8,IF(_xlfn.RANK.EQ(M567,$M$2:$M$1000,0)&lt;=ROUND(COUNTIFS($G$2:$G$1000,"&gt;=50",$F$2:$F$1000,"&gt;=55")/100*$AD$9,0),$AD$8,IF(_xlfn.RANK.EQ(N567,$N$2:$N$1000,0)&lt;=ROUND(COUNTIFS($G$2:$G$1000,"&gt;=50",$F$2:$F$1000,"&gt;=55")/100*$AC$9,0),$AC$8,IF(_xlfn.RANK.EQ(O567,$O$2:$O$1000,0)&lt;=ROUND(COUNTIFS($G$2:$G$1000,"&gt;=50",$F$2:$F$1000,"&gt;=55")/100*$AB$9,0),$AB$8,IF(_xlfn.RANK.EQ(P567,$P$2:$P$1000,0)&lt;=ROUND(COUNTIFS($G$2:$G$1000,"&gt;=50",$F$2:$F$1000,"&gt;=55")/100*$AA$9,0),$AA$8,$Z$8)))))),IF(I567&gt;=$Y$9,$Y$8,$X$8)),IF(I567&gt;=$X$32,$X$30,IF(I567&gt;=$Y$32,$Y$30,IF(I567&gt;=$Z$32,$Z$30,IF(I567&gt;=$AA$32,$AA$30,IF(I567&gt;=$AB$32,$AB$30,IF(I567&gt;=$AC$32,$AC$30,IF(I567&gt;=$AD$32,$AD$30,IF(I567&gt;=$AE$32,$AE$30,$AF$30))))))))),"")</f>
        <v/>
      </c>
      <c r="S567" s="9" t="str" cm="1">
        <f t="array" ref="S567">IF(AND(D567&lt;&gt;"",D567&lt;&gt;"GR"),IF(COUNTIF($H$2:$H$1000,"&gt;=50")&gt;=10,IF(D567&lt;&gt;"GR",IF(AND(D567&gt;=55,H567&gt;=50),_xlfn.IFS(AND(H567&gt;=$AF$11,H567&gt;$AE$10,H567&gt;$AD$10,H567&gt;$AC$10,H567&gt;$AB$10,H567&gt;$AA$10,H567&gt;$Z$10),"AA",AND(H567&gt;=$AE$11,H567&gt;$AD$10,H567&gt;$AC$10,H567&gt;$AB$10,H567&gt;$AA$10,H567&gt;$Z$10),"BA",AND(H567&gt;=$AD$11,H567&gt;$AC$10,H567&gt;$AB$10,H567&gt;$AA$10,H567&gt;$Z$10),"BB",AND(H567&gt;=$AC$11,H567&gt;$AB$10,H567&gt;$AA$10,H567&gt;$Z$10),"CB",AND(H567&gt;=$AB$11,H567&gt;$AA$10,H567&gt;$Z$10),"CC",AND(H567&gt;=$AA$11,H567&gt;$Z$10),"DC",H567&gt;=50,"DD"),IF(H567&gt;=$Y$9,"FD","FF")),R567),IF(J567&gt;=$X$32,$X$30,IF(J567&gt;=$Y$32,$Y$30,IF(J567&gt;=$Z$32,$Z$30,IF(J567&gt;=$AA$32,$AA$30,IF(J567&gt;=$AB$32,$AB$30,IF(J567&gt;=$AC$32,$AC$30,IF(J567&gt;=$AD$32,$AD$30,IF(J567&gt;=$AE$32,$AE$30,$AF$30))))))))),R567)</f>
        <v/>
      </c>
      <c r="T567" s="9" t="str" cm="1">
        <f t="array" ref="T567">IF(A567&lt;&gt;"",IF(_xlfn.BITOR(D567&lt;&gt;"GR",D567&lt;&gt;""),IF(AND(J567&gt;=50,D567&gt;=55),_xlfn.RANK.EQ(J567,$J$2:$J$1000,0),_xlfn.IFS(S567="FD",999,S567="FF",1000)),IF(AND(J567&gt;=50,F567&gt;=55),_xlfn.RANK.EQ(J567,$J$2:$J$326,0),_xlfn.IFS(S567="FD",999,S567="FF",1000))),"")</f>
        <v/>
      </c>
    </row>
    <row r="568" spans="1:20" x14ac:dyDescent="0.2">
      <c r="A568" s="3"/>
      <c r="B568" s="3"/>
      <c r="C568" s="3"/>
      <c r="D568" s="3"/>
      <c r="E568" s="16">
        <f t="shared" si="111"/>
        <v>0</v>
      </c>
      <c r="F568" s="16">
        <f t="shared" si="112"/>
        <v>0</v>
      </c>
      <c r="G568" s="9">
        <f t="shared" si="110"/>
        <v>0</v>
      </c>
      <c r="H568" s="9">
        <f t="shared" si="113"/>
        <v>0</v>
      </c>
      <c r="I568" s="9">
        <f t="shared" si="121"/>
        <v>0</v>
      </c>
      <c r="J568" s="9">
        <f t="shared" si="122"/>
        <v>0</v>
      </c>
      <c r="K568" s="9" t="str">
        <f t="shared" si="114"/>
        <v/>
      </c>
      <c r="L568" s="9" t="str">
        <f t="shared" si="115"/>
        <v/>
      </c>
      <c r="M568" s="9" t="str">
        <f t="shared" si="116"/>
        <v/>
      </c>
      <c r="N568" s="9" t="str">
        <f t="shared" si="117"/>
        <v/>
      </c>
      <c r="O568" s="9" t="str">
        <f t="shared" si="118"/>
        <v/>
      </c>
      <c r="P568" s="9" t="str">
        <f t="shared" si="119"/>
        <v/>
      </c>
      <c r="Q568" s="9" t="str">
        <f t="shared" si="120"/>
        <v/>
      </c>
      <c r="R568" s="9" t="str">
        <f>IF(A568&lt;&gt;"",IF(COUNTIF($G$2:$G$1000,"&gt;=50")&gt;=10,IF(AND(F568&gt;=55,G568&gt;=50),IF(_xlfn.RANK.EQ(K568,$K$2:$K$1000,0)&lt;=ROUND(COUNTIFS($G$2:$G$1000,"&gt;=50",$F$2:$F$1000,"&gt;=55")/100*$AF$9,0),$AF$8,IF(_xlfn.RANK.EQ(L568,$L$2:$L$1000,0)&lt;=ROUND(COUNTIFS($G$2:$G$1000,"&gt;=50",$F$2:$F$1000,"&gt;=55")/100*$AE$9,0),$AE$8,IF(_xlfn.RANK.EQ(M568,$M$2:$M$1000,0)&lt;=ROUND(COUNTIFS($G$2:$G$1000,"&gt;=50",$F$2:$F$1000,"&gt;=55")/100*$AD$9,0),$AD$8,IF(_xlfn.RANK.EQ(N568,$N$2:$N$1000,0)&lt;=ROUND(COUNTIFS($G$2:$G$1000,"&gt;=50",$F$2:$F$1000,"&gt;=55")/100*$AC$9,0),$AC$8,IF(_xlfn.RANK.EQ(O568,$O$2:$O$1000,0)&lt;=ROUND(COUNTIFS($G$2:$G$1000,"&gt;=50",$F$2:$F$1000,"&gt;=55")/100*$AB$9,0),$AB$8,IF(_xlfn.RANK.EQ(P568,$P$2:$P$1000,0)&lt;=ROUND(COUNTIFS($G$2:$G$1000,"&gt;=50",$F$2:$F$1000,"&gt;=55")/100*$AA$9,0),$AA$8,$Z$8)))))),IF(I568&gt;=$Y$9,$Y$8,$X$8)),IF(I568&gt;=$X$32,$X$30,IF(I568&gt;=$Y$32,$Y$30,IF(I568&gt;=$Z$32,$Z$30,IF(I568&gt;=$AA$32,$AA$30,IF(I568&gt;=$AB$32,$AB$30,IF(I568&gt;=$AC$32,$AC$30,IF(I568&gt;=$AD$32,$AD$30,IF(I568&gt;=$AE$32,$AE$30,$AF$30))))))))),"")</f>
        <v/>
      </c>
      <c r="S568" s="9" t="str" cm="1">
        <f t="array" ref="S568">IF(AND(D568&lt;&gt;"",D568&lt;&gt;"GR"),IF(COUNTIF($H$2:$H$1000,"&gt;=50")&gt;=10,IF(D568&lt;&gt;"GR",IF(AND(D568&gt;=55,H568&gt;=50),_xlfn.IFS(AND(H568&gt;=$AF$11,H568&gt;$AE$10,H568&gt;$AD$10,H568&gt;$AC$10,H568&gt;$AB$10,H568&gt;$AA$10,H568&gt;$Z$10),"AA",AND(H568&gt;=$AE$11,H568&gt;$AD$10,H568&gt;$AC$10,H568&gt;$AB$10,H568&gt;$AA$10,H568&gt;$Z$10),"BA",AND(H568&gt;=$AD$11,H568&gt;$AC$10,H568&gt;$AB$10,H568&gt;$AA$10,H568&gt;$Z$10),"BB",AND(H568&gt;=$AC$11,H568&gt;$AB$10,H568&gt;$AA$10,H568&gt;$Z$10),"CB",AND(H568&gt;=$AB$11,H568&gt;$AA$10,H568&gt;$Z$10),"CC",AND(H568&gt;=$AA$11,H568&gt;$Z$10),"DC",H568&gt;=50,"DD"),IF(H568&gt;=$Y$9,"FD","FF")),R568),IF(J568&gt;=$X$32,$X$30,IF(J568&gt;=$Y$32,$Y$30,IF(J568&gt;=$Z$32,$Z$30,IF(J568&gt;=$AA$32,$AA$30,IF(J568&gt;=$AB$32,$AB$30,IF(J568&gt;=$AC$32,$AC$30,IF(J568&gt;=$AD$32,$AD$30,IF(J568&gt;=$AE$32,$AE$30,$AF$30))))))))),R568)</f>
        <v/>
      </c>
      <c r="T568" s="9" t="str" cm="1">
        <f t="array" ref="T568">IF(A568&lt;&gt;"",IF(_xlfn.BITOR(D568&lt;&gt;"GR",D568&lt;&gt;""),IF(AND(J568&gt;=50,D568&gt;=55),_xlfn.RANK.EQ(J568,$J$2:$J$1000,0),_xlfn.IFS(S568="FD",999,S568="FF",1000)),IF(AND(J568&gt;=50,F568&gt;=55),_xlfn.RANK.EQ(J568,$J$2:$J$326,0),_xlfn.IFS(S568="FD",999,S568="FF",1000))),"")</f>
        <v/>
      </c>
    </row>
    <row r="569" spans="1:20" x14ac:dyDescent="0.2">
      <c r="A569" s="3"/>
      <c r="B569" s="3"/>
      <c r="C569" s="3"/>
      <c r="D569" s="3"/>
      <c r="E569" s="16">
        <f t="shared" si="111"/>
        <v>0</v>
      </c>
      <c r="F569" s="16">
        <f t="shared" si="112"/>
        <v>0</v>
      </c>
      <c r="G569" s="9">
        <f t="shared" si="110"/>
        <v>0</v>
      </c>
      <c r="H569" s="9">
        <f t="shared" si="113"/>
        <v>0</v>
      </c>
      <c r="I569" s="9">
        <f t="shared" si="121"/>
        <v>0</v>
      </c>
      <c r="J569" s="9">
        <f t="shared" si="122"/>
        <v>0</v>
      </c>
      <c r="K569" s="9" t="str">
        <f t="shared" si="114"/>
        <v/>
      </c>
      <c r="L569" s="9" t="str">
        <f t="shared" si="115"/>
        <v/>
      </c>
      <c r="M569" s="9" t="str">
        <f t="shared" si="116"/>
        <v/>
      </c>
      <c r="N569" s="9" t="str">
        <f t="shared" si="117"/>
        <v/>
      </c>
      <c r="O569" s="9" t="str">
        <f t="shared" si="118"/>
        <v/>
      </c>
      <c r="P569" s="9" t="str">
        <f t="shared" si="119"/>
        <v/>
      </c>
      <c r="Q569" s="9" t="str">
        <f t="shared" si="120"/>
        <v/>
      </c>
      <c r="R569" s="9" t="str">
        <f>IF(A569&lt;&gt;"",IF(COUNTIF($G$2:$G$1000,"&gt;=50")&gt;=10,IF(AND(F569&gt;=55,G569&gt;=50),IF(_xlfn.RANK.EQ(K569,$K$2:$K$1000,0)&lt;=ROUND(COUNTIFS($G$2:$G$1000,"&gt;=50",$F$2:$F$1000,"&gt;=55")/100*$AF$9,0),$AF$8,IF(_xlfn.RANK.EQ(L569,$L$2:$L$1000,0)&lt;=ROUND(COUNTIFS($G$2:$G$1000,"&gt;=50",$F$2:$F$1000,"&gt;=55")/100*$AE$9,0),$AE$8,IF(_xlfn.RANK.EQ(M569,$M$2:$M$1000,0)&lt;=ROUND(COUNTIFS($G$2:$G$1000,"&gt;=50",$F$2:$F$1000,"&gt;=55")/100*$AD$9,0),$AD$8,IF(_xlfn.RANK.EQ(N569,$N$2:$N$1000,0)&lt;=ROUND(COUNTIFS($G$2:$G$1000,"&gt;=50",$F$2:$F$1000,"&gt;=55")/100*$AC$9,0),$AC$8,IF(_xlfn.RANK.EQ(O569,$O$2:$O$1000,0)&lt;=ROUND(COUNTIFS($G$2:$G$1000,"&gt;=50",$F$2:$F$1000,"&gt;=55")/100*$AB$9,0),$AB$8,IF(_xlfn.RANK.EQ(P569,$P$2:$P$1000,0)&lt;=ROUND(COUNTIFS($G$2:$G$1000,"&gt;=50",$F$2:$F$1000,"&gt;=55")/100*$AA$9,0),$AA$8,$Z$8)))))),IF(I569&gt;=$Y$9,$Y$8,$X$8)),IF(I569&gt;=$X$32,$X$30,IF(I569&gt;=$Y$32,$Y$30,IF(I569&gt;=$Z$32,$Z$30,IF(I569&gt;=$AA$32,$AA$30,IF(I569&gt;=$AB$32,$AB$30,IF(I569&gt;=$AC$32,$AC$30,IF(I569&gt;=$AD$32,$AD$30,IF(I569&gt;=$AE$32,$AE$30,$AF$30))))))))),"")</f>
        <v/>
      </c>
      <c r="S569" s="9" t="str" cm="1">
        <f t="array" ref="S569">IF(AND(D569&lt;&gt;"",D569&lt;&gt;"GR"),IF(COUNTIF($H$2:$H$1000,"&gt;=50")&gt;=10,IF(D569&lt;&gt;"GR",IF(AND(D569&gt;=55,H569&gt;=50),_xlfn.IFS(AND(H569&gt;=$AF$11,H569&gt;$AE$10,H569&gt;$AD$10,H569&gt;$AC$10,H569&gt;$AB$10,H569&gt;$AA$10,H569&gt;$Z$10),"AA",AND(H569&gt;=$AE$11,H569&gt;$AD$10,H569&gt;$AC$10,H569&gt;$AB$10,H569&gt;$AA$10,H569&gt;$Z$10),"BA",AND(H569&gt;=$AD$11,H569&gt;$AC$10,H569&gt;$AB$10,H569&gt;$AA$10,H569&gt;$Z$10),"BB",AND(H569&gt;=$AC$11,H569&gt;$AB$10,H569&gt;$AA$10,H569&gt;$Z$10),"CB",AND(H569&gt;=$AB$11,H569&gt;$AA$10,H569&gt;$Z$10),"CC",AND(H569&gt;=$AA$11,H569&gt;$Z$10),"DC",H569&gt;=50,"DD"),IF(H569&gt;=$Y$9,"FD","FF")),R569),IF(J569&gt;=$X$32,$X$30,IF(J569&gt;=$Y$32,$Y$30,IF(J569&gt;=$Z$32,$Z$30,IF(J569&gt;=$AA$32,$AA$30,IF(J569&gt;=$AB$32,$AB$30,IF(J569&gt;=$AC$32,$AC$30,IF(J569&gt;=$AD$32,$AD$30,IF(J569&gt;=$AE$32,$AE$30,$AF$30))))))))),R569)</f>
        <v/>
      </c>
      <c r="T569" s="9" t="str" cm="1">
        <f t="array" ref="T569">IF(A569&lt;&gt;"",IF(_xlfn.BITOR(D569&lt;&gt;"GR",D569&lt;&gt;""),IF(AND(J569&gt;=50,D569&gt;=55),_xlfn.RANK.EQ(J569,$J$2:$J$1000,0),_xlfn.IFS(S569="FD",999,S569="FF",1000)),IF(AND(J569&gt;=50,F569&gt;=55),_xlfn.RANK.EQ(J569,$J$2:$J$326,0),_xlfn.IFS(S569="FD",999,S569="FF",1000))),"")</f>
        <v/>
      </c>
    </row>
    <row r="570" spans="1:20" x14ac:dyDescent="0.2">
      <c r="A570" s="3"/>
      <c r="B570" s="3"/>
      <c r="C570" s="3"/>
      <c r="D570" s="3"/>
      <c r="E570" s="16">
        <f t="shared" si="111"/>
        <v>0</v>
      </c>
      <c r="F570" s="16">
        <f t="shared" si="112"/>
        <v>0</v>
      </c>
      <c r="G570" s="9">
        <f t="shared" si="110"/>
        <v>0</v>
      </c>
      <c r="H570" s="9">
        <f t="shared" si="113"/>
        <v>0</v>
      </c>
      <c r="I570" s="9">
        <f t="shared" si="121"/>
        <v>0</v>
      </c>
      <c r="J570" s="9">
        <f t="shared" si="122"/>
        <v>0</v>
      </c>
      <c r="K570" s="9" t="str">
        <f t="shared" si="114"/>
        <v/>
      </c>
      <c r="L570" s="9" t="str">
        <f t="shared" si="115"/>
        <v/>
      </c>
      <c r="M570" s="9" t="str">
        <f t="shared" si="116"/>
        <v/>
      </c>
      <c r="N570" s="9" t="str">
        <f t="shared" si="117"/>
        <v/>
      </c>
      <c r="O570" s="9" t="str">
        <f t="shared" si="118"/>
        <v/>
      </c>
      <c r="P570" s="9" t="str">
        <f t="shared" si="119"/>
        <v/>
      </c>
      <c r="Q570" s="9" t="str">
        <f t="shared" si="120"/>
        <v/>
      </c>
      <c r="R570" s="9" t="str">
        <f>IF(A570&lt;&gt;"",IF(COUNTIF($G$2:$G$1000,"&gt;=50")&gt;=10,IF(AND(F570&gt;=55,G570&gt;=50),IF(_xlfn.RANK.EQ(K570,$K$2:$K$1000,0)&lt;=ROUND(COUNTIFS($G$2:$G$1000,"&gt;=50",$F$2:$F$1000,"&gt;=55")/100*$AF$9,0),$AF$8,IF(_xlfn.RANK.EQ(L570,$L$2:$L$1000,0)&lt;=ROUND(COUNTIFS($G$2:$G$1000,"&gt;=50",$F$2:$F$1000,"&gt;=55")/100*$AE$9,0),$AE$8,IF(_xlfn.RANK.EQ(M570,$M$2:$M$1000,0)&lt;=ROUND(COUNTIFS($G$2:$G$1000,"&gt;=50",$F$2:$F$1000,"&gt;=55")/100*$AD$9,0),$AD$8,IF(_xlfn.RANK.EQ(N570,$N$2:$N$1000,0)&lt;=ROUND(COUNTIFS($G$2:$G$1000,"&gt;=50",$F$2:$F$1000,"&gt;=55")/100*$AC$9,0),$AC$8,IF(_xlfn.RANK.EQ(O570,$O$2:$O$1000,0)&lt;=ROUND(COUNTIFS($G$2:$G$1000,"&gt;=50",$F$2:$F$1000,"&gt;=55")/100*$AB$9,0),$AB$8,IF(_xlfn.RANK.EQ(P570,$P$2:$P$1000,0)&lt;=ROUND(COUNTIFS($G$2:$G$1000,"&gt;=50",$F$2:$F$1000,"&gt;=55")/100*$AA$9,0),$AA$8,$Z$8)))))),IF(I570&gt;=$Y$9,$Y$8,$X$8)),IF(I570&gt;=$X$32,$X$30,IF(I570&gt;=$Y$32,$Y$30,IF(I570&gt;=$Z$32,$Z$30,IF(I570&gt;=$AA$32,$AA$30,IF(I570&gt;=$AB$32,$AB$30,IF(I570&gt;=$AC$32,$AC$30,IF(I570&gt;=$AD$32,$AD$30,IF(I570&gt;=$AE$32,$AE$30,$AF$30))))))))),"")</f>
        <v/>
      </c>
      <c r="S570" s="9" t="str" cm="1">
        <f t="array" ref="S570">IF(AND(D570&lt;&gt;"",D570&lt;&gt;"GR"),IF(COUNTIF($H$2:$H$1000,"&gt;=50")&gt;=10,IF(D570&lt;&gt;"GR",IF(AND(D570&gt;=55,H570&gt;=50),_xlfn.IFS(AND(H570&gt;=$AF$11,H570&gt;$AE$10,H570&gt;$AD$10,H570&gt;$AC$10,H570&gt;$AB$10,H570&gt;$AA$10,H570&gt;$Z$10),"AA",AND(H570&gt;=$AE$11,H570&gt;$AD$10,H570&gt;$AC$10,H570&gt;$AB$10,H570&gt;$AA$10,H570&gt;$Z$10),"BA",AND(H570&gt;=$AD$11,H570&gt;$AC$10,H570&gt;$AB$10,H570&gt;$AA$10,H570&gt;$Z$10),"BB",AND(H570&gt;=$AC$11,H570&gt;$AB$10,H570&gt;$AA$10,H570&gt;$Z$10),"CB",AND(H570&gt;=$AB$11,H570&gt;$AA$10,H570&gt;$Z$10),"CC",AND(H570&gt;=$AA$11,H570&gt;$Z$10),"DC",H570&gt;=50,"DD"),IF(H570&gt;=$Y$9,"FD","FF")),R570),IF(J570&gt;=$X$32,$X$30,IF(J570&gt;=$Y$32,$Y$30,IF(J570&gt;=$Z$32,$Z$30,IF(J570&gt;=$AA$32,$AA$30,IF(J570&gt;=$AB$32,$AB$30,IF(J570&gt;=$AC$32,$AC$30,IF(J570&gt;=$AD$32,$AD$30,IF(J570&gt;=$AE$32,$AE$30,$AF$30))))))))),R570)</f>
        <v/>
      </c>
      <c r="T570" s="9" t="str" cm="1">
        <f t="array" ref="T570">IF(A570&lt;&gt;"",IF(_xlfn.BITOR(D570&lt;&gt;"GR",D570&lt;&gt;""),IF(AND(J570&gt;=50,D570&gt;=55),_xlfn.RANK.EQ(J570,$J$2:$J$1000,0),_xlfn.IFS(S570="FD",999,S570="FF",1000)),IF(AND(J570&gt;=50,F570&gt;=55),_xlfn.RANK.EQ(J570,$J$2:$J$326,0),_xlfn.IFS(S570="FD",999,S570="FF",1000))),"")</f>
        <v/>
      </c>
    </row>
    <row r="571" spans="1:20" x14ac:dyDescent="0.2">
      <c r="A571" s="3"/>
      <c r="B571" s="3"/>
      <c r="C571" s="3"/>
      <c r="D571" s="3"/>
      <c r="E571" s="16">
        <f t="shared" si="111"/>
        <v>0</v>
      </c>
      <c r="F571" s="16">
        <f t="shared" si="112"/>
        <v>0</v>
      </c>
      <c r="G571" s="9">
        <f t="shared" si="110"/>
        <v>0</v>
      </c>
      <c r="H571" s="9">
        <f t="shared" si="113"/>
        <v>0</v>
      </c>
      <c r="I571" s="9">
        <f t="shared" si="121"/>
        <v>0</v>
      </c>
      <c r="J571" s="9">
        <f t="shared" si="122"/>
        <v>0</v>
      </c>
      <c r="K571" s="9" t="str">
        <f t="shared" si="114"/>
        <v/>
      </c>
      <c r="L571" s="9" t="str">
        <f t="shared" si="115"/>
        <v/>
      </c>
      <c r="M571" s="9" t="str">
        <f t="shared" si="116"/>
        <v/>
      </c>
      <c r="N571" s="9" t="str">
        <f t="shared" si="117"/>
        <v/>
      </c>
      <c r="O571" s="9" t="str">
        <f t="shared" si="118"/>
        <v/>
      </c>
      <c r="P571" s="9" t="str">
        <f t="shared" si="119"/>
        <v/>
      </c>
      <c r="Q571" s="9" t="str">
        <f t="shared" si="120"/>
        <v/>
      </c>
      <c r="R571" s="9" t="str">
        <f>IF(A571&lt;&gt;"",IF(COUNTIF($G$2:$G$1000,"&gt;=50")&gt;=10,IF(AND(F571&gt;=55,G571&gt;=50),IF(_xlfn.RANK.EQ(K571,$K$2:$K$1000,0)&lt;=ROUND(COUNTIFS($G$2:$G$1000,"&gt;=50",$F$2:$F$1000,"&gt;=55")/100*$AF$9,0),$AF$8,IF(_xlfn.RANK.EQ(L571,$L$2:$L$1000,0)&lt;=ROUND(COUNTIFS($G$2:$G$1000,"&gt;=50",$F$2:$F$1000,"&gt;=55")/100*$AE$9,0),$AE$8,IF(_xlfn.RANK.EQ(M571,$M$2:$M$1000,0)&lt;=ROUND(COUNTIFS($G$2:$G$1000,"&gt;=50",$F$2:$F$1000,"&gt;=55")/100*$AD$9,0),$AD$8,IF(_xlfn.RANK.EQ(N571,$N$2:$N$1000,0)&lt;=ROUND(COUNTIFS($G$2:$G$1000,"&gt;=50",$F$2:$F$1000,"&gt;=55")/100*$AC$9,0),$AC$8,IF(_xlfn.RANK.EQ(O571,$O$2:$O$1000,0)&lt;=ROUND(COUNTIFS($G$2:$G$1000,"&gt;=50",$F$2:$F$1000,"&gt;=55")/100*$AB$9,0),$AB$8,IF(_xlfn.RANK.EQ(P571,$P$2:$P$1000,0)&lt;=ROUND(COUNTIFS($G$2:$G$1000,"&gt;=50",$F$2:$F$1000,"&gt;=55")/100*$AA$9,0),$AA$8,$Z$8)))))),IF(I571&gt;=$Y$9,$Y$8,$X$8)),IF(I571&gt;=$X$32,$X$30,IF(I571&gt;=$Y$32,$Y$30,IF(I571&gt;=$Z$32,$Z$30,IF(I571&gt;=$AA$32,$AA$30,IF(I571&gt;=$AB$32,$AB$30,IF(I571&gt;=$AC$32,$AC$30,IF(I571&gt;=$AD$32,$AD$30,IF(I571&gt;=$AE$32,$AE$30,$AF$30))))))))),"")</f>
        <v/>
      </c>
      <c r="S571" s="9" t="str" cm="1">
        <f t="array" ref="S571">IF(AND(D571&lt;&gt;"",D571&lt;&gt;"GR"),IF(COUNTIF($H$2:$H$1000,"&gt;=50")&gt;=10,IF(D571&lt;&gt;"GR",IF(AND(D571&gt;=55,H571&gt;=50),_xlfn.IFS(AND(H571&gt;=$AF$11,H571&gt;$AE$10,H571&gt;$AD$10,H571&gt;$AC$10,H571&gt;$AB$10,H571&gt;$AA$10,H571&gt;$Z$10),"AA",AND(H571&gt;=$AE$11,H571&gt;$AD$10,H571&gt;$AC$10,H571&gt;$AB$10,H571&gt;$AA$10,H571&gt;$Z$10),"BA",AND(H571&gt;=$AD$11,H571&gt;$AC$10,H571&gt;$AB$10,H571&gt;$AA$10,H571&gt;$Z$10),"BB",AND(H571&gt;=$AC$11,H571&gt;$AB$10,H571&gt;$AA$10,H571&gt;$Z$10),"CB",AND(H571&gt;=$AB$11,H571&gt;$AA$10,H571&gt;$Z$10),"CC",AND(H571&gt;=$AA$11,H571&gt;$Z$10),"DC",H571&gt;=50,"DD"),IF(H571&gt;=$Y$9,"FD","FF")),R571),IF(J571&gt;=$X$32,$X$30,IF(J571&gt;=$Y$32,$Y$30,IF(J571&gt;=$Z$32,$Z$30,IF(J571&gt;=$AA$32,$AA$30,IF(J571&gt;=$AB$32,$AB$30,IF(J571&gt;=$AC$32,$AC$30,IF(J571&gt;=$AD$32,$AD$30,IF(J571&gt;=$AE$32,$AE$30,$AF$30))))))))),R571)</f>
        <v/>
      </c>
      <c r="T571" s="9" t="str" cm="1">
        <f t="array" ref="T571">IF(A571&lt;&gt;"",IF(_xlfn.BITOR(D571&lt;&gt;"GR",D571&lt;&gt;""),IF(AND(J571&gt;=50,D571&gt;=55),_xlfn.RANK.EQ(J571,$J$2:$J$1000,0),_xlfn.IFS(S571="FD",999,S571="FF",1000)),IF(AND(J571&gt;=50,F571&gt;=55),_xlfn.RANK.EQ(J571,$J$2:$J$326,0),_xlfn.IFS(S571="FD",999,S571="FF",1000))),"")</f>
        <v/>
      </c>
    </row>
    <row r="572" spans="1:20" x14ac:dyDescent="0.2">
      <c r="A572" s="3"/>
      <c r="B572" s="3"/>
      <c r="C572" s="3"/>
      <c r="D572" s="3"/>
      <c r="E572" s="16">
        <f t="shared" si="111"/>
        <v>0</v>
      </c>
      <c r="F572" s="16">
        <f t="shared" si="112"/>
        <v>0</v>
      </c>
      <c r="G572" s="9">
        <f t="shared" si="110"/>
        <v>0</v>
      </c>
      <c r="H572" s="9">
        <f t="shared" si="113"/>
        <v>0</v>
      </c>
      <c r="I572" s="9">
        <f t="shared" si="121"/>
        <v>0</v>
      </c>
      <c r="J572" s="9">
        <f t="shared" si="122"/>
        <v>0</v>
      </c>
      <c r="K572" s="9" t="str">
        <f t="shared" si="114"/>
        <v/>
      </c>
      <c r="L572" s="9" t="str">
        <f t="shared" si="115"/>
        <v/>
      </c>
      <c r="M572" s="9" t="str">
        <f t="shared" si="116"/>
        <v/>
      </c>
      <c r="N572" s="9" t="str">
        <f t="shared" si="117"/>
        <v/>
      </c>
      <c r="O572" s="9" t="str">
        <f t="shared" si="118"/>
        <v/>
      </c>
      <c r="P572" s="9" t="str">
        <f t="shared" si="119"/>
        <v/>
      </c>
      <c r="Q572" s="9" t="str">
        <f t="shared" si="120"/>
        <v/>
      </c>
      <c r="R572" s="9" t="str">
        <f>IF(A572&lt;&gt;"",IF(COUNTIF($G$2:$G$1000,"&gt;=50")&gt;=10,IF(AND(F572&gt;=55,G572&gt;=50),IF(_xlfn.RANK.EQ(K572,$K$2:$K$1000,0)&lt;=ROUND(COUNTIFS($G$2:$G$1000,"&gt;=50",$F$2:$F$1000,"&gt;=55")/100*$AF$9,0),$AF$8,IF(_xlfn.RANK.EQ(L572,$L$2:$L$1000,0)&lt;=ROUND(COUNTIFS($G$2:$G$1000,"&gt;=50",$F$2:$F$1000,"&gt;=55")/100*$AE$9,0),$AE$8,IF(_xlfn.RANK.EQ(M572,$M$2:$M$1000,0)&lt;=ROUND(COUNTIFS($G$2:$G$1000,"&gt;=50",$F$2:$F$1000,"&gt;=55")/100*$AD$9,0),$AD$8,IF(_xlfn.RANK.EQ(N572,$N$2:$N$1000,0)&lt;=ROUND(COUNTIFS($G$2:$G$1000,"&gt;=50",$F$2:$F$1000,"&gt;=55")/100*$AC$9,0),$AC$8,IF(_xlfn.RANK.EQ(O572,$O$2:$O$1000,0)&lt;=ROUND(COUNTIFS($G$2:$G$1000,"&gt;=50",$F$2:$F$1000,"&gt;=55")/100*$AB$9,0),$AB$8,IF(_xlfn.RANK.EQ(P572,$P$2:$P$1000,0)&lt;=ROUND(COUNTIFS($G$2:$G$1000,"&gt;=50",$F$2:$F$1000,"&gt;=55")/100*$AA$9,0),$AA$8,$Z$8)))))),IF(I572&gt;=$Y$9,$Y$8,$X$8)),IF(I572&gt;=$X$32,$X$30,IF(I572&gt;=$Y$32,$Y$30,IF(I572&gt;=$Z$32,$Z$30,IF(I572&gt;=$AA$32,$AA$30,IF(I572&gt;=$AB$32,$AB$30,IF(I572&gt;=$AC$32,$AC$30,IF(I572&gt;=$AD$32,$AD$30,IF(I572&gt;=$AE$32,$AE$30,$AF$30))))))))),"")</f>
        <v/>
      </c>
      <c r="S572" s="9" t="str" cm="1">
        <f t="array" ref="S572">IF(AND(D572&lt;&gt;"",D572&lt;&gt;"GR"),IF(COUNTIF($H$2:$H$1000,"&gt;=50")&gt;=10,IF(D572&lt;&gt;"GR",IF(AND(D572&gt;=55,H572&gt;=50),_xlfn.IFS(AND(H572&gt;=$AF$11,H572&gt;$AE$10,H572&gt;$AD$10,H572&gt;$AC$10,H572&gt;$AB$10,H572&gt;$AA$10,H572&gt;$Z$10),"AA",AND(H572&gt;=$AE$11,H572&gt;$AD$10,H572&gt;$AC$10,H572&gt;$AB$10,H572&gt;$AA$10,H572&gt;$Z$10),"BA",AND(H572&gt;=$AD$11,H572&gt;$AC$10,H572&gt;$AB$10,H572&gt;$AA$10,H572&gt;$Z$10),"BB",AND(H572&gt;=$AC$11,H572&gt;$AB$10,H572&gt;$AA$10,H572&gt;$Z$10),"CB",AND(H572&gt;=$AB$11,H572&gt;$AA$10,H572&gt;$Z$10),"CC",AND(H572&gt;=$AA$11,H572&gt;$Z$10),"DC",H572&gt;=50,"DD"),IF(H572&gt;=$Y$9,"FD","FF")),R572),IF(J572&gt;=$X$32,$X$30,IF(J572&gt;=$Y$32,$Y$30,IF(J572&gt;=$Z$32,$Z$30,IF(J572&gt;=$AA$32,$AA$30,IF(J572&gt;=$AB$32,$AB$30,IF(J572&gt;=$AC$32,$AC$30,IF(J572&gt;=$AD$32,$AD$30,IF(J572&gt;=$AE$32,$AE$30,$AF$30))))))))),R572)</f>
        <v/>
      </c>
      <c r="T572" s="9" t="str" cm="1">
        <f t="array" ref="T572">IF(A572&lt;&gt;"",IF(_xlfn.BITOR(D572&lt;&gt;"GR",D572&lt;&gt;""),IF(AND(J572&gt;=50,D572&gt;=55),_xlfn.RANK.EQ(J572,$J$2:$J$1000,0),_xlfn.IFS(S572="FD",999,S572="FF",1000)),IF(AND(J572&gt;=50,F572&gt;=55),_xlfn.RANK.EQ(J572,$J$2:$J$326,0),_xlfn.IFS(S572="FD",999,S572="FF",1000))),"")</f>
        <v/>
      </c>
    </row>
    <row r="573" spans="1:20" x14ac:dyDescent="0.2">
      <c r="A573" s="3"/>
      <c r="B573" s="3"/>
      <c r="C573" s="3"/>
      <c r="D573" s="3"/>
      <c r="E573" s="16">
        <f t="shared" si="111"/>
        <v>0</v>
      </c>
      <c r="F573" s="16">
        <f t="shared" si="112"/>
        <v>0</v>
      </c>
      <c r="G573" s="9">
        <f t="shared" si="110"/>
        <v>0</v>
      </c>
      <c r="H573" s="9">
        <f t="shared" si="113"/>
        <v>0</v>
      </c>
      <c r="I573" s="9">
        <f t="shared" si="121"/>
        <v>0</v>
      </c>
      <c r="J573" s="9">
        <f t="shared" si="122"/>
        <v>0</v>
      </c>
      <c r="K573" s="9" t="str">
        <f t="shared" si="114"/>
        <v/>
      </c>
      <c r="L573" s="9" t="str">
        <f t="shared" si="115"/>
        <v/>
      </c>
      <c r="M573" s="9" t="str">
        <f t="shared" si="116"/>
        <v/>
      </c>
      <c r="N573" s="9" t="str">
        <f t="shared" si="117"/>
        <v/>
      </c>
      <c r="O573" s="9" t="str">
        <f t="shared" si="118"/>
        <v/>
      </c>
      <c r="P573" s="9" t="str">
        <f t="shared" si="119"/>
        <v/>
      </c>
      <c r="Q573" s="9" t="str">
        <f t="shared" si="120"/>
        <v/>
      </c>
      <c r="R573" s="9" t="str">
        <f>IF(A573&lt;&gt;"",IF(COUNTIF($G$2:$G$1000,"&gt;=50")&gt;=10,IF(AND(F573&gt;=55,G573&gt;=50),IF(_xlfn.RANK.EQ(K573,$K$2:$K$1000,0)&lt;=ROUND(COUNTIFS($G$2:$G$1000,"&gt;=50",$F$2:$F$1000,"&gt;=55")/100*$AF$9,0),$AF$8,IF(_xlfn.RANK.EQ(L573,$L$2:$L$1000,0)&lt;=ROUND(COUNTIFS($G$2:$G$1000,"&gt;=50",$F$2:$F$1000,"&gt;=55")/100*$AE$9,0),$AE$8,IF(_xlfn.RANK.EQ(M573,$M$2:$M$1000,0)&lt;=ROUND(COUNTIFS($G$2:$G$1000,"&gt;=50",$F$2:$F$1000,"&gt;=55")/100*$AD$9,0),$AD$8,IF(_xlfn.RANK.EQ(N573,$N$2:$N$1000,0)&lt;=ROUND(COUNTIFS($G$2:$G$1000,"&gt;=50",$F$2:$F$1000,"&gt;=55")/100*$AC$9,0),$AC$8,IF(_xlfn.RANK.EQ(O573,$O$2:$O$1000,0)&lt;=ROUND(COUNTIFS($G$2:$G$1000,"&gt;=50",$F$2:$F$1000,"&gt;=55")/100*$AB$9,0),$AB$8,IF(_xlfn.RANK.EQ(P573,$P$2:$P$1000,0)&lt;=ROUND(COUNTIFS($G$2:$G$1000,"&gt;=50",$F$2:$F$1000,"&gt;=55")/100*$AA$9,0),$AA$8,$Z$8)))))),IF(I573&gt;=$Y$9,$Y$8,$X$8)),IF(I573&gt;=$X$32,$X$30,IF(I573&gt;=$Y$32,$Y$30,IF(I573&gt;=$Z$32,$Z$30,IF(I573&gt;=$AA$32,$AA$30,IF(I573&gt;=$AB$32,$AB$30,IF(I573&gt;=$AC$32,$AC$30,IF(I573&gt;=$AD$32,$AD$30,IF(I573&gt;=$AE$32,$AE$30,$AF$30))))))))),"")</f>
        <v/>
      </c>
      <c r="S573" s="9" t="str" cm="1">
        <f t="array" ref="S573">IF(AND(D573&lt;&gt;"",D573&lt;&gt;"GR"),IF(COUNTIF($H$2:$H$1000,"&gt;=50")&gt;=10,IF(D573&lt;&gt;"GR",IF(AND(D573&gt;=55,H573&gt;=50),_xlfn.IFS(AND(H573&gt;=$AF$11,H573&gt;$AE$10,H573&gt;$AD$10,H573&gt;$AC$10,H573&gt;$AB$10,H573&gt;$AA$10,H573&gt;$Z$10),"AA",AND(H573&gt;=$AE$11,H573&gt;$AD$10,H573&gt;$AC$10,H573&gt;$AB$10,H573&gt;$AA$10,H573&gt;$Z$10),"BA",AND(H573&gt;=$AD$11,H573&gt;$AC$10,H573&gt;$AB$10,H573&gt;$AA$10,H573&gt;$Z$10),"BB",AND(H573&gt;=$AC$11,H573&gt;$AB$10,H573&gt;$AA$10,H573&gt;$Z$10),"CB",AND(H573&gt;=$AB$11,H573&gt;$AA$10,H573&gt;$Z$10),"CC",AND(H573&gt;=$AA$11,H573&gt;$Z$10),"DC",H573&gt;=50,"DD"),IF(H573&gt;=$Y$9,"FD","FF")),R573),IF(J573&gt;=$X$32,$X$30,IF(J573&gt;=$Y$32,$Y$30,IF(J573&gt;=$Z$32,$Z$30,IF(J573&gt;=$AA$32,$AA$30,IF(J573&gt;=$AB$32,$AB$30,IF(J573&gt;=$AC$32,$AC$30,IF(J573&gt;=$AD$32,$AD$30,IF(J573&gt;=$AE$32,$AE$30,$AF$30))))))))),R573)</f>
        <v/>
      </c>
      <c r="T573" s="9" t="str" cm="1">
        <f t="array" ref="T573">IF(A573&lt;&gt;"",IF(_xlfn.BITOR(D573&lt;&gt;"GR",D573&lt;&gt;""),IF(AND(J573&gt;=50,D573&gt;=55),_xlfn.RANK.EQ(J573,$J$2:$J$1000,0),_xlfn.IFS(S573="FD",999,S573="FF",1000)),IF(AND(J573&gt;=50,F573&gt;=55),_xlfn.RANK.EQ(J573,$J$2:$J$326,0),_xlfn.IFS(S573="FD",999,S573="FF",1000))),"")</f>
        <v/>
      </c>
    </row>
    <row r="574" spans="1:20" x14ac:dyDescent="0.2">
      <c r="A574" s="3"/>
      <c r="B574" s="3"/>
      <c r="C574" s="3"/>
      <c r="D574" s="3"/>
      <c r="E574" s="16">
        <f t="shared" si="111"/>
        <v>0</v>
      </c>
      <c r="F574" s="16">
        <f t="shared" si="112"/>
        <v>0</v>
      </c>
      <c r="G574" s="9">
        <f t="shared" si="110"/>
        <v>0</v>
      </c>
      <c r="H574" s="9">
        <f t="shared" si="113"/>
        <v>0</v>
      </c>
      <c r="I574" s="9">
        <f t="shared" si="121"/>
        <v>0</v>
      </c>
      <c r="J574" s="9">
        <f t="shared" si="122"/>
        <v>0</v>
      </c>
      <c r="K574" s="9" t="str">
        <f t="shared" si="114"/>
        <v/>
      </c>
      <c r="L574" s="9" t="str">
        <f t="shared" si="115"/>
        <v/>
      </c>
      <c r="M574" s="9" t="str">
        <f t="shared" si="116"/>
        <v/>
      </c>
      <c r="N574" s="9" t="str">
        <f t="shared" si="117"/>
        <v/>
      </c>
      <c r="O574" s="9" t="str">
        <f t="shared" si="118"/>
        <v/>
      </c>
      <c r="P574" s="9" t="str">
        <f t="shared" si="119"/>
        <v/>
      </c>
      <c r="Q574" s="9" t="str">
        <f t="shared" si="120"/>
        <v/>
      </c>
      <c r="R574" s="9" t="str">
        <f>IF(A574&lt;&gt;"",IF(COUNTIF($G$2:$G$1000,"&gt;=50")&gt;=10,IF(AND(F574&gt;=55,G574&gt;=50),IF(_xlfn.RANK.EQ(K574,$K$2:$K$1000,0)&lt;=ROUND(COUNTIFS($G$2:$G$1000,"&gt;=50",$F$2:$F$1000,"&gt;=55")/100*$AF$9,0),$AF$8,IF(_xlfn.RANK.EQ(L574,$L$2:$L$1000,0)&lt;=ROUND(COUNTIFS($G$2:$G$1000,"&gt;=50",$F$2:$F$1000,"&gt;=55")/100*$AE$9,0),$AE$8,IF(_xlfn.RANK.EQ(M574,$M$2:$M$1000,0)&lt;=ROUND(COUNTIFS($G$2:$G$1000,"&gt;=50",$F$2:$F$1000,"&gt;=55")/100*$AD$9,0),$AD$8,IF(_xlfn.RANK.EQ(N574,$N$2:$N$1000,0)&lt;=ROUND(COUNTIFS($G$2:$G$1000,"&gt;=50",$F$2:$F$1000,"&gt;=55")/100*$AC$9,0),$AC$8,IF(_xlfn.RANK.EQ(O574,$O$2:$O$1000,0)&lt;=ROUND(COUNTIFS($G$2:$G$1000,"&gt;=50",$F$2:$F$1000,"&gt;=55")/100*$AB$9,0),$AB$8,IF(_xlfn.RANK.EQ(P574,$P$2:$P$1000,0)&lt;=ROUND(COUNTIFS($G$2:$G$1000,"&gt;=50",$F$2:$F$1000,"&gt;=55")/100*$AA$9,0),$AA$8,$Z$8)))))),IF(I574&gt;=$Y$9,$Y$8,$X$8)),IF(I574&gt;=$X$32,$X$30,IF(I574&gt;=$Y$32,$Y$30,IF(I574&gt;=$Z$32,$Z$30,IF(I574&gt;=$AA$32,$AA$30,IF(I574&gt;=$AB$32,$AB$30,IF(I574&gt;=$AC$32,$AC$30,IF(I574&gt;=$AD$32,$AD$30,IF(I574&gt;=$AE$32,$AE$30,$AF$30))))))))),"")</f>
        <v/>
      </c>
      <c r="S574" s="9" t="str" cm="1">
        <f t="array" ref="S574">IF(AND(D574&lt;&gt;"",D574&lt;&gt;"GR"),IF(COUNTIF($H$2:$H$1000,"&gt;=50")&gt;=10,IF(D574&lt;&gt;"GR",IF(AND(D574&gt;=55,H574&gt;=50),_xlfn.IFS(AND(H574&gt;=$AF$11,H574&gt;$AE$10,H574&gt;$AD$10,H574&gt;$AC$10,H574&gt;$AB$10,H574&gt;$AA$10,H574&gt;$Z$10),"AA",AND(H574&gt;=$AE$11,H574&gt;$AD$10,H574&gt;$AC$10,H574&gt;$AB$10,H574&gt;$AA$10,H574&gt;$Z$10),"BA",AND(H574&gt;=$AD$11,H574&gt;$AC$10,H574&gt;$AB$10,H574&gt;$AA$10,H574&gt;$Z$10),"BB",AND(H574&gt;=$AC$11,H574&gt;$AB$10,H574&gt;$AA$10,H574&gt;$Z$10),"CB",AND(H574&gt;=$AB$11,H574&gt;$AA$10,H574&gt;$Z$10),"CC",AND(H574&gt;=$AA$11,H574&gt;$Z$10),"DC",H574&gt;=50,"DD"),IF(H574&gt;=$Y$9,"FD","FF")),R574),IF(J574&gt;=$X$32,$X$30,IF(J574&gt;=$Y$32,$Y$30,IF(J574&gt;=$Z$32,$Z$30,IF(J574&gt;=$AA$32,$AA$30,IF(J574&gt;=$AB$32,$AB$30,IF(J574&gt;=$AC$32,$AC$30,IF(J574&gt;=$AD$32,$AD$30,IF(J574&gt;=$AE$32,$AE$30,$AF$30))))))))),R574)</f>
        <v/>
      </c>
      <c r="T574" s="9" t="str" cm="1">
        <f t="array" ref="T574">IF(A574&lt;&gt;"",IF(_xlfn.BITOR(D574&lt;&gt;"GR",D574&lt;&gt;""),IF(AND(J574&gt;=50,D574&gt;=55),_xlfn.RANK.EQ(J574,$J$2:$J$1000,0),_xlfn.IFS(S574="FD",999,S574="FF",1000)),IF(AND(J574&gt;=50,F574&gt;=55),_xlfn.RANK.EQ(J574,$J$2:$J$326,0),_xlfn.IFS(S574="FD",999,S574="FF",1000))),"")</f>
        <v/>
      </c>
    </row>
    <row r="575" spans="1:20" x14ac:dyDescent="0.2">
      <c r="A575" s="3"/>
      <c r="B575" s="3"/>
      <c r="C575" s="3"/>
      <c r="D575" s="3"/>
      <c r="E575" s="16">
        <f t="shared" si="111"/>
        <v>0</v>
      </c>
      <c r="F575" s="16">
        <f t="shared" si="112"/>
        <v>0</v>
      </c>
      <c r="G575" s="9">
        <f t="shared" si="110"/>
        <v>0</v>
      </c>
      <c r="H575" s="9">
        <f t="shared" si="113"/>
        <v>0</v>
      </c>
      <c r="I575" s="9">
        <f t="shared" si="121"/>
        <v>0</v>
      </c>
      <c r="J575" s="9">
        <f t="shared" si="122"/>
        <v>0</v>
      </c>
      <c r="K575" s="9" t="str">
        <f t="shared" si="114"/>
        <v/>
      </c>
      <c r="L575" s="9" t="str">
        <f t="shared" si="115"/>
        <v/>
      </c>
      <c r="M575" s="9" t="str">
        <f t="shared" si="116"/>
        <v/>
      </c>
      <c r="N575" s="9" t="str">
        <f t="shared" si="117"/>
        <v/>
      </c>
      <c r="O575" s="9" t="str">
        <f t="shared" si="118"/>
        <v/>
      </c>
      <c r="P575" s="9" t="str">
        <f t="shared" si="119"/>
        <v/>
      </c>
      <c r="Q575" s="9" t="str">
        <f t="shared" si="120"/>
        <v/>
      </c>
      <c r="R575" s="9" t="str">
        <f>IF(A575&lt;&gt;"",IF(COUNTIF($G$2:$G$1000,"&gt;=50")&gt;=10,IF(AND(F575&gt;=55,G575&gt;=50),IF(_xlfn.RANK.EQ(K575,$K$2:$K$1000,0)&lt;=ROUND(COUNTIFS($G$2:$G$1000,"&gt;=50",$F$2:$F$1000,"&gt;=55")/100*$AF$9,0),$AF$8,IF(_xlfn.RANK.EQ(L575,$L$2:$L$1000,0)&lt;=ROUND(COUNTIFS($G$2:$G$1000,"&gt;=50",$F$2:$F$1000,"&gt;=55")/100*$AE$9,0),$AE$8,IF(_xlfn.RANK.EQ(M575,$M$2:$M$1000,0)&lt;=ROUND(COUNTIFS($G$2:$G$1000,"&gt;=50",$F$2:$F$1000,"&gt;=55")/100*$AD$9,0),$AD$8,IF(_xlfn.RANK.EQ(N575,$N$2:$N$1000,0)&lt;=ROUND(COUNTIFS($G$2:$G$1000,"&gt;=50",$F$2:$F$1000,"&gt;=55")/100*$AC$9,0),$AC$8,IF(_xlfn.RANK.EQ(O575,$O$2:$O$1000,0)&lt;=ROUND(COUNTIFS($G$2:$G$1000,"&gt;=50",$F$2:$F$1000,"&gt;=55")/100*$AB$9,0),$AB$8,IF(_xlfn.RANK.EQ(P575,$P$2:$P$1000,0)&lt;=ROUND(COUNTIFS($G$2:$G$1000,"&gt;=50",$F$2:$F$1000,"&gt;=55")/100*$AA$9,0),$AA$8,$Z$8)))))),IF(I575&gt;=$Y$9,$Y$8,$X$8)),IF(I575&gt;=$X$32,$X$30,IF(I575&gt;=$Y$32,$Y$30,IF(I575&gt;=$Z$32,$Z$30,IF(I575&gt;=$AA$32,$AA$30,IF(I575&gt;=$AB$32,$AB$30,IF(I575&gt;=$AC$32,$AC$30,IF(I575&gt;=$AD$32,$AD$30,IF(I575&gt;=$AE$32,$AE$30,$AF$30))))))))),"")</f>
        <v/>
      </c>
      <c r="S575" s="9" t="str" cm="1">
        <f t="array" ref="S575">IF(AND(D575&lt;&gt;"",D575&lt;&gt;"GR"),IF(COUNTIF($H$2:$H$1000,"&gt;=50")&gt;=10,IF(D575&lt;&gt;"GR",IF(AND(D575&gt;=55,H575&gt;=50),_xlfn.IFS(AND(H575&gt;=$AF$11,H575&gt;$AE$10,H575&gt;$AD$10,H575&gt;$AC$10,H575&gt;$AB$10,H575&gt;$AA$10,H575&gt;$Z$10),"AA",AND(H575&gt;=$AE$11,H575&gt;$AD$10,H575&gt;$AC$10,H575&gt;$AB$10,H575&gt;$AA$10,H575&gt;$Z$10),"BA",AND(H575&gt;=$AD$11,H575&gt;$AC$10,H575&gt;$AB$10,H575&gt;$AA$10,H575&gt;$Z$10),"BB",AND(H575&gt;=$AC$11,H575&gt;$AB$10,H575&gt;$AA$10,H575&gt;$Z$10),"CB",AND(H575&gt;=$AB$11,H575&gt;$AA$10,H575&gt;$Z$10),"CC",AND(H575&gt;=$AA$11,H575&gt;$Z$10),"DC",H575&gt;=50,"DD"),IF(H575&gt;=$Y$9,"FD","FF")),R575),IF(J575&gt;=$X$32,$X$30,IF(J575&gt;=$Y$32,$Y$30,IF(J575&gt;=$Z$32,$Z$30,IF(J575&gt;=$AA$32,$AA$30,IF(J575&gt;=$AB$32,$AB$30,IF(J575&gt;=$AC$32,$AC$30,IF(J575&gt;=$AD$32,$AD$30,IF(J575&gt;=$AE$32,$AE$30,$AF$30))))))))),R575)</f>
        <v/>
      </c>
      <c r="T575" s="9" t="str" cm="1">
        <f t="array" ref="T575">IF(A575&lt;&gt;"",IF(_xlfn.BITOR(D575&lt;&gt;"GR",D575&lt;&gt;""),IF(AND(J575&gt;=50,D575&gt;=55),_xlfn.RANK.EQ(J575,$J$2:$J$1000,0),_xlfn.IFS(S575="FD",999,S575="FF",1000)),IF(AND(J575&gt;=50,F575&gt;=55),_xlfn.RANK.EQ(J575,$J$2:$J$326,0),_xlfn.IFS(S575="FD",999,S575="FF",1000))),"")</f>
        <v/>
      </c>
    </row>
    <row r="576" spans="1:20" x14ac:dyDescent="0.2">
      <c r="A576" s="3"/>
      <c r="B576" s="3"/>
      <c r="C576" s="3"/>
      <c r="D576" s="3"/>
      <c r="E576" s="16">
        <f t="shared" si="111"/>
        <v>0</v>
      </c>
      <c r="F576" s="16">
        <f t="shared" si="112"/>
        <v>0</v>
      </c>
      <c r="G576" s="9">
        <f t="shared" si="110"/>
        <v>0</v>
      </c>
      <c r="H576" s="9">
        <f t="shared" si="113"/>
        <v>0</v>
      </c>
      <c r="I576" s="9">
        <f t="shared" si="121"/>
        <v>0</v>
      </c>
      <c r="J576" s="9">
        <f t="shared" si="122"/>
        <v>0</v>
      </c>
      <c r="K576" s="9" t="str">
        <f t="shared" si="114"/>
        <v/>
      </c>
      <c r="L576" s="9" t="str">
        <f t="shared" si="115"/>
        <v/>
      </c>
      <c r="M576" s="9" t="str">
        <f t="shared" si="116"/>
        <v/>
      </c>
      <c r="N576" s="9" t="str">
        <f t="shared" si="117"/>
        <v/>
      </c>
      <c r="O576" s="9" t="str">
        <f t="shared" si="118"/>
        <v/>
      </c>
      <c r="P576" s="9" t="str">
        <f t="shared" si="119"/>
        <v/>
      </c>
      <c r="Q576" s="9" t="str">
        <f t="shared" si="120"/>
        <v/>
      </c>
      <c r="R576" s="9" t="str">
        <f>IF(A576&lt;&gt;"",IF(COUNTIF($G$2:$G$1000,"&gt;=50")&gt;=10,IF(AND(F576&gt;=55,G576&gt;=50),IF(_xlfn.RANK.EQ(K576,$K$2:$K$1000,0)&lt;=ROUND(COUNTIFS($G$2:$G$1000,"&gt;=50",$F$2:$F$1000,"&gt;=55")/100*$AF$9,0),$AF$8,IF(_xlfn.RANK.EQ(L576,$L$2:$L$1000,0)&lt;=ROUND(COUNTIFS($G$2:$G$1000,"&gt;=50",$F$2:$F$1000,"&gt;=55")/100*$AE$9,0),$AE$8,IF(_xlfn.RANK.EQ(M576,$M$2:$M$1000,0)&lt;=ROUND(COUNTIFS($G$2:$G$1000,"&gt;=50",$F$2:$F$1000,"&gt;=55")/100*$AD$9,0),$AD$8,IF(_xlfn.RANK.EQ(N576,$N$2:$N$1000,0)&lt;=ROUND(COUNTIFS($G$2:$G$1000,"&gt;=50",$F$2:$F$1000,"&gt;=55")/100*$AC$9,0),$AC$8,IF(_xlfn.RANK.EQ(O576,$O$2:$O$1000,0)&lt;=ROUND(COUNTIFS($G$2:$G$1000,"&gt;=50",$F$2:$F$1000,"&gt;=55")/100*$AB$9,0),$AB$8,IF(_xlfn.RANK.EQ(P576,$P$2:$P$1000,0)&lt;=ROUND(COUNTIFS($G$2:$G$1000,"&gt;=50",$F$2:$F$1000,"&gt;=55")/100*$AA$9,0),$AA$8,$Z$8)))))),IF(I576&gt;=$Y$9,$Y$8,$X$8)),IF(I576&gt;=$X$32,$X$30,IF(I576&gt;=$Y$32,$Y$30,IF(I576&gt;=$Z$32,$Z$30,IF(I576&gt;=$AA$32,$AA$30,IF(I576&gt;=$AB$32,$AB$30,IF(I576&gt;=$AC$32,$AC$30,IF(I576&gt;=$AD$32,$AD$30,IF(I576&gt;=$AE$32,$AE$30,$AF$30))))))))),"")</f>
        <v/>
      </c>
      <c r="S576" s="9" t="str" cm="1">
        <f t="array" ref="S576">IF(AND(D576&lt;&gt;"",D576&lt;&gt;"GR"),IF(COUNTIF($H$2:$H$1000,"&gt;=50")&gt;=10,IF(D576&lt;&gt;"GR",IF(AND(D576&gt;=55,H576&gt;=50),_xlfn.IFS(AND(H576&gt;=$AF$11,H576&gt;$AE$10,H576&gt;$AD$10,H576&gt;$AC$10,H576&gt;$AB$10,H576&gt;$AA$10,H576&gt;$Z$10),"AA",AND(H576&gt;=$AE$11,H576&gt;$AD$10,H576&gt;$AC$10,H576&gt;$AB$10,H576&gt;$AA$10,H576&gt;$Z$10),"BA",AND(H576&gt;=$AD$11,H576&gt;$AC$10,H576&gt;$AB$10,H576&gt;$AA$10,H576&gt;$Z$10),"BB",AND(H576&gt;=$AC$11,H576&gt;$AB$10,H576&gt;$AA$10,H576&gt;$Z$10),"CB",AND(H576&gt;=$AB$11,H576&gt;$AA$10,H576&gt;$Z$10),"CC",AND(H576&gt;=$AA$11,H576&gt;$Z$10),"DC",H576&gt;=50,"DD"),IF(H576&gt;=$Y$9,"FD","FF")),R576),IF(J576&gt;=$X$32,$X$30,IF(J576&gt;=$Y$32,$Y$30,IF(J576&gt;=$Z$32,$Z$30,IF(J576&gt;=$AA$32,$AA$30,IF(J576&gt;=$AB$32,$AB$30,IF(J576&gt;=$AC$32,$AC$30,IF(J576&gt;=$AD$32,$AD$30,IF(J576&gt;=$AE$32,$AE$30,$AF$30))))))))),R576)</f>
        <v/>
      </c>
      <c r="T576" s="9" t="str" cm="1">
        <f t="array" ref="T576">IF(A576&lt;&gt;"",IF(_xlfn.BITOR(D576&lt;&gt;"GR",D576&lt;&gt;""),IF(AND(J576&gt;=50,D576&gt;=55),_xlfn.RANK.EQ(J576,$J$2:$J$1000,0),_xlfn.IFS(S576="FD",999,S576="FF",1000)),IF(AND(J576&gt;=50,F576&gt;=55),_xlfn.RANK.EQ(J576,$J$2:$J$326,0),_xlfn.IFS(S576="FD",999,S576="FF",1000))),"")</f>
        <v/>
      </c>
    </row>
    <row r="577" spans="1:20" x14ac:dyDescent="0.2">
      <c r="A577" s="3"/>
      <c r="B577" s="3"/>
      <c r="C577" s="3"/>
      <c r="D577" s="3"/>
      <c r="E577" s="16">
        <f t="shared" si="111"/>
        <v>0</v>
      </c>
      <c r="F577" s="16">
        <f t="shared" si="112"/>
        <v>0</v>
      </c>
      <c r="G577" s="9">
        <f t="shared" si="110"/>
        <v>0</v>
      </c>
      <c r="H577" s="9">
        <f t="shared" si="113"/>
        <v>0</v>
      </c>
      <c r="I577" s="9">
        <f t="shared" si="121"/>
        <v>0</v>
      </c>
      <c r="J577" s="9">
        <f t="shared" si="122"/>
        <v>0</v>
      </c>
      <c r="K577" s="9" t="str">
        <f t="shared" si="114"/>
        <v/>
      </c>
      <c r="L577" s="9" t="str">
        <f t="shared" si="115"/>
        <v/>
      </c>
      <c r="M577" s="9" t="str">
        <f t="shared" si="116"/>
        <v/>
      </c>
      <c r="N577" s="9" t="str">
        <f t="shared" si="117"/>
        <v/>
      </c>
      <c r="O577" s="9" t="str">
        <f t="shared" si="118"/>
        <v/>
      </c>
      <c r="P577" s="9" t="str">
        <f t="shared" si="119"/>
        <v/>
      </c>
      <c r="Q577" s="9" t="str">
        <f t="shared" si="120"/>
        <v/>
      </c>
      <c r="R577" s="9" t="str">
        <f>IF(A577&lt;&gt;"",IF(COUNTIF($G$2:$G$1000,"&gt;=50")&gt;=10,IF(AND(F577&gt;=55,G577&gt;=50),IF(_xlfn.RANK.EQ(K577,$K$2:$K$1000,0)&lt;=ROUND(COUNTIFS($G$2:$G$1000,"&gt;=50",$F$2:$F$1000,"&gt;=55")/100*$AF$9,0),$AF$8,IF(_xlfn.RANK.EQ(L577,$L$2:$L$1000,0)&lt;=ROUND(COUNTIFS($G$2:$G$1000,"&gt;=50",$F$2:$F$1000,"&gt;=55")/100*$AE$9,0),$AE$8,IF(_xlfn.RANK.EQ(M577,$M$2:$M$1000,0)&lt;=ROUND(COUNTIFS($G$2:$G$1000,"&gt;=50",$F$2:$F$1000,"&gt;=55")/100*$AD$9,0),$AD$8,IF(_xlfn.RANK.EQ(N577,$N$2:$N$1000,0)&lt;=ROUND(COUNTIFS($G$2:$G$1000,"&gt;=50",$F$2:$F$1000,"&gt;=55")/100*$AC$9,0),$AC$8,IF(_xlfn.RANK.EQ(O577,$O$2:$O$1000,0)&lt;=ROUND(COUNTIFS($G$2:$G$1000,"&gt;=50",$F$2:$F$1000,"&gt;=55")/100*$AB$9,0),$AB$8,IF(_xlfn.RANK.EQ(P577,$P$2:$P$1000,0)&lt;=ROUND(COUNTIFS($G$2:$G$1000,"&gt;=50",$F$2:$F$1000,"&gt;=55")/100*$AA$9,0),$AA$8,$Z$8)))))),IF(I577&gt;=$Y$9,$Y$8,$X$8)),IF(I577&gt;=$X$32,$X$30,IF(I577&gt;=$Y$32,$Y$30,IF(I577&gt;=$Z$32,$Z$30,IF(I577&gt;=$AA$32,$AA$30,IF(I577&gt;=$AB$32,$AB$30,IF(I577&gt;=$AC$32,$AC$30,IF(I577&gt;=$AD$32,$AD$30,IF(I577&gt;=$AE$32,$AE$30,$AF$30))))))))),"")</f>
        <v/>
      </c>
      <c r="S577" s="9" t="str" cm="1">
        <f t="array" ref="S577">IF(AND(D577&lt;&gt;"",D577&lt;&gt;"GR"),IF(COUNTIF($H$2:$H$1000,"&gt;=50")&gt;=10,IF(D577&lt;&gt;"GR",IF(AND(D577&gt;=55,H577&gt;=50),_xlfn.IFS(AND(H577&gt;=$AF$11,H577&gt;$AE$10,H577&gt;$AD$10,H577&gt;$AC$10,H577&gt;$AB$10,H577&gt;$AA$10,H577&gt;$Z$10),"AA",AND(H577&gt;=$AE$11,H577&gt;$AD$10,H577&gt;$AC$10,H577&gt;$AB$10,H577&gt;$AA$10,H577&gt;$Z$10),"BA",AND(H577&gt;=$AD$11,H577&gt;$AC$10,H577&gt;$AB$10,H577&gt;$AA$10,H577&gt;$Z$10),"BB",AND(H577&gt;=$AC$11,H577&gt;$AB$10,H577&gt;$AA$10,H577&gt;$Z$10),"CB",AND(H577&gt;=$AB$11,H577&gt;$AA$10,H577&gt;$Z$10),"CC",AND(H577&gt;=$AA$11,H577&gt;$Z$10),"DC",H577&gt;=50,"DD"),IF(H577&gt;=$Y$9,"FD","FF")),R577),IF(J577&gt;=$X$32,$X$30,IF(J577&gt;=$Y$32,$Y$30,IF(J577&gt;=$Z$32,$Z$30,IF(J577&gt;=$AA$32,$AA$30,IF(J577&gt;=$AB$32,$AB$30,IF(J577&gt;=$AC$32,$AC$30,IF(J577&gt;=$AD$32,$AD$30,IF(J577&gt;=$AE$32,$AE$30,$AF$30))))))))),R577)</f>
        <v/>
      </c>
      <c r="T577" s="9" t="str" cm="1">
        <f t="array" ref="T577">IF(A577&lt;&gt;"",IF(_xlfn.BITOR(D577&lt;&gt;"GR",D577&lt;&gt;""),IF(AND(J577&gt;=50,D577&gt;=55),_xlfn.RANK.EQ(J577,$J$2:$J$1000,0),_xlfn.IFS(S577="FD",999,S577="FF",1000)),IF(AND(J577&gt;=50,F577&gt;=55),_xlfn.RANK.EQ(J577,$J$2:$J$326,0),_xlfn.IFS(S577="FD",999,S577="FF",1000))),"")</f>
        <v/>
      </c>
    </row>
    <row r="578" spans="1:20" x14ac:dyDescent="0.2">
      <c r="A578" s="3"/>
      <c r="B578" s="3"/>
      <c r="C578" s="3"/>
      <c r="D578" s="3"/>
      <c r="E578" s="16">
        <f t="shared" si="111"/>
        <v>0</v>
      </c>
      <c r="F578" s="16">
        <f t="shared" si="112"/>
        <v>0</v>
      </c>
      <c r="G578" s="9">
        <f t="shared" ref="G578:G641" si="123">(E578*0.4)+(F578*0.6)</f>
        <v>0</v>
      </c>
      <c r="H578" s="9">
        <f t="shared" si="113"/>
        <v>0</v>
      </c>
      <c r="I578" s="9">
        <f t="shared" si="121"/>
        <v>0</v>
      </c>
      <c r="J578" s="9">
        <f t="shared" si="122"/>
        <v>0</v>
      </c>
      <c r="K578" s="9" t="str">
        <f t="shared" si="114"/>
        <v/>
      </c>
      <c r="L578" s="9" t="str">
        <f t="shared" si="115"/>
        <v/>
      </c>
      <c r="M578" s="9" t="str">
        <f t="shared" si="116"/>
        <v/>
      </c>
      <c r="N578" s="9" t="str">
        <f t="shared" si="117"/>
        <v/>
      </c>
      <c r="O578" s="9" t="str">
        <f t="shared" si="118"/>
        <v/>
      </c>
      <c r="P578" s="9" t="str">
        <f t="shared" si="119"/>
        <v/>
      </c>
      <c r="Q578" s="9" t="str">
        <f t="shared" si="120"/>
        <v/>
      </c>
      <c r="R578" s="9" t="str">
        <f>IF(A578&lt;&gt;"",IF(COUNTIF($G$2:$G$1000,"&gt;=50")&gt;=10,IF(AND(F578&gt;=55,G578&gt;=50),IF(_xlfn.RANK.EQ(K578,$K$2:$K$1000,0)&lt;=ROUND(COUNTIFS($G$2:$G$1000,"&gt;=50",$F$2:$F$1000,"&gt;=55")/100*$AF$9,0),$AF$8,IF(_xlfn.RANK.EQ(L578,$L$2:$L$1000,0)&lt;=ROUND(COUNTIFS($G$2:$G$1000,"&gt;=50",$F$2:$F$1000,"&gt;=55")/100*$AE$9,0),$AE$8,IF(_xlfn.RANK.EQ(M578,$M$2:$M$1000,0)&lt;=ROUND(COUNTIFS($G$2:$G$1000,"&gt;=50",$F$2:$F$1000,"&gt;=55")/100*$AD$9,0),$AD$8,IF(_xlfn.RANK.EQ(N578,$N$2:$N$1000,0)&lt;=ROUND(COUNTIFS($G$2:$G$1000,"&gt;=50",$F$2:$F$1000,"&gt;=55")/100*$AC$9,0),$AC$8,IF(_xlfn.RANK.EQ(O578,$O$2:$O$1000,0)&lt;=ROUND(COUNTIFS($G$2:$G$1000,"&gt;=50",$F$2:$F$1000,"&gt;=55")/100*$AB$9,0),$AB$8,IF(_xlfn.RANK.EQ(P578,$P$2:$P$1000,0)&lt;=ROUND(COUNTIFS($G$2:$G$1000,"&gt;=50",$F$2:$F$1000,"&gt;=55")/100*$AA$9,0),$AA$8,$Z$8)))))),IF(I578&gt;=$Y$9,$Y$8,$X$8)),IF(I578&gt;=$X$32,$X$30,IF(I578&gt;=$Y$32,$Y$30,IF(I578&gt;=$Z$32,$Z$30,IF(I578&gt;=$AA$32,$AA$30,IF(I578&gt;=$AB$32,$AB$30,IF(I578&gt;=$AC$32,$AC$30,IF(I578&gt;=$AD$32,$AD$30,IF(I578&gt;=$AE$32,$AE$30,$AF$30))))))))),"")</f>
        <v/>
      </c>
      <c r="S578" s="9" t="str" cm="1">
        <f t="array" ref="S578">IF(AND(D578&lt;&gt;"",D578&lt;&gt;"GR"),IF(COUNTIF($H$2:$H$1000,"&gt;=50")&gt;=10,IF(D578&lt;&gt;"GR",IF(AND(D578&gt;=55,H578&gt;=50),_xlfn.IFS(AND(H578&gt;=$AF$11,H578&gt;$AE$10,H578&gt;$AD$10,H578&gt;$AC$10,H578&gt;$AB$10,H578&gt;$AA$10,H578&gt;$Z$10),"AA",AND(H578&gt;=$AE$11,H578&gt;$AD$10,H578&gt;$AC$10,H578&gt;$AB$10,H578&gt;$AA$10,H578&gt;$Z$10),"BA",AND(H578&gt;=$AD$11,H578&gt;$AC$10,H578&gt;$AB$10,H578&gt;$AA$10,H578&gt;$Z$10),"BB",AND(H578&gt;=$AC$11,H578&gt;$AB$10,H578&gt;$AA$10,H578&gt;$Z$10),"CB",AND(H578&gt;=$AB$11,H578&gt;$AA$10,H578&gt;$Z$10),"CC",AND(H578&gt;=$AA$11,H578&gt;$Z$10),"DC",H578&gt;=50,"DD"),IF(H578&gt;=$Y$9,"FD","FF")),R578),IF(J578&gt;=$X$32,$X$30,IF(J578&gt;=$Y$32,$Y$30,IF(J578&gt;=$Z$32,$Z$30,IF(J578&gt;=$AA$32,$AA$30,IF(J578&gt;=$AB$32,$AB$30,IF(J578&gt;=$AC$32,$AC$30,IF(J578&gt;=$AD$32,$AD$30,IF(J578&gt;=$AE$32,$AE$30,$AF$30))))))))),R578)</f>
        <v/>
      </c>
      <c r="T578" s="9" t="str" cm="1">
        <f t="array" ref="T578">IF(A578&lt;&gt;"",IF(_xlfn.BITOR(D578&lt;&gt;"GR",D578&lt;&gt;""),IF(AND(J578&gt;=50,D578&gt;=55),_xlfn.RANK.EQ(J578,$J$2:$J$1000,0),_xlfn.IFS(S578="FD",999,S578="FF",1000)),IF(AND(J578&gt;=50,F578&gt;=55),_xlfn.RANK.EQ(J578,$J$2:$J$326,0),_xlfn.IFS(S578="FD",999,S578="FF",1000))),"")</f>
        <v/>
      </c>
    </row>
    <row r="579" spans="1:20" x14ac:dyDescent="0.2">
      <c r="A579" s="3"/>
      <c r="B579" s="3"/>
      <c r="C579" s="3"/>
      <c r="D579" s="3"/>
      <c r="E579" s="16">
        <f t="shared" ref="E579:E642" si="124">IF(_xlfn.BITOR(B579="GR",B579=""),0,B579)</f>
        <v>0</v>
      </c>
      <c r="F579" s="16">
        <f t="shared" ref="F579:F642" si="125">IF(_xlfn.BITOR(C579="",C579="GR"),0,C579)</f>
        <v>0</v>
      </c>
      <c r="G579" s="9">
        <f t="shared" si="123"/>
        <v>0</v>
      </c>
      <c r="H579" s="9">
        <f t="shared" ref="H579:H642" si="126">IF(AND(D579&lt;&gt;"",D579&lt;&gt;"GR"),(E579*0.4)+(D579*0.6),G579)</f>
        <v>0</v>
      </c>
      <c r="I579" s="9">
        <f t="shared" si="121"/>
        <v>0</v>
      </c>
      <c r="J579" s="9">
        <f t="shared" si="122"/>
        <v>0</v>
      </c>
      <c r="K579" s="9" t="str">
        <f t="shared" ref="K579:K642" si="127">IF(AND(G579&gt;=50,F579&gt;=55),G579,"")</f>
        <v/>
      </c>
      <c r="L579" s="9" t="str">
        <f t="shared" ref="L579:L642" si="128">IF(K579&lt;&gt;"",IF(_xlfn.RANK.EQ(K579,$K$2:$K$326,0)&lt;=ROUND(COUNTIFS($G$2:$G$326,"&gt;=50",$F$2:$F$326,"&gt;=55")/100*$AF$9,0),"",G579),"")</f>
        <v/>
      </c>
      <c r="M579" s="9" t="str">
        <f t="shared" ref="M579:M642" si="129">IF(L579&lt;&gt;"",IF(_xlfn.RANK.EQ(L579,$L$2:$L$326,0)&lt;=ROUND(COUNTIFS($G$2:$G$326,"&gt;=50",$F$2:$F$326,"&gt;=55")/100*$AE$9,0),"",G579),"")</f>
        <v/>
      </c>
      <c r="N579" s="9" t="str">
        <f t="shared" ref="N579:N642" si="130">IF(M579&lt;&gt;"",IF(_xlfn.RANK.EQ(M579,$M$2:$M$326,0)&lt;=ROUND(COUNTIFS($G$2:$G$326,"&gt;=50",$F$2:$F$326,"&gt;=55")/100*$AD$9,0),"",G579),"")</f>
        <v/>
      </c>
      <c r="O579" s="9" t="str">
        <f t="shared" ref="O579:O642" si="131">IF(N579&lt;&gt;"",IF(_xlfn.RANK.EQ(N579,$N$2:$N$326,0)&lt;=ROUND(COUNTIFS($G$2:$G$326,"&gt;=50",$F$2:$F$326,"&gt;=55")/100*$AC$9,0),"",G579),"")</f>
        <v/>
      </c>
      <c r="P579" s="9" t="str">
        <f t="shared" ref="P579:P642" si="132">IF(O579&lt;&gt;"",IF(_xlfn.RANK.EQ(O579,$O$2:$O$326,0)&lt;=ROUND(COUNTIFS($G$2:$G$326,"&gt;=50",$F$2:$F$326,"&gt;=55")/100*$AB$9,0),"",G579),"")</f>
        <v/>
      </c>
      <c r="Q579" s="9" t="str">
        <f t="shared" ref="Q579:Q642" si="133">IF(P579&lt;&gt;"",IF(_xlfn.RANK.EQ(P579,$P$2:$P$326,0)&lt;=ROUND(COUNTIFS($G$2:$G$326,"&gt;=50",$F$2:$F$326,"&gt;=55")/100*$AA$9,0),"",G579),"")</f>
        <v/>
      </c>
      <c r="R579" s="9" t="str">
        <f>IF(A579&lt;&gt;"",IF(COUNTIF($G$2:$G$1000,"&gt;=50")&gt;=10,IF(AND(F579&gt;=55,G579&gt;=50),IF(_xlfn.RANK.EQ(K579,$K$2:$K$1000,0)&lt;=ROUND(COUNTIFS($G$2:$G$1000,"&gt;=50",$F$2:$F$1000,"&gt;=55")/100*$AF$9,0),$AF$8,IF(_xlfn.RANK.EQ(L579,$L$2:$L$1000,0)&lt;=ROUND(COUNTIFS($G$2:$G$1000,"&gt;=50",$F$2:$F$1000,"&gt;=55")/100*$AE$9,0),$AE$8,IF(_xlfn.RANK.EQ(M579,$M$2:$M$1000,0)&lt;=ROUND(COUNTIFS($G$2:$G$1000,"&gt;=50",$F$2:$F$1000,"&gt;=55")/100*$AD$9,0),$AD$8,IF(_xlfn.RANK.EQ(N579,$N$2:$N$1000,0)&lt;=ROUND(COUNTIFS($G$2:$G$1000,"&gt;=50",$F$2:$F$1000,"&gt;=55")/100*$AC$9,0),$AC$8,IF(_xlfn.RANK.EQ(O579,$O$2:$O$1000,0)&lt;=ROUND(COUNTIFS($G$2:$G$1000,"&gt;=50",$F$2:$F$1000,"&gt;=55")/100*$AB$9,0),$AB$8,IF(_xlfn.RANK.EQ(P579,$P$2:$P$1000,0)&lt;=ROUND(COUNTIFS($G$2:$G$1000,"&gt;=50",$F$2:$F$1000,"&gt;=55")/100*$AA$9,0),$AA$8,$Z$8)))))),IF(I579&gt;=$Y$9,$Y$8,$X$8)),IF(I579&gt;=$X$32,$X$30,IF(I579&gt;=$Y$32,$Y$30,IF(I579&gt;=$Z$32,$Z$30,IF(I579&gt;=$AA$32,$AA$30,IF(I579&gt;=$AB$32,$AB$30,IF(I579&gt;=$AC$32,$AC$30,IF(I579&gt;=$AD$32,$AD$30,IF(I579&gt;=$AE$32,$AE$30,$AF$30))))))))),"")</f>
        <v/>
      </c>
      <c r="S579" s="9" t="str" cm="1">
        <f t="array" ref="S579">IF(AND(D579&lt;&gt;"",D579&lt;&gt;"GR"),IF(COUNTIF($H$2:$H$1000,"&gt;=50")&gt;=10,IF(D579&lt;&gt;"GR",IF(AND(D579&gt;=55,H579&gt;=50),_xlfn.IFS(AND(H579&gt;=$AF$11,H579&gt;$AE$10,H579&gt;$AD$10,H579&gt;$AC$10,H579&gt;$AB$10,H579&gt;$AA$10,H579&gt;$Z$10),"AA",AND(H579&gt;=$AE$11,H579&gt;$AD$10,H579&gt;$AC$10,H579&gt;$AB$10,H579&gt;$AA$10,H579&gt;$Z$10),"BA",AND(H579&gt;=$AD$11,H579&gt;$AC$10,H579&gt;$AB$10,H579&gt;$AA$10,H579&gt;$Z$10),"BB",AND(H579&gt;=$AC$11,H579&gt;$AB$10,H579&gt;$AA$10,H579&gt;$Z$10),"CB",AND(H579&gt;=$AB$11,H579&gt;$AA$10,H579&gt;$Z$10),"CC",AND(H579&gt;=$AA$11,H579&gt;$Z$10),"DC",H579&gt;=50,"DD"),IF(H579&gt;=$Y$9,"FD","FF")),R579),IF(J579&gt;=$X$32,$X$30,IF(J579&gt;=$Y$32,$Y$30,IF(J579&gt;=$Z$32,$Z$30,IF(J579&gt;=$AA$32,$AA$30,IF(J579&gt;=$AB$32,$AB$30,IF(J579&gt;=$AC$32,$AC$30,IF(J579&gt;=$AD$32,$AD$30,IF(J579&gt;=$AE$32,$AE$30,$AF$30))))))))),R579)</f>
        <v/>
      </c>
      <c r="T579" s="9" t="str" cm="1">
        <f t="array" ref="T579">IF(A579&lt;&gt;"",IF(_xlfn.BITOR(D579&lt;&gt;"GR",D579&lt;&gt;""),IF(AND(J579&gt;=50,D579&gt;=55),_xlfn.RANK.EQ(J579,$J$2:$J$1000,0),_xlfn.IFS(S579="FD",999,S579="FF",1000)),IF(AND(J579&gt;=50,F579&gt;=55),_xlfn.RANK.EQ(J579,$J$2:$J$326,0),_xlfn.IFS(S579="FD",999,S579="FF",1000))),"")</f>
        <v/>
      </c>
    </row>
    <row r="580" spans="1:20" x14ac:dyDescent="0.2">
      <c r="A580" s="3"/>
      <c r="B580" s="3"/>
      <c r="C580" s="3"/>
      <c r="D580" s="3"/>
      <c r="E580" s="16">
        <f t="shared" si="124"/>
        <v>0</v>
      </c>
      <c r="F580" s="16">
        <f t="shared" si="125"/>
        <v>0</v>
      </c>
      <c r="G580" s="9">
        <f t="shared" si="123"/>
        <v>0</v>
      </c>
      <c r="H580" s="9">
        <f t="shared" si="126"/>
        <v>0</v>
      </c>
      <c r="I580" s="9">
        <f t="shared" si="121"/>
        <v>0</v>
      </c>
      <c r="J580" s="9">
        <f t="shared" si="122"/>
        <v>0</v>
      </c>
      <c r="K580" s="9" t="str">
        <f t="shared" si="127"/>
        <v/>
      </c>
      <c r="L580" s="9" t="str">
        <f t="shared" si="128"/>
        <v/>
      </c>
      <c r="M580" s="9" t="str">
        <f t="shared" si="129"/>
        <v/>
      </c>
      <c r="N580" s="9" t="str">
        <f t="shared" si="130"/>
        <v/>
      </c>
      <c r="O580" s="9" t="str">
        <f t="shared" si="131"/>
        <v/>
      </c>
      <c r="P580" s="9" t="str">
        <f t="shared" si="132"/>
        <v/>
      </c>
      <c r="Q580" s="9" t="str">
        <f t="shared" si="133"/>
        <v/>
      </c>
      <c r="R580" s="9" t="str">
        <f>IF(A580&lt;&gt;"",IF(COUNTIF($G$2:$G$1000,"&gt;=50")&gt;=10,IF(AND(F580&gt;=55,G580&gt;=50),IF(_xlfn.RANK.EQ(K580,$K$2:$K$1000,0)&lt;=ROUND(COUNTIFS($G$2:$G$1000,"&gt;=50",$F$2:$F$1000,"&gt;=55")/100*$AF$9,0),$AF$8,IF(_xlfn.RANK.EQ(L580,$L$2:$L$1000,0)&lt;=ROUND(COUNTIFS($G$2:$G$1000,"&gt;=50",$F$2:$F$1000,"&gt;=55")/100*$AE$9,0),$AE$8,IF(_xlfn.RANK.EQ(M580,$M$2:$M$1000,0)&lt;=ROUND(COUNTIFS($G$2:$G$1000,"&gt;=50",$F$2:$F$1000,"&gt;=55")/100*$AD$9,0),$AD$8,IF(_xlfn.RANK.EQ(N580,$N$2:$N$1000,0)&lt;=ROUND(COUNTIFS($G$2:$G$1000,"&gt;=50",$F$2:$F$1000,"&gt;=55")/100*$AC$9,0),$AC$8,IF(_xlfn.RANK.EQ(O580,$O$2:$O$1000,0)&lt;=ROUND(COUNTIFS($G$2:$G$1000,"&gt;=50",$F$2:$F$1000,"&gt;=55")/100*$AB$9,0),$AB$8,IF(_xlfn.RANK.EQ(P580,$P$2:$P$1000,0)&lt;=ROUND(COUNTIFS($G$2:$G$1000,"&gt;=50",$F$2:$F$1000,"&gt;=55")/100*$AA$9,0),$AA$8,$Z$8)))))),IF(I580&gt;=$Y$9,$Y$8,$X$8)),IF(I580&gt;=$X$32,$X$30,IF(I580&gt;=$Y$32,$Y$30,IF(I580&gt;=$Z$32,$Z$30,IF(I580&gt;=$AA$32,$AA$30,IF(I580&gt;=$AB$32,$AB$30,IF(I580&gt;=$AC$32,$AC$30,IF(I580&gt;=$AD$32,$AD$30,IF(I580&gt;=$AE$32,$AE$30,$AF$30))))))))),"")</f>
        <v/>
      </c>
      <c r="S580" s="9" t="str" cm="1">
        <f t="array" ref="S580">IF(AND(D580&lt;&gt;"",D580&lt;&gt;"GR"),IF(COUNTIF($H$2:$H$1000,"&gt;=50")&gt;=10,IF(D580&lt;&gt;"GR",IF(AND(D580&gt;=55,H580&gt;=50),_xlfn.IFS(AND(H580&gt;=$AF$11,H580&gt;$AE$10,H580&gt;$AD$10,H580&gt;$AC$10,H580&gt;$AB$10,H580&gt;$AA$10,H580&gt;$Z$10),"AA",AND(H580&gt;=$AE$11,H580&gt;$AD$10,H580&gt;$AC$10,H580&gt;$AB$10,H580&gt;$AA$10,H580&gt;$Z$10),"BA",AND(H580&gt;=$AD$11,H580&gt;$AC$10,H580&gt;$AB$10,H580&gt;$AA$10,H580&gt;$Z$10),"BB",AND(H580&gt;=$AC$11,H580&gt;$AB$10,H580&gt;$AA$10,H580&gt;$Z$10),"CB",AND(H580&gt;=$AB$11,H580&gt;$AA$10,H580&gt;$Z$10),"CC",AND(H580&gt;=$AA$11,H580&gt;$Z$10),"DC",H580&gt;=50,"DD"),IF(H580&gt;=$Y$9,"FD","FF")),R580),IF(J580&gt;=$X$32,$X$30,IF(J580&gt;=$Y$32,$Y$30,IF(J580&gt;=$Z$32,$Z$30,IF(J580&gt;=$AA$32,$AA$30,IF(J580&gt;=$AB$32,$AB$30,IF(J580&gt;=$AC$32,$AC$30,IF(J580&gt;=$AD$32,$AD$30,IF(J580&gt;=$AE$32,$AE$30,$AF$30))))))))),R580)</f>
        <v/>
      </c>
      <c r="T580" s="9" t="str" cm="1">
        <f t="array" ref="T580">IF(A580&lt;&gt;"",IF(_xlfn.BITOR(D580&lt;&gt;"GR",D580&lt;&gt;""),IF(AND(J580&gt;=50,D580&gt;=55),_xlfn.RANK.EQ(J580,$J$2:$J$1000,0),_xlfn.IFS(S580="FD",999,S580="FF",1000)),IF(AND(J580&gt;=50,F580&gt;=55),_xlfn.RANK.EQ(J580,$J$2:$J$326,0),_xlfn.IFS(S580="FD",999,S580="FF",1000))),"")</f>
        <v/>
      </c>
    </row>
    <row r="581" spans="1:20" x14ac:dyDescent="0.2">
      <c r="A581" s="3"/>
      <c r="B581" s="3"/>
      <c r="C581" s="3"/>
      <c r="D581" s="3"/>
      <c r="E581" s="16">
        <f t="shared" si="124"/>
        <v>0</v>
      </c>
      <c r="F581" s="16">
        <f t="shared" si="125"/>
        <v>0</v>
      </c>
      <c r="G581" s="9">
        <f t="shared" si="123"/>
        <v>0</v>
      </c>
      <c r="H581" s="9">
        <f t="shared" si="126"/>
        <v>0</v>
      </c>
      <c r="I581" s="9">
        <f t="shared" si="121"/>
        <v>0</v>
      </c>
      <c r="J581" s="9">
        <f t="shared" si="122"/>
        <v>0</v>
      </c>
      <c r="K581" s="9" t="str">
        <f t="shared" si="127"/>
        <v/>
      </c>
      <c r="L581" s="9" t="str">
        <f t="shared" si="128"/>
        <v/>
      </c>
      <c r="M581" s="9" t="str">
        <f t="shared" si="129"/>
        <v/>
      </c>
      <c r="N581" s="9" t="str">
        <f t="shared" si="130"/>
        <v/>
      </c>
      <c r="O581" s="9" t="str">
        <f t="shared" si="131"/>
        <v/>
      </c>
      <c r="P581" s="9" t="str">
        <f t="shared" si="132"/>
        <v/>
      </c>
      <c r="Q581" s="9" t="str">
        <f t="shared" si="133"/>
        <v/>
      </c>
      <c r="R581" s="9" t="str">
        <f>IF(A581&lt;&gt;"",IF(COUNTIF($G$2:$G$1000,"&gt;=50")&gt;=10,IF(AND(F581&gt;=55,G581&gt;=50),IF(_xlfn.RANK.EQ(K581,$K$2:$K$1000,0)&lt;=ROUND(COUNTIFS($G$2:$G$1000,"&gt;=50",$F$2:$F$1000,"&gt;=55")/100*$AF$9,0),$AF$8,IF(_xlfn.RANK.EQ(L581,$L$2:$L$1000,0)&lt;=ROUND(COUNTIFS($G$2:$G$1000,"&gt;=50",$F$2:$F$1000,"&gt;=55")/100*$AE$9,0),$AE$8,IF(_xlfn.RANK.EQ(M581,$M$2:$M$1000,0)&lt;=ROUND(COUNTIFS($G$2:$G$1000,"&gt;=50",$F$2:$F$1000,"&gt;=55")/100*$AD$9,0),$AD$8,IF(_xlfn.RANK.EQ(N581,$N$2:$N$1000,0)&lt;=ROUND(COUNTIFS($G$2:$G$1000,"&gt;=50",$F$2:$F$1000,"&gt;=55")/100*$AC$9,0),$AC$8,IF(_xlfn.RANK.EQ(O581,$O$2:$O$1000,0)&lt;=ROUND(COUNTIFS($G$2:$G$1000,"&gt;=50",$F$2:$F$1000,"&gt;=55")/100*$AB$9,0),$AB$8,IF(_xlfn.RANK.EQ(P581,$P$2:$P$1000,0)&lt;=ROUND(COUNTIFS($G$2:$G$1000,"&gt;=50",$F$2:$F$1000,"&gt;=55")/100*$AA$9,0),$AA$8,$Z$8)))))),IF(I581&gt;=$Y$9,$Y$8,$X$8)),IF(I581&gt;=$X$32,$X$30,IF(I581&gt;=$Y$32,$Y$30,IF(I581&gt;=$Z$32,$Z$30,IF(I581&gt;=$AA$32,$AA$30,IF(I581&gt;=$AB$32,$AB$30,IF(I581&gt;=$AC$32,$AC$30,IF(I581&gt;=$AD$32,$AD$30,IF(I581&gt;=$AE$32,$AE$30,$AF$30))))))))),"")</f>
        <v/>
      </c>
      <c r="S581" s="9" t="str" cm="1">
        <f t="array" ref="S581">IF(AND(D581&lt;&gt;"",D581&lt;&gt;"GR"),IF(COUNTIF($H$2:$H$1000,"&gt;=50")&gt;=10,IF(D581&lt;&gt;"GR",IF(AND(D581&gt;=55,H581&gt;=50),_xlfn.IFS(AND(H581&gt;=$AF$11,H581&gt;$AE$10,H581&gt;$AD$10,H581&gt;$AC$10,H581&gt;$AB$10,H581&gt;$AA$10,H581&gt;$Z$10),"AA",AND(H581&gt;=$AE$11,H581&gt;$AD$10,H581&gt;$AC$10,H581&gt;$AB$10,H581&gt;$AA$10,H581&gt;$Z$10),"BA",AND(H581&gt;=$AD$11,H581&gt;$AC$10,H581&gt;$AB$10,H581&gt;$AA$10,H581&gt;$Z$10),"BB",AND(H581&gt;=$AC$11,H581&gt;$AB$10,H581&gt;$AA$10,H581&gt;$Z$10),"CB",AND(H581&gt;=$AB$11,H581&gt;$AA$10,H581&gt;$Z$10),"CC",AND(H581&gt;=$AA$11,H581&gt;$Z$10),"DC",H581&gt;=50,"DD"),IF(H581&gt;=$Y$9,"FD","FF")),R581),IF(J581&gt;=$X$32,$X$30,IF(J581&gt;=$Y$32,$Y$30,IF(J581&gt;=$Z$32,$Z$30,IF(J581&gt;=$AA$32,$AA$30,IF(J581&gt;=$AB$32,$AB$30,IF(J581&gt;=$AC$32,$AC$30,IF(J581&gt;=$AD$32,$AD$30,IF(J581&gt;=$AE$32,$AE$30,$AF$30))))))))),R581)</f>
        <v/>
      </c>
      <c r="T581" s="9" t="str" cm="1">
        <f t="array" ref="T581">IF(A581&lt;&gt;"",IF(_xlfn.BITOR(D581&lt;&gt;"GR",D581&lt;&gt;""),IF(AND(J581&gt;=50,D581&gt;=55),_xlfn.RANK.EQ(J581,$J$2:$J$1000,0),_xlfn.IFS(S581="FD",999,S581="FF",1000)),IF(AND(J581&gt;=50,F581&gt;=55),_xlfn.RANK.EQ(J581,$J$2:$J$326,0),_xlfn.IFS(S581="FD",999,S581="FF",1000))),"")</f>
        <v/>
      </c>
    </row>
    <row r="582" spans="1:20" x14ac:dyDescent="0.2">
      <c r="A582" s="3"/>
      <c r="B582" s="3"/>
      <c r="C582" s="3"/>
      <c r="D582" s="3"/>
      <c r="E582" s="16">
        <f t="shared" si="124"/>
        <v>0</v>
      </c>
      <c r="F582" s="16">
        <f t="shared" si="125"/>
        <v>0</v>
      </c>
      <c r="G582" s="9">
        <f t="shared" si="123"/>
        <v>0</v>
      </c>
      <c r="H582" s="9">
        <f t="shared" si="126"/>
        <v>0</v>
      </c>
      <c r="I582" s="9">
        <f t="shared" si="121"/>
        <v>0</v>
      </c>
      <c r="J582" s="9">
        <f t="shared" si="122"/>
        <v>0</v>
      </c>
      <c r="K582" s="9" t="str">
        <f t="shared" si="127"/>
        <v/>
      </c>
      <c r="L582" s="9" t="str">
        <f t="shared" si="128"/>
        <v/>
      </c>
      <c r="M582" s="9" t="str">
        <f t="shared" si="129"/>
        <v/>
      </c>
      <c r="N582" s="9" t="str">
        <f t="shared" si="130"/>
        <v/>
      </c>
      <c r="O582" s="9" t="str">
        <f t="shared" si="131"/>
        <v/>
      </c>
      <c r="P582" s="9" t="str">
        <f t="shared" si="132"/>
        <v/>
      </c>
      <c r="Q582" s="9" t="str">
        <f t="shared" si="133"/>
        <v/>
      </c>
      <c r="R582" s="9" t="str">
        <f>IF(A582&lt;&gt;"",IF(COUNTIF($G$2:$G$1000,"&gt;=50")&gt;=10,IF(AND(F582&gt;=55,G582&gt;=50),IF(_xlfn.RANK.EQ(K582,$K$2:$K$1000,0)&lt;=ROUND(COUNTIFS($G$2:$G$1000,"&gt;=50",$F$2:$F$1000,"&gt;=55")/100*$AF$9,0),$AF$8,IF(_xlfn.RANK.EQ(L582,$L$2:$L$1000,0)&lt;=ROUND(COUNTIFS($G$2:$G$1000,"&gt;=50",$F$2:$F$1000,"&gt;=55")/100*$AE$9,0),$AE$8,IF(_xlfn.RANK.EQ(M582,$M$2:$M$1000,0)&lt;=ROUND(COUNTIFS($G$2:$G$1000,"&gt;=50",$F$2:$F$1000,"&gt;=55")/100*$AD$9,0),$AD$8,IF(_xlfn.RANK.EQ(N582,$N$2:$N$1000,0)&lt;=ROUND(COUNTIFS($G$2:$G$1000,"&gt;=50",$F$2:$F$1000,"&gt;=55")/100*$AC$9,0),$AC$8,IF(_xlfn.RANK.EQ(O582,$O$2:$O$1000,0)&lt;=ROUND(COUNTIFS($G$2:$G$1000,"&gt;=50",$F$2:$F$1000,"&gt;=55")/100*$AB$9,0),$AB$8,IF(_xlfn.RANK.EQ(P582,$P$2:$P$1000,0)&lt;=ROUND(COUNTIFS($G$2:$G$1000,"&gt;=50",$F$2:$F$1000,"&gt;=55")/100*$AA$9,0),$AA$8,$Z$8)))))),IF(I582&gt;=$Y$9,$Y$8,$X$8)),IF(I582&gt;=$X$32,$X$30,IF(I582&gt;=$Y$32,$Y$30,IF(I582&gt;=$Z$32,$Z$30,IF(I582&gt;=$AA$32,$AA$30,IF(I582&gt;=$AB$32,$AB$30,IF(I582&gt;=$AC$32,$AC$30,IF(I582&gt;=$AD$32,$AD$30,IF(I582&gt;=$AE$32,$AE$30,$AF$30))))))))),"")</f>
        <v/>
      </c>
      <c r="S582" s="9" t="str" cm="1">
        <f t="array" ref="S582">IF(AND(D582&lt;&gt;"",D582&lt;&gt;"GR"),IF(COUNTIF($H$2:$H$1000,"&gt;=50")&gt;=10,IF(D582&lt;&gt;"GR",IF(AND(D582&gt;=55,H582&gt;=50),_xlfn.IFS(AND(H582&gt;=$AF$11,H582&gt;$AE$10,H582&gt;$AD$10,H582&gt;$AC$10,H582&gt;$AB$10,H582&gt;$AA$10,H582&gt;$Z$10),"AA",AND(H582&gt;=$AE$11,H582&gt;$AD$10,H582&gt;$AC$10,H582&gt;$AB$10,H582&gt;$AA$10,H582&gt;$Z$10),"BA",AND(H582&gt;=$AD$11,H582&gt;$AC$10,H582&gt;$AB$10,H582&gt;$AA$10,H582&gt;$Z$10),"BB",AND(H582&gt;=$AC$11,H582&gt;$AB$10,H582&gt;$AA$10,H582&gt;$Z$10),"CB",AND(H582&gt;=$AB$11,H582&gt;$AA$10,H582&gt;$Z$10),"CC",AND(H582&gt;=$AA$11,H582&gt;$Z$10),"DC",H582&gt;=50,"DD"),IF(H582&gt;=$Y$9,"FD","FF")),R582),IF(J582&gt;=$X$32,$X$30,IF(J582&gt;=$Y$32,$Y$30,IF(J582&gt;=$Z$32,$Z$30,IF(J582&gt;=$AA$32,$AA$30,IF(J582&gt;=$AB$32,$AB$30,IF(J582&gt;=$AC$32,$AC$30,IF(J582&gt;=$AD$32,$AD$30,IF(J582&gt;=$AE$32,$AE$30,$AF$30))))))))),R582)</f>
        <v/>
      </c>
      <c r="T582" s="9" t="str" cm="1">
        <f t="array" ref="T582">IF(A582&lt;&gt;"",IF(_xlfn.BITOR(D582&lt;&gt;"GR",D582&lt;&gt;""),IF(AND(J582&gt;=50,D582&gt;=55),_xlfn.RANK.EQ(J582,$J$2:$J$1000,0),_xlfn.IFS(S582="FD",999,S582="FF",1000)),IF(AND(J582&gt;=50,F582&gt;=55),_xlfn.RANK.EQ(J582,$J$2:$J$326,0),_xlfn.IFS(S582="FD",999,S582="FF",1000))),"")</f>
        <v/>
      </c>
    </row>
    <row r="583" spans="1:20" x14ac:dyDescent="0.2">
      <c r="A583" s="3"/>
      <c r="B583" s="3"/>
      <c r="C583" s="3"/>
      <c r="D583" s="3"/>
      <c r="E583" s="16">
        <f t="shared" si="124"/>
        <v>0</v>
      </c>
      <c r="F583" s="16">
        <f t="shared" si="125"/>
        <v>0</v>
      </c>
      <c r="G583" s="9">
        <f t="shared" si="123"/>
        <v>0</v>
      </c>
      <c r="H583" s="9">
        <f t="shared" si="126"/>
        <v>0</v>
      </c>
      <c r="I583" s="9">
        <f t="shared" ref="I583:I646" si="134">ROUND(G583,0)</f>
        <v>0</v>
      </c>
      <c r="J583" s="9">
        <f t="shared" ref="J583:J646" si="135">ROUND(H583,0)</f>
        <v>0</v>
      </c>
      <c r="K583" s="9" t="str">
        <f t="shared" si="127"/>
        <v/>
      </c>
      <c r="L583" s="9" t="str">
        <f t="shared" si="128"/>
        <v/>
      </c>
      <c r="M583" s="9" t="str">
        <f t="shared" si="129"/>
        <v/>
      </c>
      <c r="N583" s="9" t="str">
        <f t="shared" si="130"/>
        <v/>
      </c>
      <c r="O583" s="9" t="str">
        <f t="shared" si="131"/>
        <v/>
      </c>
      <c r="P583" s="9" t="str">
        <f t="shared" si="132"/>
        <v/>
      </c>
      <c r="Q583" s="9" t="str">
        <f t="shared" si="133"/>
        <v/>
      </c>
      <c r="R583" s="9" t="str">
        <f>IF(A583&lt;&gt;"",IF(COUNTIF($G$2:$G$1000,"&gt;=50")&gt;=10,IF(AND(F583&gt;=55,G583&gt;=50),IF(_xlfn.RANK.EQ(K583,$K$2:$K$1000,0)&lt;=ROUND(COUNTIFS($G$2:$G$1000,"&gt;=50",$F$2:$F$1000,"&gt;=55")/100*$AF$9,0),$AF$8,IF(_xlfn.RANK.EQ(L583,$L$2:$L$1000,0)&lt;=ROUND(COUNTIFS($G$2:$G$1000,"&gt;=50",$F$2:$F$1000,"&gt;=55")/100*$AE$9,0),$AE$8,IF(_xlfn.RANK.EQ(M583,$M$2:$M$1000,0)&lt;=ROUND(COUNTIFS($G$2:$G$1000,"&gt;=50",$F$2:$F$1000,"&gt;=55")/100*$AD$9,0),$AD$8,IF(_xlfn.RANK.EQ(N583,$N$2:$N$1000,0)&lt;=ROUND(COUNTIFS($G$2:$G$1000,"&gt;=50",$F$2:$F$1000,"&gt;=55")/100*$AC$9,0),$AC$8,IF(_xlfn.RANK.EQ(O583,$O$2:$O$1000,0)&lt;=ROUND(COUNTIFS($G$2:$G$1000,"&gt;=50",$F$2:$F$1000,"&gt;=55")/100*$AB$9,0),$AB$8,IF(_xlfn.RANK.EQ(P583,$P$2:$P$1000,0)&lt;=ROUND(COUNTIFS($G$2:$G$1000,"&gt;=50",$F$2:$F$1000,"&gt;=55")/100*$AA$9,0),$AA$8,$Z$8)))))),IF(I583&gt;=$Y$9,$Y$8,$X$8)),IF(I583&gt;=$X$32,$X$30,IF(I583&gt;=$Y$32,$Y$30,IF(I583&gt;=$Z$32,$Z$30,IF(I583&gt;=$AA$32,$AA$30,IF(I583&gt;=$AB$32,$AB$30,IF(I583&gt;=$AC$32,$AC$30,IF(I583&gt;=$AD$32,$AD$30,IF(I583&gt;=$AE$32,$AE$30,$AF$30))))))))),"")</f>
        <v/>
      </c>
      <c r="S583" s="9" t="str" cm="1">
        <f t="array" ref="S583">IF(AND(D583&lt;&gt;"",D583&lt;&gt;"GR"),IF(COUNTIF($H$2:$H$1000,"&gt;=50")&gt;=10,IF(D583&lt;&gt;"GR",IF(AND(D583&gt;=55,H583&gt;=50),_xlfn.IFS(AND(H583&gt;=$AF$11,H583&gt;$AE$10,H583&gt;$AD$10,H583&gt;$AC$10,H583&gt;$AB$10,H583&gt;$AA$10,H583&gt;$Z$10),"AA",AND(H583&gt;=$AE$11,H583&gt;$AD$10,H583&gt;$AC$10,H583&gt;$AB$10,H583&gt;$AA$10,H583&gt;$Z$10),"BA",AND(H583&gt;=$AD$11,H583&gt;$AC$10,H583&gt;$AB$10,H583&gt;$AA$10,H583&gt;$Z$10),"BB",AND(H583&gt;=$AC$11,H583&gt;$AB$10,H583&gt;$AA$10,H583&gt;$Z$10),"CB",AND(H583&gt;=$AB$11,H583&gt;$AA$10,H583&gt;$Z$10),"CC",AND(H583&gt;=$AA$11,H583&gt;$Z$10),"DC",H583&gt;=50,"DD"),IF(H583&gt;=$Y$9,"FD","FF")),R583),IF(J583&gt;=$X$32,$X$30,IF(J583&gt;=$Y$32,$Y$30,IF(J583&gt;=$Z$32,$Z$30,IF(J583&gt;=$AA$32,$AA$30,IF(J583&gt;=$AB$32,$AB$30,IF(J583&gt;=$AC$32,$AC$30,IF(J583&gt;=$AD$32,$AD$30,IF(J583&gt;=$AE$32,$AE$30,$AF$30))))))))),R583)</f>
        <v/>
      </c>
      <c r="T583" s="9" t="str" cm="1">
        <f t="array" ref="T583">IF(A583&lt;&gt;"",IF(_xlfn.BITOR(D583&lt;&gt;"GR",D583&lt;&gt;""),IF(AND(J583&gt;=50,D583&gt;=55),_xlfn.RANK.EQ(J583,$J$2:$J$1000,0),_xlfn.IFS(S583="FD",999,S583="FF",1000)),IF(AND(J583&gt;=50,F583&gt;=55),_xlfn.RANK.EQ(J583,$J$2:$J$326,0),_xlfn.IFS(S583="FD",999,S583="FF",1000))),"")</f>
        <v/>
      </c>
    </row>
    <row r="584" spans="1:20" x14ac:dyDescent="0.2">
      <c r="A584" s="3"/>
      <c r="B584" s="3"/>
      <c r="C584" s="3"/>
      <c r="D584" s="3"/>
      <c r="E584" s="16">
        <f t="shared" si="124"/>
        <v>0</v>
      </c>
      <c r="F584" s="16">
        <f t="shared" si="125"/>
        <v>0</v>
      </c>
      <c r="G584" s="9">
        <f t="shared" si="123"/>
        <v>0</v>
      </c>
      <c r="H584" s="9">
        <f t="shared" si="126"/>
        <v>0</v>
      </c>
      <c r="I584" s="9">
        <f t="shared" si="134"/>
        <v>0</v>
      </c>
      <c r="J584" s="9">
        <f t="shared" si="135"/>
        <v>0</v>
      </c>
      <c r="K584" s="9" t="str">
        <f t="shared" si="127"/>
        <v/>
      </c>
      <c r="L584" s="9" t="str">
        <f t="shared" si="128"/>
        <v/>
      </c>
      <c r="M584" s="9" t="str">
        <f t="shared" si="129"/>
        <v/>
      </c>
      <c r="N584" s="9" t="str">
        <f t="shared" si="130"/>
        <v/>
      </c>
      <c r="O584" s="9" t="str">
        <f t="shared" si="131"/>
        <v/>
      </c>
      <c r="P584" s="9" t="str">
        <f t="shared" si="132"/>
        <v/>
      </c>
      <c r="Q584" s="9" t="str">
        <f t="shared" si="133"/>
        <v/>
      </c>
      <c r="R584" s="9" t="str">
        <f>IF(A584&lt;&gt;"",IF(COUNTIF($G$2:$G$1000,"&gt;=50")&gt;=10,IF(AND(F584&gt;=55,G584&gt;=50),IF(_xlfn.RANK.EQ(K584,$K$2:$K$1000,0)&lt;=ROUND(COUNTIFS($G$2:$G$1000,"&gt;=50",$F$2:$F$1000,"&gt;=55")/100*$AF$9,0),$AF$8,IF(_xlfn.RANK.EQ(L584,$L$2:$L$1000,0)&lt;=ROUND(COUNTIFS($G$2:$G$1000,"&gt;=50",$F$2:$F$1000,"&gt;=55")/100*$AE$9,0),$AE$8,IF(_xlfn.RANK.EQ(M584,$M$2:$M$1000,0)&lt;=ROUND(COUNTIFS($G$2:$G$1000,"&gt;=50",$F$2:$F$1000,"&gt;=55")/100*$AD$9,0),$AD$8,IF(_xlfn.RANK.EQ(N584,$N$2:$N$1000,0)&lt;=ROUND(COUNTIFS($G$2:$G$1000,"&gt;=50",$F$2:$F$1000,"&gt;=55")/100*$AC$9,0),$AC$8,IF(_xlfn.RANK.EQ(O584,$O$2:$O$1000,0)&lt;=ROUND(COUNTIFS($G$2:$G$1000,"&gt;=50",$F$2:$F$1000,"&gt;=55")/100*$AB$9,0),$AB$8,IF(_xlfn.RANK.EQ(P584,$P$2:$P$1000,0)&lt;=ROUND(COUNTIFS($G$2:$G$1000,"&gt;=50",$F$2:$F$1000,"&gt;=55")/100*$AA$9,0),$AA$8,$Z$8)))))),IF(I584&gt;=$Y$9,$Y$8,$X$8)),IF(I584&gt;=$X$32,$X$30,IF(I584&gt;=$Y$32,$Y$30,IF(I584&gt;=$Z$32,$Z$30,IF(I584&gt;=$AA$32,$AA$30,IF(I584&gt;=$AB$32,$AB$30,IF(I584&gt;=$AC$32,$AC$30,IF(I584&gt;=$AD$32,$AD$30,IF(I584&gt;=$AE$32,$AE$30,$AF$30))))))))),"")</f>
        <v/>
      </c>
      <c r="S584" s="9" t="str" cm="1">
        <f t="array" ref="S584">IF(AND(D584&lt;&gt;"",D584&lt;&gt;"GR"),IF(COUNTIF($H$2:$H$1000,"&gt;=50")&gt;=10,IF(D584&lt;&gt;"GR",IF(AND(D584&gt;=55,H584&gt;=50),_xlfn.IFS(AND(H584&gt;=$AF$11,H584&gt;$AE$10,H584&gt;$AD$10,H584&gt;$AC$10,H584&gt;$AB$10,H584&gt;$AA$10,H584&gt;$Z$10),"AA",AND(H584&gt;=$AE$11,H584&gt;$AD$10,H584&gt;$AC$10,H584&gt;$AB$10,H584&gt;$AA$10,H584&gt;$Z$10),"BA",AND(H584&gt;=$AD$11,H584&gt;$AC$10,H584&gt;$AB$10,H584&gt;$AA$10,H584&gt;$Z$10),"BB",AND(H584&gt;=$AC$11,H584&gt;$AB$10,H584&gt;$AA$10,H584&gt;$Z$10),"CB",AND(H584&gt;=$AB$11,H584&gt;$AA$10,H584&gt;$Z$10),"CC",AND(H584&gt;=$AA$11,H584&gt;$Z$10),"DC",H584&gt;=50,"DD"),IF(H584&gt;=$Y$9,"FD","FF")),R584),IF(J584&gt;=$X$32,$X$30,IF(J584&gt;=$Y$32,$Y$30,IF(J584&gt;=$Z$32,$Z$30,IF(J584&gt;=$AA$32,$AA$30,IF(J584&gt;=$AB$32,$AB$30,IF(J584&gt;=$AC$32,$AC$30,IF(J584&gt;=$AD$32,$AD$30,IF(J584&gt;=$AE$32,$AE$30,$AF$30))))))))),R584)</f>
        <v/>
      </c>
      <c r="T584" s="9" t="str" cm="1">
        <f t="array" ref="T584">IF(A584&lt;&gt;"",IF(_xlfn.BITOR(D584&lt;&gt;"GR",D584&lt;&gt;""),IF(AND(J584&gt;=50,D584&gt;=55),_xlfn.RANK.EQ(J584,$J$2:$J$1000,0),_xlfn.IFS(S584="FD",999,S584="FF",1000)),IF(AND(J584&gt;=50,F584&gt;=55),_xlfn.RANK.EQ(J584,$J$2:$J$326,0),_xlfn.IFS(S584="FD",999,S584="FF",1000))),"")</f>
        <v/>
      </c>
    </row>
    <row r="585" spans="1:20" x14ac:dyDescent="0.2">
      <c r="A585" s="3"/>
      <c r="B585" s="3"/>
      <c r="C585" s="3"/>
      <c r="D585" s="3"/>
      <c r="E585" s="16">
        <f t="shared" si="124"/>
        <v>0</v>
      </c>
      <c r="F585" s="16">
        <f t="shared" si="125"/>
        <v>0</v>
      </c>
      <c r="G585" s="9">
        <f t="shared" si="123"/>
        <v>0</v>
      </c>
      <c r="H585" s="9">
        <f t="shared" si="126"/>
        <v>0</v>
      </c>
      <c r="I585" s="9">
        <f t="shared" si="134"/>
        <v>0</v>
      </c>
      <c r="J585" s="9">
        <f t="shared" si="135"/>
        <v>0</v>
      </c>
      <c r="K585" s="9" t="str">
        <f t="shared" si="127"/>
        <v/>
      </c>
      <c r="L585" s="9" t="str">
        <f t="shared" si="128"/>
        <v/>
      </c>
      <c r="M585" s="9" t="str">
        <f t="shared" si="129"/>
        <v/>
      </c>
      <c r="N585" s="9" t="str">
        <f t="shared" si="130"/>
        <v/>
      </c>
      <c r="O585" s="9" t="str">
        <f t="shared" si="131"/>
        <v/>
      </c>
      <c r="P585" s="9" t="str">
        <f t="shared" si="132"/>
        <v/>
      </c>
      <c r="Q585" s="9" t="str">
        <f t="shared" si="133"/>
        <v/>
      </c>
      <c r="R585" s="9" t="str">
        <f>IF(A585&lt;&gt;"",IF(COUNTIF($G$2:$G$1000,"&gt;=50")&gt;=10,IF(AND(F585&gt;=55,G585&gt;=50),IF(_xlfn.RANK.EQ(K585,$K$2:$K$1000,0)&lt;=ROUND(COUNTIFS($G$2:$G$1000,"&gt;=50",$F$2:$F$1000,"&gt;=55")/100*$AF$9,0),$AF$8,IF(_xlfn.RANK.EQ(L585,$L$2:$L$1000,0)&lt;=ROUND(COUNTIFS($G$2:$G$1000,"&gt;=50",$F$2:$F$1000,"&gt;=55")/100*$AE$9,0),$AE$8,IF(_xlfn.RANK.EQ(M585,$M$2:$M$1000,0)&lt;=ROUND(COUNTIFS($G$2:$G$1000,"&gt;=50",$F$2:$F$1000,"&gt;=55")/100*$AD$9,0),$AD$8,IF(_xlfn.RANK.EQ(N585,$N$2:$N$1000,0)&lt;=ROUND(COUNTIFS($G$2:$G$1000,"&gt;=50",$F$2:$F$1000,"&gt;=55")/100*$AC$9,0),$AC$8,IF(_xlfn.RANK.EQ(O585,$O$2:$O$1000,0)&lt;=ROUND(COUNTIFS($G$2:$G$1000,"&gt;=50",$F$2:$F$1000,"&gt;=55")/100*$AB$9,0),$AB$8,IF(_xlfn.RANK.EQ(P585,$P$2:$P$1000,0)&lt;=ROUND(COUNTIFS($G$2:$G$1000,"&gt;=50",$F$2:$F$1000,"&gt;=55")/100*$AA$9,0),$AA$8,$Z$8)))))),IF(I585&gt;=$Y$9,$Y$8,$X$8)),IF(I585&gt;=$X$32,$X$30,IF(I585&gt;=$Y$32,$Y$30,IF(I585&gt;=$Z$32,$Z$30,IF(I585&gt;=$AA$32,$AA$30,IF(I585&gt;=$AB$32,$AB$30,IF(I585&gt;=$AC$32,$AC$30,IF(I585&gt;=$AD$32,$AD$30,IF(I585&gt;=$AE$32,$AE$30,$AF$30))))))))),"")</f>
        <v/>
      </c>
      <c r="S585" s="9" t="str" cm="1">
        <f t="array" ref="S585">IF(AND(D585&lt;&gt;"",D585&lt;&gt;"GR"),IF(COUNTIF($H$2:$H$1000,"&gt;=50")&gt;=10,IF(D585&lt;&gt;"GR",IF(AND(D585&gt;=55,H585&gt;=50),_xlfn.IFS(AND(H585&gt;=$AF$11,H585&gt;$AE$10,H585&gt;$AD$10,H585&gt;$AC$10,H585&gt;$AB$10,H585&gt;$AA$10,H585&gt;$Z$10),"AA",AND(H585&gt;=$AE$11,H585&gt;$AD$10,H585&gt;$AC$10,H585&gt;$AB$10,H585&gt;$AA$10,H585&gt;$Z$10),"BA",AND(H585&gt;=$AD$11,H585&gt;$AC$10,H585&gt;$AB$10,H585&gt;$AA$10,H585&gt;$Z$10),"BB",AND(H585&gt;=$AC$11,H585&gt;$AB$10,H585&gt;$AA$10,H585&gt;$Z$10),"CB",AND(H585&gt;=$AB$11,H585&gt;$AA$10,H585&gt;$Z$10),"CC",AND(H585&gt;=$AA$11,H585&gt;$Z$10),"DC",H585&gt;=50,"DD"),IF(H585&gt;=$Y$9,"FD","FF")),R585),IF(J585&gt;=$X$32,$X$30,IF(J585&gt;=$Y$32,$Y$30,IF(J585&gt;=$Z$32,$Z$30,IF(J585&gt;=$AA$32,$AA$30,IF(J585&gt;=$AB$32,$AB$30,IF(J585&gt;=$AC$32,$AC$30,IF(J585&gt;=$AD$32,$AD$30,IF(J585&gt;=$AE$32,$AE$30,$AF$30))))))))),R585)</f>
        <v/>
      </c>
      <c r="T585" s="9" t="str" cm="1">
        <f t="array" ref="T585">IF(A585&lt;&gt;"",IF(_xlfn.BITOR(D585&lt;&gt;"GR",D585&lt;&gt;""),IF(AND(J585&gt;=50,D585&gt;=55),_xlfn.RANK.EQ(J585,$J$2:$J$1000,0),_xlfn.IFS(S585="FD",999,S585="FF",1000)),IF(AND(J585&gt;=50,F585&gt;=55),_xlfn.RANK.EQ(J585,$J$2:$J$326,0),_xlfn.IFS(S585="FD",999,S585="FF",1000))),"")</f>
        <v/>
      </c>
    </row>
    <row r="586" spans="1:20" x14ac:dyDescent="0.2">
      <c r="A586" s="3"/>
      <c r="B586" s="3"/>
      <c r="C586" s="3"/>
      <c r="D586" s="3"/>
      <c r="E586" s="16">
        <f t="shared" si="124"/>
        <v>0</v>
      </c>
      <c r="F586" s="16">
        <f t="shared" si="125"/>
        <v>0</v>
      </c>
      <c r="G586" s="9">
        <f t="shared" si="123"/>
        <v>0</v>
      </c>
      <c r="H586" s="9">
        <f t="shared" si="126"/>
        <v>0</v>
      </c>
      <c r="I586" s="9">
        <f t="shared" si="134"/>
        <v>0</v>
      </c>
      <c r="J586" s="9">
        <f t="shared" si="135"/>
        <v>0</v>
      </c>
      <c r="K586" s="9" t="str">
        <f t="shared" si="127"/>
        <v/>
      </c>
      <c r="L586" s="9" t="str">
        <f t="shared" si="128"/>
        <v/>
      </c>
      <c r="M586" s="9" t="str">
        <f t="shared" si="129"/>
        <v/>
      </c>
      <c r="N586" s="9" t="str">
        <f t="shared" si="130"/>
        <v/>
      </c>
      <c r="O586" s="9" t="str">
        <f t="shared" si="131"/>
        <v/>
      </c>
      <c r="P586" s="9" t="str">
        <f t="shared" si="132"/>
        <v/>
      </c>
      <c r="Q586" s="9" t="str">
        <f t="shared" si="133"/>
        <v/>
      </c>
      <c r="R586" s="9" t="str">
        <f>IF(A586&lt;&gt;"",IF(COUNTIF($G$2:$G$1000,"&gt;=50")&gt;=10,IF(AND(F586&gt;=55,G586&gt;=50),IF(_xlfn.RANK.EQ(K586,$K$2:$K$1000,0)&lt;=ROUND(COUNTIFS($G$2:$G$1000,"&gt;=50",$F$2:$F$1000,"&gt;=55")/100*$AF$9,0),$AF$8,IF(_xlfn.RANK.EQ(L586,$L$2:$L$1000,0)&lt;=ROUND(COUNTIFS($G$2:$G$1000,"&gt;=50",$F$2:$F$1000,"&gt;=55")/100*$AE$9,0),$AE$8,IF(_xlfn.RANK.EQ(M586,$M$2:$M$1000,0)&lt;=ROUND(COUNTIFS($G$2:$G$1000,"&gt;=50",$F$2:$F$1000,"&gt;=55")/100*$AD$9,0),$AD$8,IF(_xlfn.RANK.EQ(N586,$N$2:$N$1000,0)&lt;=ROUND(COUNTIFS($G$2:$G$1000,"&gt;=50",$F$2:$F$1000,"&gt;=55")/100*$AC$9,0),$AC$8,IF(_xlfn.RANK.EQ(O586,$O$2:$O$1000,0)&lt;=ROUND(COUNTIFS($G$2:$G$1000,"&gt;=50",$F$2:$F$1000,"&gt;=55")/100*$AB$9,0),$AB$8,IF(_xlfn.RANK.EQ(P586,$P$2:$P$1000,0)&lt;=ROUND(COUNTIFS($G$2:$G$1000,"&gt;=50",$F$2:$F$1000,"&gt;=55")/100*$AA$9,0),$AA$8,$Z$8)))))),IF(I586&gt;=$Y$9,$Y$8,$X$8)),IF(I586&gt;=$X$32,$X$30,IF(I586&gt;=$Y$32,$Y$30,IF(I586&gt;=$Z$32,$Z$30,IF(I586&gt;=$AA$32,$AA$30,IF(I586&gt;=$AB$32,$AB$30,IF(I586&gt;=$AC$32,$AC$30,IF(I586&gt;=$AD$32,$AD$30,IF(I586&gt;=$AE$32,$AE$30,$AF$30))))))))),"")</f>
        <v/>
      </c>
      <c r="S586" s="9" t="str" cm="1">
        <f t="array" ref="S586">IF(AND(D586&lt;&gt;"",D586&lt;&gt;"GR"),IF(COUNTIF($H$2:$H$1000,"&gt;=50")&gt;=10,IF(D586&lt;&gt;"GR",IF(AND(D586&gt;=55,H586&gt;=50),_xlfn.IFS(AND(H586&gt;=$AF$11,H586&gt;$AE$10,H586&gt;$AD$10,H586&gt;$AC$10,H586&gt;$AB$10,H586&gt;$AA$10,H586&gt;$Z$10),"AA",AND(H586&gt;=$AE$11,H586&gt;$AD$10,H586&gt;$AC$10,H586&gt;$AB$10,H586&gt;$AA$10,H586&gt;$Z$10),"BA",AND(H586&gt;=$AD$11,H586&gt;$AC$10,H586&gt;$AB$10,H586&gt;$AA$10,H586&gt;$Z$10),"BB",AND(H586&gt;=$AC$11,H586&gt;$AB$10,H586&gt;$AA$10,H586&gt;$Z$10),"CB",AND(H586&gt;=$AB$11,H586&gt;$AA$10,H586&gt;$Z$10),"CC",AND(H586&gt;=$AA$11,H586&gt;$Z$10),"DC",H586&gt;=50,"DD"),IF(H586&gt;=$Y$9,"FD","FF")),R586),IF(J586&gt;=$X$32,$X$30,IF(J586&gt;=$Y$32,$Y$30,IF(J586&gt;=$Z$32,$Z$30,IF(J586&gt;=$AA$32,$AA$30,IF(J586&gt;=$AB$32,$AB$30,IF(J586&gt;=$AC$32,$AC$30,IF(J586&gt;=$AD$32,$AD$30,IF(J586&gt;=$AE$32,$AE$30,$AF$30))))))))),R586)</f>
        <v/>
      </c>
      <c r="T586" s="9" t="str" cm="1">
        <f t="array" ref="T586">IF(A586&lt;&gt;"",IF(_xlfn.BITOR(D586&lt;&gt;"GR",D586&lt;&gt;""),IF(AND(J586&gt;=50,D586&gt;=55),_xlfn.RANK.EQ(J586,$J$2:$J$1000,0),_xlfn.IFS(S586="FD",999,S586="FF",1000)),IF(AND(J586&gt;=50,F586&gt;=55),_xlfn.RANK.EQ(J586,$J$2:$J$326,0),_xlfn.IFS(S586="FD",999,S586="FF",1000))),"")</f>
        <v/>
      </c>
    </row>
    <row r="587" spans="1:20" x14ac:dyDescent="0.2">
      <c r="A587" s="3"/>
      <c r="B587" s="3"/>
      <c r="C587" s="3"/>
      <c r="D587" s="3"/>
      <c r="E587" s="16">
        <f t="shared" si="124"/>
        <v>0</v>
      </c>
      <c r="F587" s="16">
        <f t="shared" si="125"/>
        <v>0</v>
      </c>
      <c r="G587" s="9">
        <f t="shared" si="123"/>
        <v>0</v>
      </c>
      <c r="H587" s="9">
        <f t="shared" si="126"/>
        <v>0</v>
      </c>
      <c r="I587" s="9">
        <f t="shared" si="134"/>
        <v>0</v>
      </c>
      <c r="J587" s="9">
        <f t="shared" si="135"/>
        <v>0</v>
      </c>
      <c r="K587" s="9" t="str">
        <f t="shared" si="127"/>
        <v/>
      </c>
      <c r="L587" s="9" t="str">
        <f t="shared" si="128"/>
        <v/>
      </c>
      <c r="M587" s="9" t="str">
        <f t="shared" si="129"/>
        <v/>
      </c>
      <c r="N587" s="9" t="str">
        <f t="shared" si="130"/>
        <v/>
      </c>
      <c r="O587" s="9" t="str">
        <f t="shared" si="131"/>
        <v/>
      </c>
      <c r="P587" s="9" t="str">
        <f t="shared" si="132"/>
        <v/>
      </c>
      <c r="Q587" s="9" t="str">
        <f t="shared" si="133"/>
        <v/>
      </c>
      <c r="R587" s="9" t="str">
        <f>IF(A587&lt;&gt;"",IF(COUNTIF($G$2:$G$1000,"&gt;=50")&gt;=10,IF(AND(F587&gt;=55,G587&gt;=50),IF(_xlfn.RANK.EQ(K587,$K$2:$K$1000,0)&lt;=ROUND(COUNTIFS($G$2:$G$1000,"&gt;=50",$F$2:$F$1000,"&gt;=55")/100*$AF$9,0),$AF$8,IF(_xlfn.RANK.EQ(L587,$L$2:$L$1000,0)&lt;=ROUND(COUNTIFS($G$2:$G$1000,"&gt;=50",$F$2:$F$1000,"&gt;=55")/100*$AE$9,0),$AE$8,IF(_xlfn.RANK.EQ(M587,$M$2:$M$1000,0)&lt;=ROUND(COUNTIFS($G$2:$G$1000,"&gt;=50",$F$2:$F$1000,"&gt;=55")/100*$AD$9,0),$AD$8,IF(_xlfn.RANK.EQ(N587,$N$2:$N$1000,0)&lt;=ROUND(COUNTIFS($G$2:$G$1000,"&gt;=50",$F$2:$F$1000,"&gt;=55")/100*$AC$9,0),$AC$8,IF(_xlfn.RANK.EQ(O587,$O$2:$O$1000,0)&lt;=ROUND(COUNTIFS($G$2:$G$1000,"&gt;=50",$F$2:$F$1000,"&gt;=55")/100*$AB$9,0),$AB$8,IF(_xlfn.RANK.EQ(P587,$P$2:$P$1000,0)&lt;=ROUND(COUNTIFS($G$2:$G$1000,"&gt;=50",$F$2:$F$1000,"&gt;=55")/100*$AA$9,0),$AA$8,$Z$8)))))),IF(I587&gt;=$Y$9,$Y$8,$X$8)),IF(I587&gt;=$X$32,$X$30,IF(I587&gt;=$Y$32,$Y$30,IF(I587&gt;=$Z$32,$Z$30,IF(I587&gt;=$AA$32,$AA$30,IF(I587&gt;=$AB$32,$AB$30,IF(I587&gt;=$AC$32,$AC$30,IF(I587&gt;=$AD$32,$AD$30,IF(I587&gt;=$AE$32,$AE$30,$AF$30))))))))),"")</f>
        <v/>
      </c>
      <c r="S587" s="9" t="str" cm="1">
        <f t="array" ref="S587">IF(AND(D587&lt;&gt;"",D587&lt;&gt;"GR"),IF(COUNTIF($H$2:$H$1000,"&gt;=50")&gt;=10,IF(D587&lt;&gt;"GR",IF(AND(D587&gt;=55,H587&gt;=50),_xlfn.IFS(AND(H587&gt;=$AF$11,H587&gt;$AE$10,H587&gt;$AD$10,H587&gt;$AC$10,H587&gt;$AB$10,H587&gt;$AA$10,H587&gt;$Z$10),"AA",AND(H587&gt;=$AE$11,H587&gt;$AD$10,H587&gt;$AC$10,H587&gt;$AB$10,H587&gt;$AA$10,H587&gt;$Z$10),"BA",AND(H587&gt;=$AD$11,H587&gt;$AC$10,H587&gt;$AB$10,H587&gt;$AA$10,H587&gt;$Z$10),"BB",AND(H587&gt;=$AC$11,H587&gt;$AB$10,H587&gt;$AA$10,H587&gt;$Z$10),"CB",AND(H587&gt;=$AB$11,H587&gt;$AA$10,H587&gt;$Z$10),"CC",AND(H587&gt;=$AA$11,H587&gt;$Z$10),"DC",H587&gt;=50,"DD"),IF(H587&gt;=$Y$9,"FD","FF")),R587),IF(J587&gt;=$X$32,$X$30,IF(J587&gt;=$Y$32,$Y$30,IF(J587&gt;=$Z$32,$Z$30,IF(J587&gt;=$AA$32,$AA$30,IF(J587&gt;=$AB$32,$AB$30,IF(J587&gt;=$AC$32,$AC$30,IF(J587&gt;=$AD$32,$AD$30,IF(J587&gt;=$AE$32,$AE$30,$AF$30))))))))),R587)</f>
        <v/>
      </c>
      <c r="T587" s="9" t="str" cm="1">
        <f t="array" ref="T587">IF(A587&lt;&gt;"",IF(_xlfn.BITOR(D587&lt;&gt;"GR",D587&lt;&gt;""),IF(AND(J587&gt;=50,D587&gt;=55),_xlfn.RANK.EQ(J587,$J$2:$J$1000,0),_xlfn.IFS(S587="FD",999,S587="FF",1000)),IF(AND(J587&gt;=50,F587&gt;=55),_xlfn.RANK.EQ(J587,$J$2:$J$326,0),_xlfn.IFS(S587="FD",999,S587="FF",1000))),"")</f>
        <v/>
      </c>
    </row>
    <row r="588" spans="1:20" x14ac:dyDescent="0.2">
      <c r="A588" s="3"/>
      <c r="B588" s="3"/>
      <c r="C588" s="3"/>
      <c r="D588" s="3"/>
      <c r="E588" s="16">
        <f t="shared" si="124"/>
        <v>0</v>
      </c>
      <c r="F588" s="16">
        <f t="shared" si="125"/>
        <v>0</v>
      </c>
      <c r="G588" s="9">
        <f t="shared" si="123"/>
        <v>0</v>
      </c>
      <c r="H588" s="9">
        <f t="shared" si="126"/>
        <v>0</v>
      </c>
      <c r="I588" s="9">
        <f t="shared" si="134"/>
        <v>0</v>
      </c>
      <c r="J588" s="9">
        <f t="shared" si="135"/>
        <v>0</v>
      </c>
      <c r="K588" s="9" t="str">
        <f t="shared" si="127"/>
        <v/>
      </c>
      <c r="L588" s="9" t="str">
        <f t="shared" si="128"/>
        <v/>
      </c>
      <c r="M588" s="9" t="str">
        <f t="shared" si="129"/>
        <v/>
      </c>
      <c r="N588" s="9" t="str">
        <f t="shared" si="130"/>
        <v/>
      </c>
      <c r="O588" s="9" t="str">
        <f t="shared" si="131"/>
        <v/>
      </c>
      <c r="P588" s="9" t="str">
        <f t="shared" si="132"/>
        <v/>
      </c>
      <c r="Q588" s="9" t="str">
        <f t="shared" si="133"/>
        <v/>
      </c>
      <c r="R588" s="9" t="str">
        <f>IF(A588&lt;&gt;"",IF(COUNTIF($G$2:$G$1000,"&gt;=50")&gt;=10,IF(AND(F588&gt;=55,G588&gt;=50),IF(_xlfn.RANK.EQ(K588,$K$2:$K$1000,0)&lt;=ROUND(COUNTIFS($G$2:$G$1000,"&gt;=50",$F$2:$F$1000,"&gt;=55")/100*$AF$9,0),$AF$8,IF(_xlfn.RANK.EQ(L588,$L$2:$L$1000,0)&lt;=ROUND(COUNTIFS($G$2:$G$1000,"&gt;=50",$F$2:$F$1000,"&gt;=55")/100*$AE$9,0),$AE$8,IF(_xlfn.RANK.EQ(M588,$M$2:$M$1000,0)&lt;=ROUND(COUNTIFS($G$2:$G$1000,"&gt;=50",$F$2:$F$1000,"&gt;=55")/100*$AD$9,0),$AD$8,IF(_xlfn.RANK.EQ(N588,$N$2:$N$1000,0)&lt;=ROUND(COUNTIFS($G$2:$G$1000,"&gt;=50",$F$2:$F$1000,"&gt;=55")/100*$AC$9,0),$AC$8,IF(_xlfn.RANK.EQ(O588,$O$2:$O$1000,0)&lt;=ROUND(COUNTIFS($G$2:$G$1000,"&gt;=50",$F$2:$F$1000,"&gt;=55")/100*$AB$9,0),$AB$8,IF(_xlfn.RANK.EQ(P588,$P$2:$P$1000,0)&lt;=ROUND(COUNTIFS($G$2:$G$1000,"&gt;=50",$F$2:$F$1000,"&gt;=55")/100*$AA$9,0),$AA$8,$Z$8)))))),IF(I588&gt;=$Y$9,$Y$8,$X$8)),IF(I588&gt;=$X$32,$X$30,IF(I588&gt;=$Y$32,$Y$30,IF(I588&gt;=$Z$32,$Z$30,IF(I588&gt;=$AA$32,$AA$30,IF(I588&gt;=$AB$32,$AB$30,IF(I588&gt;=$AC$32,$AC$30,IF(I588&gt;=$AD$32,$AD$30,IF(I588&gt;=$AE$32,$AE$30,$AF$30))))))))),"")</f>
        <v/>
      </c>
      <c r="S588" s="9" t="str" cm="1">
        <f t="array" ref="S588">IF(AND(D588&lt;&gt;"",D588&lt;&gt;"GR"),IF(COUNTIF($H$2:$H$1000,"&gt;=50")&gt;=10,IF(D588&lt;&gt;"GR",IF(AND(D588&gt;=55,H588&gt;=50),_xlfn.IFS(AND(H588&gt;=$AF$11,H588&gt;$AE$10,H588&gt;$AD$10,H588&gt;$AC$10,H588&gt;$AB$10,H588&gt;$AA$10,H588&gt;$Z$10),"AA",AND(H588&gt;=$AE$11,H588&gt;$AD$10,H588&gt;$AC$10,H588&gt;$AB$10,H588&gt;$AA$10,H588&gt;$Z$10),"BA",AND(H588&gt;=$AD$11,H588&gt;$AC$10,H588&gt;$AB$10,H588&gt;$AA$10,H588&gt;$Z$10),"BB",AND(H588&gt;=$AC$11,H588&gt;$AB$10,H588&gt;$AA$10,H588&gt;$Z$10),"CB",AND(H588&gt;=$AB$11,H588&gt;$AA$10,H588&gt;$Z$10),"CC",AND(H588&gt;=$AA$11,H588&gt;$Z$10),"DC",H588&gt;=50,"DD"),IF(H588&gt;=$Y$9,"FD","FF")),R588),IF(J588&gt;=$X$32,$X$30,IF(J588&gt;=$Y$32,$Y$30,IF(J588&gt;=$Z$32,$Z$30,IF(J588&gt;=$AA$32,$AA$30,IF(J588&gt;=$AB$32,$AB$30,IF(J588&gt;=$AC$32,$AC$30,IF(J588&gt;=$AD$32,$AD$30,IF(J588&gt;=$AE$32,$AE$30,$AF$30))))))))),R588)</f>
        <v/>
      </c>
      <c r="T588" s="9" t="str" cm="1">
        <f t="array" ref="T588">IF(A588&lt;&gt;"",IF(_xlfn.BITOR(D588&lt;&gt;"GR",D588&lt;&gt;""),IF(AND(J588&gt;=50,D588&gt;=55),_xlfn.RANK.EQ(J588,$J$2:$J$1000,0),_xlfn.IFS(S588="FD",999,S588="FF",1000)),IF(AND(J588&gt;=50,F588&gt;=55),_xlfn.RANK.EQ(J588,$J$2:$J$326,0),_xlfn.IFS(S588="FD",999,S588="FF",1000))),"")</f>
        <v/>
      </c>
    </row>
    <row r="589" spans="1:20" x14ac:dyDescent="0.2">
      <c r="A589" s="3"/>
      <c r="B589" s="3"/>
      <c r="C589" s="3"/>
      <c r="D589" s="3"/>
      <c r="E589" s="16">
        <f t="shared" si="124"/>
        <v>0</v>
      </c>
      <c r="F589" s="16">
        <f t="shared" si="125"/>
        <v>0</v>
      </c>
      <c r="G589" s="9">
        <f t="shared" si="123"/>
        <v>0</v>
      </c>
      <c r="H589" s="9">
        <f t="shared" si="126"/>
        <v>0</v>
      </c>
      <c r="I589" s="9">
        <f t="shared" si="134"/>
        <v>0</v>
      </c>
      <c r="J589" s="9">
        <f t="shared" si="135"/>
        <v>0</v>
      </c>
      <c r="K589" s="9" t="str">
        <f t="shared" si="127"/>
        <v/>
      </c>
      <c r="L589" s="9" t="str">
        <f t="shared" si="128"/>
        <v/>
      </c>
      <c r="M589" s="9" t="str">
        <f t="shared" si="129"/>
        <v/>
      </c>
      <c r="N589" s="9" t="str">
        <f t="shared" si="130"/>
        <v/>
      </c>
      <c r="O589" s="9" t="str">
        <f t="shared" si="131"/>
        <v/>
      </c>
      <c r="P589" s="9" t="str">
        <f t="shared" si="132"/>
        <v/>
      </c>
      <c r="Q589" s="9" t="str">
        <f t="shared" si="133"/>
        <v/>
      </c>
      <c r="R589" s="9" t="str">
        <f>IF(A589&lt;&gt;"",IF(COUNTIF($G$2:$G$1000,"&gt;=50")&gt;=10,IF(AND(F589&gt;=55,G589&gt;=50),IF(_xlfn.RANK.EQ(K589,$K$2:$K$1000,0)&lt;=ROUND(COUNTIFS($G$2:$G$1000,"&gt;=50",$F$2:$F$1000,"&gt;=55")/100*$AF$9,0),$AF$8,IF(_xlfn.RANK.EQ(L589,$L$2:$L$1000,0)&lt;=ROUND(COUNTIFS($G$2:$G$1000,"&gt;=50",$F$2:$F$1000,"&gt;=55")/100*$AE$9,0),$AE$8,IF(_xlfn.RANK.EQ(M589,$M$2:$M$1000,0)&lt;=ROUND(COUNTIFS($G$2:$G$1000,"&gt;=50",$F$2:$F$1000,"&gt;=55")/100*$AD$9,0),$AD$8,IF(_xlfn.RANK.EQ(N589,$N$2:$N$1000,0)&lt;=ROUND(COUNTIFS($G$2:$G$1000,"&gt;=50",$F$2:$F$1000,"&gt;=55")/100*$AC$9,0),$AC$8,IF(_xlfn.RANK.EQ(O589,$O$2:$O$1000,0)&lt;=ROUND(COUNTIFS($G$2:$G$1000,"&gt;=50",$F$2:$F$1000,"&gt;=55")/100*$AB$9,0),$AB$8,IF(_xlfn.RANK.EQ(P589,$P$2:$P$1000,0)&lt;=ROUND(COUNTIFS($G$2:$G$1000,"&gt;=50",$F$2:$F$1000,"&gt;=55")/100*$AA$9,0),$AA$8,$Z$8)))))),IF(I589&gt;=$Y$9,$Y$8,$X$8)),IF(I589&gt;=$X$32,$X$30,IF(I589&gt;=$Y$32,$Y$30,IF(I589&gt;=$Z$32,$Z$30,IF(I589&gt;=$AA$32,$AA$30,IF(I589&gt;=$AB$32,$AB$30,IF(I589&gt;=$AC$32,$AC$30,IF(I589&gt;=$AD$32,$AD$30,IF(I589&gt;=$AE$32,$AE$30,$AF$30))))))))),"")</f>
        <v/>
      </c>
      <c r="S589" s="9" t="str" cm="1">
        <f t="array" ref="S589">IF(AND(D589&lt;&gt;"",D589&lt;&gt;"GR"),IF(COUNTIF($H$2:$H$1000,"&gt;=50")&gt;=10,IF(D589&lt;&gt;"GR",IF(AND(D589&gt;=55,H589&gt;=50),_xlfn.IFS(AND(H589&gt;=$AF$11,H589&gt;$AE$10,H589&gt;$AD$10,H589&gt;$AC$10,H589&gt;$AB$10,H589&gt;$AA$10,H589&gt;$Z$10),"AA",AND(H589&gt;=$AE$11,H589&gt;$AD$10,H589&gt;$AC$10,H589&gt;$AB$10,H589&gt;$AA$10,H589&gt;$Z$10),"BA",AND(H589&gt;=$AD$11,H589&gt;$AC$10,H589&gt;$AB$10,H589&gt;$AA$10,H589&gt;$Z$10),"BB",AND(H589&gt;=$AC$11,H589&gt;$AB$10,H589&gt;$AA$10,H589&gt;$Z$10),"CB",AND(H589&gt;=$AB$11,H589&gt;$AA$10,H589&gt;$Z$10),"CC",AND(H589&gt;=$AA$11,H589&gt;$Z$10),"DC",H589&gt;=50,"DD"),IF(H589&gt;=$Y$9,"FD","FF")),R589),IF(J589&gt;=$X$32,$X$30,IF(J589&gt;=$Y$32,$Y$30,IF(J589&gt;=$Z$32,$Z$30,IF(J589&gt;=$AA$32,$AA$30,IF(J589&gt;=$AB$32,$AB$30,IF(J589&gt;=$AC$32,$AC$30,IF(J589&gt;=$AD$32,$AD$30,IF(J589&gt;=$AE$32,$AE$30,$AF$30))))))))),R589)</f>
        <v/>
      </c>
      <c r="T589" s="9" t="str" cm="1">
        <f t="array" ref="T589">IF(A589&lt;&gt;"",IF(_xlfn.BITOR(D589&lt;&gt;"GR",D589&lt;&gt;""),IF(AND(J589&gt;=50,D589&gt;=55),_xlfn.RANK.EQ(J589,$J$2:$J$1000,0),_xlfn.IFS(S589="FD",999,S589="FF",1000)),IF(AND(J589&gt;=50,F589&gt;=55),_xlfn.RANK.EQ(J589,$J$2:$J$326,0),_xlfn.IFS(S589="FD",999,S589="FF",1000))),"")</f>
        <v/>
      </c>
    </row>
    <row r="590" spans="1:20" x14ac:dyDescent="0.2">
      <c r="A590" s="3"/>
      <c r="B590" s="3"/>
      <c r="C590" s="3"/>
      <c r="D590" s="3"/>
      <c r="E590" s="16">
        <f t="shared" si="124"/>
        <v>0</v>
      </c>
      <c r="F590" s="16">
        <f t="shared" si="125"/>
        <v>0</v>
      </c>
      <c r="G590" s="9">
        <f t="shared" si="123"/>
        <v>0</v>
      </c>
      <c r="H590" s="9">
        <f t="shared" si="126"/>
        <v>0</v>
      </c>
      <c r="I590" s="9">
        <f t="shared" si="134"/>
        <v>0</v>
      </c>
      <c r="J590" s="9">
        <f t="shared" si="135"/>
        <v>0</v>
      </c>
      <c r="K590" s="9" t="str">
        <f t="shared" si="127"/>
        <v/>
      </c>
      <c r="L590" s="9" t="str">
        <f t="shared" si="128"/>
        <v/>
      </c>
      <c r="M590" s="9" t="str">
        <f t="shared" si="129"/>
        <v/>
      </c>
      <c r="N590" s="9" t="str">
        <f t="shared" si="130"/>
        <v/>
      </c>
      <c r="O590" s="9" t="str">
        <f t="shared" si="131"/>
        <v/>
      </c>
      <c r="P590" s="9" t="str">
        <f t="shared" si="132"/>
        <v/>
      </c>
      <c r="Q590" s="9" t="str">
        <f t="shared" si="133"/>
        <v/>
      </c>
      <c r="R590" s="9" t="str">
        <f>IF(A590&lt;&gt;"",IF(COUNTIF($G$2:$G$1000,"&gt;=50")&gt;=10,IF(AND(F590&gt;=55,G590&gt;=50),IF(_xlfn.RANK.EQ(K590,$K$2:$K$1000,0)&lt;=ROUND(COUNTIFS($G$2:$G$1000,"&gt;=50",$F$2:$F$1000,"&gt;=55")/100*$AF$9,0),$AF$8,IF(_xlfn.RANK.EQ(L590,$L$2:$L$1000,0)&lt;=ROUND(COUNTIFS($G$2:$G$1000,"&gt;=50",$F$2:$F$1000,"&gt;=55")/100*$AE$9,0),$AE$8,IF(_xlfn.RANK.EQ(M590,$M$2:$M$1000,0)&lt;=ROUND(COUNTIFS($G$2:$G$1000,"&gt;=50",$F$2:$F$1000,"&gt;=55")/100*$AD$9,0),$AD$8,IF(_xlfn.RANK.EQ(N590,$N$2:$N$1000,0)&lt;=ROUND(COUNTIFS($G$2:$G$1000,"&gt;=50",$F$2:$F$1000,"&gt;=55")/100*$AC$9,0),$AC$8,IF(_xlfn.RANK.EQ(O590,$O$2:$O$1000,0)&lt;=ROUND(COUNTIFS($G$2:$G$1000,"&gt;=50",$F$2:$F$1000,"&gt;=55")/100*$AB$9,0),$AB$8,IF(_xlfn.RANK.EQ(P590,$P$2:$P$1000,0)&lt;=ROUND(COUNTIFS($G$2:$G$1000,"&gt;=50",$F$2:$F$1000,"&gt;=55")/100*$AA$9,0),$AA$8,$Z$8)))))),IF(I590&gt;=$Y$9,$Y$8,$X$8)),IF(I590&gt;=$X$32,$X$30,IF(I590&gt;=$Y$32,$Y$30,IF(I590&gt;=$Z$32,$Z$30,IF(I590&gt;=$AA$32,$AA$30,IF(I590&gt;=$AB$32,$AB$30,IF(I590&gt;=$AC$32,$AC$30,IF(I590&gt;=$AD$32,$AD$30,IF(I590&gt;=$AE$32,$AE$30,$AF$30))))))))),"")</f>
        <v/>
      </c>
      <c r="S590" s="9" t="str" cm="1">
        <f t="array" ref="S590">IF(AND(D590&lt;&gt;"",D590&lt;&gt;"GR"),IF(COUNTIF($H$2:$H$1000,"&gt;=50")&gt;=10,IF(D590&lt;&gt;"GR",IF(AND(D590&gt;=55,H590&gt;=50),_xlfn.IFS(AND(H590&gt;=$AF$11,H590&gt;$AE$10,H590&gt;$AD$10,H590&gt;$AC$10,H590&gt;$AB$10,H590&gt;$AA$10,H590&gt;$Z$10),"AA",AND(H590&gt;=$AE$11,H590&gt;$AD$10,H590&gt;$AC$10,H590&gt;$AB$10,H590&gt;$AA$10,H590&gt;$Z$10),"BA",AND(H590&gt;=$AD$11,H590&gt;$AC$10,H590&gt;$AB$10,H590&gt;$AA$10,H590&gt;$Z$10),"BB",AND(H590&gt;=$AC$11,H590&gt;$AB$10,H590&gt;$AA$10,H590&gt;$Z$10),"CB",AND(H590&gt;=$AB$11,H590&gt;$AA$10,H590&gt;$Z$10),"CC",AND(H590&gt;=$AA$11,H590&gt;$Z$10),"DC",H590&gt;=50,"DD"),IF(H590&gt;=$Y$9,"FD","FF")),R590),IF(J590&gt;=$X$32,$X$30,IF(J590&gt;=$Y$32,$Y$30,IF(J590&gt;=$Z$32,$Z$30,IF(J590&gt;=$AA$32,$AA$30,IF(J590&gt;=$AB$32,$AB$30,IF(J590&gt;=$AC$32,$AC$30,IF(J590&gt;=$AD$32,$AD$30,IF(J590&gt;=$AE$32,$AE$30,$AF$30))))))))),R590)</f>
        <v/>
      </c>
      <c r="T590" s="9" t="str" cm="1">
        <f t="array" ref="T590">IF(A590&lt;&gt;"",IF(_xlfn.BITOR(D590&lt;&gt;"GR",D590&lt;&gt;""),IF(AND(J590&gt;=50,D590&gt;=55),_xlfn.RANK.EQ(J590,$J$2:$J$1000,0),_xlfn.IFS(S590="FD",999,S590="FF",1000)),IF(AND(J590&gt;=50,F590&gt;=55),_xlfn.RANK.EQ(J590,$J$2:$J$326,0),_xlfn.IFS(S590="FD",999,S590="FF",1000))),"")</f>
        <v/>
      </c>
    </row>
    <row r="591" spans="1:20" x14ac:dyDescent="0.2">
      <c r="A591" s="3"/>
      <c r="B591" s="3"/>
      <c r="C591" s="3"/>
      <c r="D591" s="3"/>
      <c r="E591" s="16">
        <f t="shared" si="124"/>
        <v>0</v>
      </c>
      <c r="F591" s="16">
        <f t="shared" si="125"/>
        <v>0</v>
      </c>
      <c r="G591" s="9">
        <f t="shared" si="123"/>
        <v>0</v>
      </c>
      <c r="H591" s="9">
        <f t="shared" si="126"/>
        <v>0</v>
      </c>
      <c r="I591" s="9">
        <f t="shared" si="134"/>
        <v>0</v>
      </c>
      <c r="J591" s="9">
        <f t="shared" si="135"/>
        <v>0</v>
      </c>
      <c r="K591" s="9" t="str">
        <f t="shared" si="127"/>
        <v/>
      </c>
      <c r="L591" s="9" t="str">
        <f t="shared" si="128"/>
        <v/>
      </c>
      <c r="M591" s="9" t="str">
        <f t="shared" si="129"/>
        <v/>
      </c>
      <c r="N591" s="9" t="str">
        <f t="shared" si="130"/>
        <v/>
      </c>
      <c r="O591" s="9" t="str">
        <f t="shared" si="131"/>
        <v/>
      </c>
      <c r="P591" s="9" t="str">
        <f t="shared" si="132"/>
        <v/>
      </c>
      <c r="Q591" s="9" t="str">
        <f t="shared" si="133"/>
        <v/>
      </c>
      <c r="R591" s="9" t="str">
        <f>IF(A591&lt;&gt;"",IF(COUNTIF($G$2:$G$1000,"&gt;=50")&gt;=10,IF(AND(F591&gt;=55,G591&gt;=50),IF(_xlfn.RANK.EQ(K591,$K$2:$K$1000,0)&lt;=ROUND(COUNTIFS($G$2:$G$1000,"&gt;=50",$F$2:$F$1000,"&gt;=55")/100*$AF$9,0),$AF$8,IF(_xlfn.RANK.EQ(L591,$L$2:$L$1000,0)&lt;=ROUND(COUNTIFS($G$2:$G$1000,"&gt;=50",$F$2:$F$1000,"&gt;=55")/100*$AE$9,0),$AE$8,IF(_xlfn.RANK.EQ(M591,$M$2:$M$1000,0)&lt;=ROUND(COUNTIFS($G$2:$G$1000,"&gt;=50",$F$2:$F$1000,"&gt;=55")/100*$AD$9,0),$AD$8,IF(_xlfn.RANK.EQ(N591,$N$2:$N$1000,0)&lt;=ROUND(COUNTIFS($G$2:$G$1000,"&gt;=50",$F$2:$F$1000,"&gt;=55")/100*$AC$9,0),$AC$8,IF(_xlfn.RANK.EQ(O591,$O$2:$O$1000,0)&lt;=ROUND(COUNTIFS($G$2:$G$1000,"&gt;=50",$F$2:$F$1000,"&gt;=55")/100*$AB$9,0),$AB$8,IF(_xlfn.RANK.EQ(P591,$P$2:$P$1000,0)&lt;=ROUND(COUNTIFS($G$2:$G$1000,"&gt;=50",$F$2:$F$1000,"&gt;=55")/100*$AA$9,0),$AA$8,$Z$8)))))),IF(I591&gt;=$Y$9,$Y$8,$X$8)),IF(I591&gt;=$X$32,$X$30,IF(I591&gt;=$Y$32,$Y$30,IF(I591&gt;=$Z$32,$Z$30,IF(I591&gt;=$AA$32,$AA$30,IF(I591&gt;=$AB$32,$AB$30,IF(I591&gt;=$AC$32,$AC$30,IF(I591&gt;=$AD$32,$AD$30,IF(I591&gt;=$AE$32,$AE$30,$AF$30))))))))),"")</f>
        <v/>
      </c>
      <c r="S591" s="9" t="str" cm="1">
        <f t="array" ref="S591">IF(AND(D591&lt;&gt;"",D591&lt;&gt;"GR"),IF(COUNTIF($H$2:$H$1000,"&gt;=50")&gt;=10,IF(D591&lt;&gt;"GR",IF(AND(D591&gt;=55,H591&gt;=50),_xlfn.IFS(AND(H591&gt;=$AF$11,H591&gt;$AE$10,H591&gt;$AD$10,H591&gt;$AC$10,H591&gt;$AB$10,H591&gt;$AA$10,H591&gt;$Z$10),"AA",AND(H591&gt;=$AE$11,H591&gt;$AD$10,H591&gt;$AC$10,H591&gt;$AB$10,H591&gt;$AA$10,H591&gt;$Z$10),"BA",AND(H591&gt;=$AD$11,H591&gt;$AC$10,H591&gt;$AB$10,H591&gt;$AA$10,H591&gt;$Z$10),"BB",AND(H591&gt;=$AC$11,H591&gt;$AB$10,H591&gt;$AA$10,H591&gt;$Z$10),"CB",AND(H591&gt;=$AB$11,H591&gt;$AA$10,H591&gt;$Z$10),"CC",AND(H591&gt;=$AA$11,H591&gt;$Z$10),"DC",H591&gt;=50,"DD"),IF(H591&gt;=$Y$9,"FD","FF")),R591),IF(J591&gt;=$X$32,$X$30,IF(J591&gt;=$Y$32,$Y$30,IF(J591&gt;=$Z$32,$Z$30,IF(J591&gt;=$AA$32,$AA$30,IF(J591&gt;=$AB$32,$AB$30,IF(J591&gt;=$AC$32,$AC$30,IF(J591&gt;=$AD$32,$AD$30,IF(J591&gt;=$AE$32,$AE$30,$AF$30))))))))),R591)</f>
        <v/>
      </c>
      <c r="T591" s="9" t="str" cm="1">
        <f t="array" ref="T591">IF(A591&lt;&gt;"",IF(_xlfn.BITOR(D591&lt;&gt;"GR",D591&lt;&gt;""),IF(AND(J591&gt;=50,D591&gt;=55),_xlfn.RANK.EQ(J591,$J$2:$J$1000,0),_xlfn.IFS(S591="FD",999,S591="FF",1000)),IF(AND(J591&gt;=50,F591&gt;=55),_xlfn.RANK.EQ(J591,$J$2:$J$326,0),_xlfn.IFS(S591="FD",999,S591="FF",1000))),"")</f>
        <v/>
      </c>
    </row>
    <row r="592" spans="1:20" x14ac:dyDescent="0.2">
      <c r="A592" s="3"/>
      <c r="B592" s="3"/>
      <c r="C592" s="3"/>
      <c r="D592" s="3"/>
      <c r="E592" s="16">
        <f t="shared" si="124"/>
        <v>0</v>
      </c>
      <c r="F592" s="16">
        <f t="shared" si="125"/>
        <v>0</v>
      </c>
      <c r="G592" s="9">
        <f t="shared" si="123"/>
        <v>0</v>
      </c>
      <c r="H592" s="9">
        <f t="shared" si="126"/>
        <v>0</v>
      </c>
      <c r="I592" s="9">
        <f t="shared" si="134"/>
        <v>0</v>
      </c>
      <c r="J592" s="9">
        <f t="shared" si="135"/>
        <v>0</v>
      </c>
      <c r="K592" s="9" t="str">
        <f t="shared" si="127"/>
        <v/>
      </c>
      <c r="L592" s="9" t="str">
        <f t="shared" si="128"/>
        <v/>
      </c>
      <c r="M592" s="9" t="str">
        <f t="shared" si="129"/>
        <v/>
      </c>
      <c r="N592" s="9" t="str">
        <f t="shared" si="130"/>
        <v/>
      </c>
      <c r="O592" s="9" t="str">
        <f t="shared" si="131"/>
        <v/>
      </c>
      <c r="P592" s="9" t="str">
        <f t="shared" si="132"/>
        <v/>
      </c>
      <c r="Q592" s="9" t="str">
        <f t="shared" si="133"/>
        <v/>
      </c>
      <c r="R592" s="9" t="str">
        <f>IF(A592&lt;&gt;"",IF(COUNTIF($G$2:$G$1000,"&gt;=50")&gt;=10,IF(AND(F592&gt;=55,G592&gt;=50),IF(_xlfn.RANK.EQ(K592,$K$2:$K$1000,0)&lt;=ROUND(COUNTIFS($G$2:$G$1000,"&gt;=50",$F$2:$F$1000,"&gt;=55")/100*$AF$9,0),$AF$8,IF(_xlfn.RANK.EQ(L592,$L$2:$L$1000,0)&lt;=ROUND(COUNTIFS($G$2:$G$1000,"&gt;=50",$F$2:$F$1000,"&gt;=55")/100*$AE$9,0),$AE$8,IF(_xlfn.RANK.EQ(M592,$M$2:$M$1000,0)&lt;=ROUND(COUNTIFS($G$2:$G$1000,"&gt;=50",$F$2:$F$1000,"&gt;=55")/100*$AD$9,0),$AD$8,IF(_xlfn.RANK.EQ(N592,$N$2:$N$1000,0)&lt;=ROUND(COUNTIFS($G$2:$G$1000,"&gt;=50",$F$2:$F$1000,"&gt;=55")/100*$AC$9,0),$AC$8,IF(_xlfn.RANK.EQ(O592,$O$2:$O$1000,0)&lt;=ROUND(COUNTIFS($G$2:$G$1000,"&gt;=50",$F$2:$F$1000,"&gt;=55")/100*$AB$9,0),$AB$8,IF(_xlfn.RANK.EQ(P592,$P$2:$P$1000,0)&lt;=ROUND(COUNTIFS($G$2:$G$1000,"&gt;=50",$F$2:$F$1000,"&gt;=55")/100*$AA$9,0),$AA$8,$Z$8)))))),IF(I592&gt;=$Y$9,$Y$8,$X$8)),IF(I592&gt;=$X$32,$X$30,IF(I592&gt;=$Y$32,$Y$30,IF(I592&gt;=$Z$32,$Z$30,IF(I592&gt;=$AA$32,$AA$30,IF(I592&gt;=$AB$32,$AB$30,IF(I592&gt;=$AC$32,$AC$30,IF(I592&gt;=$AD$32,$AD$30,IF(I592&gt;=$AE$32,$AE$30,$AF$30))))))))),"")</f>
        <v/>
      </c>
      <c r="S592" s="9" t="str" cm="1">
        <f t="array" ref="S592">IF(AND(D592&lt;&gt;"",D592&lt;&gt;"GR"),IF(COUNTIF($H$2:$H$1000,"&gt;=50")&gt;=10,IF(D592&lt;&gt;"GR",IF(AND(D592&gt;=55,H592&gt;=50),_xlfn.IFS(AND(H592&gt;=$AF$11,H592&gt;$AE$10,H592&gt;$AD$10,H592&gt;$AC$10,H592&gt;$AB$10,H592&gt;$AA$10,H592&gt;$Z$10),"AA",AND(H592&gt;=$AE$11,H592&gt;$AD$10,H592&gt;$AC$10,H592&gt;$AB$10,H592&gt;$AA$10,H592&gt;$Z$10),"BA",AND(H592&gt;=$AD$11,H592&gt;$AC$10,H592&gt;$AB$10,H592&gt;$AA$10,H592&gt;$Z$10),"BB",AND(H592&gt;=$AC$11,H592&gt;$AB$10,H592&gt;$AA$10,H592&gt;$Z$10),"CB",AND(H592&gt;=$AB$11,H592&gt;$AA$10,H592&gt;$Z$10),"CC",AND(H592&gt;=$AA$11,H592&gt;$Z$10),"DC",H592&gt;=50,"DD"),IF(H592&gt;=$Y$9,"FD","FF")),R592),IF(J592&gt;=$X$32,$X$30,IF(J592&gt;=$Y$32,$Y$30,IF(J592&gt;=$Z$32,$Z$30,IF(J592&gt;=$AA$32,$AA$30,IF(J592&gt;=$AB$32,$AB$30,IF(J592&gt;=$AC$32,$AC$30,IF(J592&gt;=$AD$32,$AD$30,IF(J592&gt;=$AE$32,$AE$30,$AF$30))))))))),R592)</f>
        <v/>
      </c>
      <c r="T592" s="9" t="str" cm="1">
        <f t="array" ref="T592">IF(A592&lt;&gt;"",IF(_xlfn.BITOR(D592&lt;&gt;"GR",D592&lt;&gt;""),IF(AND(J592&gt;=50,D592&gt;=55),_xlfn.RANK.EQ(J592,$J$2:$J$1000,0),_xlfn.IFS(S592="FD",999,S592="FF",1000)),IF(AND(J592&gt;=50,F592&gt;=55),_xlfn.RANK.EQ(J592,$J$2:$J$326,0),_xlfn.IFS(S592="FD",999,S592="FF",1000))),"")</f>
        <v/>
      </c>
    </row>
    <row r="593" spans="1:20" x14ac:dyDescent="0.2">
      <c r="A593" s="3"/>
      <c r="B593" s="3"/>
      <c r="C593" s="3"/>
      <c r="D593" s="3"/>
      <c r="E593" s="16">
        <f t="shared" si="124"/>
        <v>0</v>
      </c>
      <c r="F593" s="16">
        <f t="shared" si="125"/>
        <v>0</v>
      </c>
      <c r="G593" s="9">
        <f t="shared" si="123"/>
        <v>0</v>
      </c>
      <c r="H593" s="9">
        <f t="shared" si="126"/>
        <v>0</v>
      </c>
      <c r="I593" s="9">
        <f t="shared" si="134"/>
        <v>0</v>
      </c>
      <c r="J593" s="9">
        <f t="shared" si="135"/>
        <v>0</v>
      </c>
      <c r="K593" s="9" t="str">
        <f t="shared" si="127"/>
        <v/>
      </c>
      <c r="L593" s="9" t="str">
        <f t="shared" si="128"/>
        <v/>
      </c>
      <c r="M593" s="9" t="str">
        <f t="shared" si="129"/>
        <v/>
      </c>
      <c r="N593" s="9" t="str">
        <f t="shared" si="130"/>
        <v/>
      </c>
      <c r="O593" s="9" t="str">
        <f t="shared" si="131"/>
        <v/>
      </c>
      <c r="P593" s="9" t="str">
        <f t="shared" si="132"/>
        <v/>
      </c>
      <c r="Q593" s="9" t="str">
        <f t="shared" si="133"/>
        <v/>
      </c>
      <c r="R593" s="9" t="str">
        <f>IF(A593&lt;&gt;"",IF(COUNTIF($G$2:$G$1000,"&gt;=50")&gt;=10,IF(AND(F593&gt;=55,G593&gt;=50),IF(_xlfn.RANK.EQ(K593,$K$2:$K$1000,0)&lt;=ROUND(COUNTIFS($G$2:$G$1000,"&gt;=50",$F$2:$F$1000,"&gt;=55")/100*$AF$9,0),$AF$8,IF(_xlfn.RANK.EQ(L593,$L$2:$L$1000,0)&lt;=ROUND(COUNTIFS($G$2:$G$1000,"&gt;=50",$F$2:$F$1000,"&gt;=55")/100*$AE$9,0),$AE$8,IF(_xlfn.RANK.EQ(M593,$M$2:$M$1000,0)&lt;=ROUND(COUNTIFS($G$2:$G$1000,"&gt;=50",$F$2:$F$1000,"&gt;=55")/100*$AD$9,0),$AD$8,IF(_xlfn.RANK.EQ(N593,$N$2:$N$1000,0)&lt;=ROUND(COUNTIFS($G$2:$G$1000,"&gt;=50",$F$2:$F$1000,"&gt;=55")/100*$AC$9,0),$AC$8,IF(_xlfn.RANK.EQ(O593,$O$2:$O$1000,0)&lt;=ROUND(COUNTIFS($G$2:$G$1000,"&gt;=50",$F$2:$F$1000,"&gt;=55")/100*$AB$9,0),$AB$8,IF(_xlfn.RANK.EQ(P593,$P$2:$P$1000,0)&lt;=ROUND(COUNTIFS($G$2:$G$1000,"&gt;=50",$F$2:$F$1000,"&gt;=55")/100*$AA$9,0),$AA$8,$Z$8)))))),IF(I593&gt;=$Y$9,$Y$8,$X$8)),IF(I593&gt;=$X$32,$X$30,IF(I593&gt;=$Y$32,$Y$30,IF(I593&gt;=$Z$32,$Z$30,IF(I593&gt;=$AA$32,$AA$30,IF(I593&gt;=$AB$32,$AB$30,IF(I593&gt;=$AC$32,$AC$30,IF(I593&gt;=$AD$32,$AD$30,IF(I593&gt;=$AE$32,$AE$30,$AF$30))))))))),"")</f>
        <v/>
      </c>
      <c r="S593" s="9" t="str" cm="1">
        <f t="array" ref="S593">IF(AND(D593&lt;&gt;"",D593&lt;&gt;"GR"),IF(COUNTIF($H$2:$H$1000,"&gt;=50")&gt;=10,IF(D593&lt;&gt;"GR",IF(AND(D593&gt;=55,H593&gt;=50),_xlfn.IFS(AND(H593&gt;=$AF$11,H593&gt;$AE$10,H593&gt;$AD$10,H593&gt;$AC$10,H593&gt;$AB$10,H593&gt;$AA$10,H593&gt;$Z$10),"AA",AND(H593&gt;=$AE$11,H593&gt;$AD$10,H593&gt;$AC$10,H593&gt;$AB$10,H593&gt;$AA$10,H593&gt;$Z$10),"BA",AND(H593&gt;=$AD$11,H593&gt;$AC$10,H593&gt;$AB$10,H593&gt;$AA$10,H593&gt;$Z$10),"BB",AND(H593&gt;=$AC$11,H593&gt;$AB$10,H593&gt;$AA$10,H593&gt;$Z$10),"CB",AND(H593&gt;=$AB$11,H593&gt;$AA$10,H593&gt;$Z$10),"CC",AND(H593&gt;=$AA$11,H593&gt;$Z$10),"DC",H593&gt;=50,"DD"),IF(H593&gt;=$Y$9,"FD","FF")),R593),IF(J593&gt;=$X$32,$X$30,IF(J593&gt;=$Y$32,$Y$30,IF(J593&gt;=$Z$32,$Z$30,IF(J593&gt;=$AA$32,$AA$30,IF(J593&gt;=$AB$32,$AB$30,IF(J593&gt;=$AC$32,$AC$30,IF(J593&gt;=$AD$32,$AD$30,IF(J593&gt;=$AE$32,$AE$30,$AF$30))))))))),R593)</f>
        <v/>
      </c>
      <c r="T593" s="9" t="str" cm="1">
        <f t="array" ref="T593">IF(A593&lt;&gt;"",IF(_xlfn.BITOR(D593&lt;&gt;"GR",D593&lt;&gt;""),IF(AND(J593&gt;=50,D593&gt;=55),_xlfn.RANK.EQ(J593,$J$2:$J$1000,0),_xlfn.IFS(S593="FD",999,S593="FF",1000)),IF(AND(J593&gt;=50,F593&gt;=55),_xlfn.RANK.EQ(J593,$J$2:$J$326,0),_xlfn.IFS(S593="FD",999,S593="FF",1000))),"")</f>
        <v/>
      </c>
    </row>
    <row r="594" spans="1:20" x14ac:dyDescent="0.2">
      <c r="A594" s="3"/>
      <c r="B594" s="3"/>
      <c r="C594" s="3"/>
      <c r="D594" s="3"/>
      <c r="E594" s="16">
        <f t="shared" si="124"/>
        <v>0</v>
      </c>
      <c r="F594" s="16">
        <f t="shared" si="125"/>
        <v>0</v>
      </c>
      <c r="G594" s="9">
        <f t="shared" si="123"/>
        <v>0</v>
      </c>
      <c r="H594" s="9">
        <f t="shared" si="126"/>
        <v>0</v>
      </c>
      <c r="I594" s="9">
        <f t="shared" si="134"/>
        <v>0</v>
      </c>
      <c r="J594" s="9">
        <f t="shared" si="135"/>
        <v>0</v>
      </c>
      <c r="K594" s="9" t="str">
        <f t="shared" si="127"/>
        <v/>
      </c>
      <c r="L594" s="9" t="str">
        <f t="shared" si="128"/>
        <v/>
      </c>
      <c r="M594" s="9" t="str">
        <f t="shared" si="129"/>
        <v/>
      </c>
      <c r="N594" s="9" t="str">
        <f t="shared" si="130"/>
        <v/>
      </c>
      <c r="O594" s="9" t="str">
        <f t="shared" si="131"/>
        <v/>
      </c>
      <c r="P594" s="9" t="str">
        <f t="shared" si="132"/>
        <v/>
      </c>
      <c r="Q594" s="9" t="str">
        <f t="shared" si="133"/>
        <v/>
      </c>
      <c r="R594" s="9" t="str">
        <f>IF(A594&lt;&gt;"",IF(COUNTIF($G$2:$G$1000,"&gt;=50")&gt;=10,IF(AND(F594&gt;=55,G594&gt;=50),IF(_xlfn.RANK.EQ(K594,$K$2:$K$1000,0)&lt;=ROUND(COUNTIFS($G$2:$G$1000,"&gt;=50",$F$2:$F$1000,"&gt;=55")/100*$AF$9,0),$AF$8,IF(_xlfn.RANK.EQ(L594,$L$2:$L$1000,0)&lt;=ROUND(COUNTIFS($G$2:$G$1000,"&gt;=50",$F$2:$F$1000,"&gt;=55")/100*$AE$9,0),$AE$8,IF(_xlfn.RANK.EQ(M594,$M$2:$M$1000,0)&lt;=ROUND(COUNTIFS($G$2:$G$1000,"&gt;=50",$F$2:$F$1000,"&gt;=55")/100*$AD$9,0),$AD$8,IF(_xlfn.RANK.EQ(N594,$N$2:$N$1000,0)&lt;=ROUND(COUNTIFS($G$2:$G$1000,"&gt;=50",$F$2:$F$1000,"&gt;=55")/100*$AC$9,0),$AC$8,IF(_xlfn.RANK.EQ(O594,$O$2:$O$1000,0)&lt;=ROUND(COUNTIFS($G$2:$G$1000,"&gt;=50",$F$2:$F$1000,"&gt;=55")/100*$AB$9,0),$AB$8,IF(_xlfn.RANK.EQ(P594,$P$2:$P$1000,0)&lt;=ROUND(COUNTIFS($G$2:$G$1000,"&gt;=50",$F$2:$F$1000,"&gt;=55")/100*$AA$9,0),$AA$8,$Z$8)))))),IF(I594&gt;=$Y$9,$Y$8,$X$8)),IF(I594&gt;=$X$32,$X$30,IF(I594&gt;=$Y$32,$Y$30,IF(I594&gt;=$Z$32,$Z$30,IF(I594&gt;=$AA$32,$AA$30,IF(I594&gt;=$AB$32,$AB$30,IF(I594&gt;=$AC$32,$AC$30,IF(I594&gt;=$AD$32,$AD$30,IF(I594&gt;=$AE$32,$AE$30,$AF$30))))))))),"")</f>
        <v/>
      </c>
      <c r="S594" s="9" t="str" cm="1">
        <f t="array" ref="S594">IF(AND(D594&lt;&gt;"",D594&lt;&gt;"GR"),IF(COUNTIF($H$2:$H$1000,"&gt;=50")&gt;=10,IF(D594&lt;&gt;"GR",IF(AND(D594&gt;=55,H594&gt;=50),_xlfn.IFS(AND(H594&gt;=$AF$11,H594&gt;$AE$10,H594&gt;$AD$10,H594&gt;$AC$10,H594&gt;$AB$10,H594&gt;$AA$10,H594&gt;$Z$10),"AA",AND(H594&gt;=$AE$11,H594&gt;$AD$10,H594&gt;$AC$10,H594&gt;$AB$10,H594&gt;$AA$10,H594&gt;$Z$10),"BA",AND(H594&gt;=$AD$11,H594&gt;$AC$10,H594&gt;$AB$10,H594&gt;$AA$10,H594&gt;$Z$10),"BB",AND(H594&gt;=$AC$11,H594&gt;$AB$10,H594&gt;$AA$10,H594&gt;$Z$10),"CB",AND(H594&gt;=$AB$11,H594&gt;$AA$10,H594&gt;$Z$10),"CC",AND(H594&gt;=$AA$11,H594&gt;$Z$10),"DC",H594&gt;=50,"DD"),IF(H594&gt;=$Y$9,"FD","FF")),R594),IF(J594&gt;=$X$32,$X$30,IF(J594&gt;=$Y$32,$Y$30,IF(J594&gt;=$Z$32,$Z$30,IF(J594&gt;=$AA$32,$AA$30,IF(J594&gt;=$AB$32,$AB$30,IF(J594&gt;=$AC$32,$AC$30,IF(J594&gt;=$AD$32,$AD$30,IF(J594&gt;=$AE$32,$AE$30,$AF$30))))))))),R594)</f>
        <v/>
      </c>
      <c r="T594" s="9" t="str" cm="1">
        <f t="array" ref="T594">IF(A594&lt;&gt;"",IF(_xlfn.BITOR(D594&lt;&gt;"GR",D594&lt;&gt;""),IF(AND(J594&gt;=50,D594&gt;=55),_xlfn.RANK.EQ(J594,$J$2:$J$1000,0),_xlfn.IFS(S594="FD",999,S594="FF",1000)),IF(AND(J594&gt;=50,F594&gt;=55),_xlfn.RANK.EQ(J594,$J$2:$J$326,0),_xlfn.IFS(S594="FD",999,S594="FF",1000))),"")</f>
        <v/>
      </c>
    </row>
    <row r="595" spans="1:20" x14ac:dyDescent="0.2">
      <c r="A595" s="3"/>
      <c r="B595" s="3"/>
      <c r="C595" s="3"/>
      <c r="D595" s="3"/>
      <c r="E595" s="16">
        <f t="shared" si="124"/>
        <v>0</v>
      </c>
      <c r="F595" s="16">
        <f t="shared" si="125"/>
        <v>0</v>
      </c>
      <c r="G595" s="9">
        <f t="shared" si="123"/>
        <v>0</v>
      </c>
      <c r="H595" s="9">
        <f t="shared" si="126"/>
        <v>0</v>
      </c>
      <c r="I595" s="9">
        <f t="shared" si="134"/>
        <v>0</v>
      </c>
      <c r="J595" s="9">
        <f t="shared" si="135"/>
        <v>0</v>
      </c>
      <c r="K595" s="9" t="str">
        <f t="shared" si="127"/>
        <v/>
      </c>
      <c r="L595" s="9" t="str">
        <f t="shared" si="128"/>
        <v/>
      </c>
      <c r="M595" s="9" t="str">
        <f t="shared" si="129"/>
        <v/>
      </c>
      <c r="N595" s="9" t="str">
        <f t="shared" si="130"/>
        <v/>
      </c>
      <c r="O595" s="9" t="str">
        <f t="shared" si="131"/>
        <v/>
      </c>
      <c r="P595" s="9" t="str">
        <f t="shared" si="132"/>
        <v/>
      </c>
      <c r="Q595" s="9" t="str">
        <f t="shared" si="133"/>
        <v/>
      </c>
      <c r="R595" s="9" t="str">
        <f>IF(A595&lt;&gt;"",IF(COUNTIF($G$2:$G$1000,"&gt;=50")&gt;=10,IF(AND(F595&gt;=55,G595&gt;=50),IF(_xlfn.RANK.EQ(K595,$K$2:$K$1000,0)&lt;=ROUND(COUNTIFS($G$2:$G$1000,"&gt;=50",$F$2:$F$1000,"&gt;=55")/100*$AF$9,0),$AF$8,IF(_xlfn.RANK.EQ(L595,$L$2:$L$1000,0)&lt;=ROUND(COUNTIFS($G$2:$G$1000,"&gt;=50",$F$2:$F$1000,"&gt;=55")/100*$AE$9,0),$AE$8,IF(_xlfn.RANK.EQ(M595,$M$2:$M$1000,0)&lt;=ROUND(COUNTIFS($G$2:$G$1000,"&gt;=50",$F$2:$F$1000,"&gt;=55")/100*$AD$9,0),$AD$8,IF(_xlfn.RANK.EQ(N595,$N$2:$N$1000,0)&lt;=ROUND(COUNTIFS($G$2:$G$1000,"&gt;=50",$F$2:$F$1000,"&gt;=55")/100*$AC$9,0),$AC$8,IF(_xlfn.RANK.EQ(O595,$O$2:$O$1000,0)&lt;=ROUND(COUNTIFS($G$2:$G$1000,"&gt;=50",$F$2:$F$1000,"&gt;=55")/100*$AB$9,0),$AB$8,IF(_xlfn.RANK.EQ(P595,$P$2:$P$1000,0)&lt;=ROUND(COUNTIFS($G$2:$G$1000,"&gt;=50",$F$2:$F$1000,"&gt;=55")/100*$AA$9,0),$AA$8,$Z$8)))))),IF(I595&gt;=$Y$9,$Y$8,$X$8)),IF(I595&gt;=$X$32,$X$30,IF(I595&gt;=$Y$32,$Y$30,IF(I595&gt;=$Z$32,$Z$30,IF(I595&gt;=$AA$32,$AA$30,IF(I595&gt;=$AB$32,$AB$30,IF(I595&gt;=$AC$32,$AC$30,IF(I595&gt;=$AD$32,$AD$30,IF(I595&gt;=$AE$32,$AE$30,$AF$30))))))))),"")</f>
        <v/>
      </c>
      <c r="S595" s="9" t="str" cm="1">
        <f t="array" ref="S595">IF(AND(D595&lt;&gt;"",D595&lt;&gt;"GR"),IF(COUNTIF($H$2:$H$1000,"&gt;=50")&gt;=10,IF(D595&lt;&gt;"GR",IF(AND(D595&gt;=55,H595&gt;=50),_xlfn.IFS(AND(H595&gt;=$AF$11,H595&gt;$AE$10,H595&gt;$AD$10,H595&gt;$AC$10,H595&gt;$AB$10,H595&gt;$AA$10,H595&gt;$Z$10),"AA",AND(H595&gt;=$AE$11,H595&gt;$AD$10,H595&gt;$AC$10,H595&gt;$AB$10,H595&gt;$AA$10,H595&gt;$Z$10),"BA",AND(H595&gt;=$AD$11,H595&gt;$AC$10,H595&gt;$AB$10,H595&gt;$AA$10,H595&gt;$Z$10),"BB",AND(H595&gt;=$AC$11,H595&gt;$AB$10,H595&gt;$AA$10,H595&gt;$Z$10),"CB",AND(H595&gt;=$AB$11,H595&gt;$AA$10,H595&gt;$Z$10),"CC",AND(H595&gt;=$AA$11,H595&gt;$Z$10),"DC",H595&gt;=50,"DD"),IF(H595&gt;=$Y$9,"FD","FF")),R595),IF(J595&gt;=$X$32,$X$30,IF(J595&gt;=$Y$32,$Y$30,IF(J595&gt;=$Z$32,$Z$30,IF(J595&gt;=$AA$32,$AA$30,IF(J595&gt;=$AB$32,$AB$30,IF(J595&gt;=$AC$32,$AC$30,IF(J595&gt;=$AD$32,$AD$30,IF(J595&gt;=$AE$32,$AE$30,$AF$30))))))))),R595)</f>
        <v/>
      </c>
      <c r="T595" s="9" t="str" cm="1">
        <f t="array" ref="T595">IF(A595&lt;&gt;"",IF(_xlfn.BITOR(D595&lt;&gt;"GR",D595&lt;&gt;""),IF(AND(J595&gt;=50,D595&gt;=55),_xlfn.RANK.EQ(J595,$J$2:$J$1000,0),_xlfn.IFS(S595="FD",999,S595="FF",1000)),IF(AND(J595&gt;=50,F595&gt;=55),_xlfn.RANK.EQ(J595,$J$2:$J$326,0),_xlfn.IFS(S595="FD",999,S595="FF",1000))),"")</f>
        <v/>
      </c>
    </row>
    <row r="596" spans="1:20" x14ac:dyDescent="0.2">
      <c r="A596" s="3"/>
      <c r="B596" s="3"/>
      <c r="C596" s="3"/>
      <c r="D596" s="3"/>
      <c r="E596" s="16">
        <f t="shared" si="124"/>
        <v>0</v>
      </c>
      <c r="F596" s="16">
        <f t="shared" si="125"/>
        <v>0</v>
      </c>
      <c r="G596" s="9">
        <f t="shared" si="123"/>
        <v>0</v>
      </c>
      <c r="H596" s="9">
        <f t="shared" si="126"/>
        <v>0</v>
      </c>
      <c r="I596" s="9">
        <f t="shared" si="134"/>
        <v>0</v>
      </c>
      <c r="J596" s="9">
        <f t="shared" si="135"/>
        <v>0</v>
      </c>
      <c r="K596" s="9" t="str">
        <f t="shared" si="127"/>
        <v/>
      </c>
      <c r="L596" s="9" t="str">
        <f t="shared" si="128"/>
        <v/>
      </c>
      <c r="M596" s="9" t="str">
        <f t="shared" si="129"/>
        <v/>
      </c>
      <c r="N596" s="9" t="str">
        <f t="shared" si="130"/>
        <v/>
      </c>
      <c r="O596" s="9" t="str">
        <f t="shared" si="131"/>
        <v/>
      </c>
      <c r="P596" s="9" t="str">
        <f t="shared" si="132"/>
        <v/>
      </c>
      <c r="Q596" s="9" t="str">
        <f t="shared" si="133"/>
        <v/>
      </c>
      <c r="R596" s="9" t="str">
        <f>IF(A596&lt;&gt;"",IF(COUNTIF($G$2:$G$1000,"&gt;=50")&gt;=10,IF(AND(F596&gt;=55,G596&gt;=50),IF(_xlfn.RANK.EQ(K596,$K$2:$K$1000,0)&lt;=ROUND(COUNTIFS($G$2:$G$1000,"&gt;=50",$F$2:$F$1000,"&gt;=55")/100*$AF$9,0),$AF$8,IF(_xlfn.RANK.EQ(L596,$L$2:$L$1000,0)&lt;=ROUND(COUNTIFS($G$2:$G$1000,"&gt;=50",$F$2:$F$1000,"&gt;=55")/100*$AE$9,0),$AE$8,IF(_xlfn.RANK.EQ(M596,$M$2:$M$1000,0)&lt;=ROUND(COUNTIFS($G$2:$G$1000,"&gt;=50",$F$2:$F$1000,"&gt;=55")/100*$AD$9,0),$AD$8,IF(_xlfn.RANK.EQ(N596,$N$2:$N$1000,0)&lt;=ROUND(COUNTIFS($G$2:$G$1000,"&gt;=50",$F$2:$F$1000,"&gt;=55")/100*$AC$9,0),$AC$8,IF(_xlfn.RANK.EQ(O596,$O$2:$O$1000,0)&lt;=ROUND(COUNTIFS($G$2:$G$1000,"&gt;=50",$F$2:$F$1000,"&gt;=55")/100*$AB$9,0),$AB$8,IF(_xlfn.RANK.EQ(P596,$P$2:$P$1000,0)&lt;=ROUND(COUNTIFS($G$2:$G$1000,"&gt;=50",$F$2:$F$1000,"&gt;=55")/100*$AA$9,0),$AA$8,$Z$8)))))),IF(I596&gt;=$Y$9,$Y$8,$X$8)),IF(I596&gt;=$X$32,$X$30,IF(I596&gt;=$Y$32,$Y$30,IF(I596&gt;=$Z$32,$Z$30,IF(I596&gt;=$AA$32,$AA$30,IF(I596&gt;=$AB$32,$AB$30,IF(I596&gt;=$AC$32,$AC$30,IF(I596&gt;=$AD$32,$AD$30,IF(I596&gt;=$AE$32,$AE$30,$AF$30))))))))),"")</f>
        <v/>
      </c>
      <c r="S596" s="9" t="str" cm="1">
        <f t="array" ref="S596">IF(AND(D596&lt;&gt;"",D596&lt;&gt;"GR"),IF(COUNTIF($H$2:$H$1000,"&gt;=50")&gt;=10,IF(D596&lt;&gt;"GR",IF(AND(D596&gt;=55,H596&gt;=50),_xlfn.IFS(AND(H596&gt;=$AF$11,H596&gt;$AE$10,H596&gt;$AD$10,H596&gt;$AC$10,H596&gt;$AB$10,H596&gt;$AA$10,H596&gt;$Z$10),"AA",AND(H596&gt;=$AE$11,H596&gt;$AD$10,H596&gt;$AC$10,H596&gt;$AB$10,H596&gt;$AA$10,H596&gt;$Z$10),"BA",AND(H596&gt;=$AD$11,H596&gt;$AC$10,H596&gt;$AB$10,H596&gt;$AA$10,H596&gt;$Z$10),"BB",AND(H596&gt;=$AC$11,H596&gt;$AB$10,H596&gt;$AA$10,H596&gt;$Z$10),"CB",AND(H596&gt;=$AB$11,H596&gt;$AA$10,H596&gt;$Z$10),"CC",AND(H596&gt;=$AA$11,H596&gt;$Z$10),"DC",H596&gt;=50,"DD"),IF(H596&gt;=$Y$9,"FD","FF")),R596),IF(J596&gt;=$X$32,$X$30,IF(J596&gt;=$Y$32,$Y$30,IF(J596&gt;=$Z$32,$Z$30,IF(J596&gt;=$AA$32,$AA$30,IF(J596&gt;=$AB$32,$AB$30,IF(J596&gt;=$AC$32,$AC$30,IF(J596&gt;=$AD$32,$AD$30,IF(J596&gt;=$AE$32,$AE$30,$AF$30))))))))),R596)</f>
        <v/>
      </c>
      <c r="T596" s="9" t="str" cm="1">
        <f t="array" ref="T596">IF(A596&lt;&gt;"",IF(_xlfn.BITOR(D596&lt;&gt;"GR",D596&lt;&gt;""),IF(AND(J596&gt;=50,D596&gt;=55),_xlfn.RANK.EQ(J596,$J$2:$J$1000,0),_xlfn.IFS(S596="FD",999,S596="FF",1000)),IF(AND(J596&gt;=50,F596&gt;=55),_xlfn.RANK.EQ(J596,$J$2:$J$326,0),_xlfn.IFS(S596="FD",999,S596="FF",1000))),"")</f>
        <v/>
      </c>
    </row>
    <row r="597" spans="1:20" x14ac:dyDescent="0.2">
      <c r="A597" s="3"/>
      <c r="B597" s="3"/>
      <c r="C597" s="3"/>
      <c r="D597" s="3"/>
      <c r="E597" s="16">
        <f t="shared" si="124"/>
        <v>0</v>
      </c>
      <c r="F597" s="16">
        <f t="shared" si="125"/>
        <v>0</v>
      </c>
      <c r="G597" s="9">
        <f t="shared" si="123"/>
        <v>0</v>
      </c>
      <c r="H597" s="9">
        <f t="shared" si="126"/>
        <v>0</v>
      </c>
      <c r="I597" s="9">
        <f t="shared" si="134"/>
        <v>0</v>
      </c>
      <c r="J597" s="9">
        <f t="shared" si="135"/>
        <v>0</v>
      </c>
      <c r="K597" s="9" t="str">
        <f t="shared" si="127"/>
        <v/>
      </c>
      <c r="L597" s="9" t="str">
        <f t="shared" si="128"/>
        <v/>
      </c>
      <c r="M597" s="9" t="str">
        <f t="shared" si="129"/>
        <v/>
      </c>
      <c r="N597" s="9" t="str">
        <f t="shared" si="130"/>
        <v/>
      </c>
      <c r="O597" s="9" t="str">
        <f t="shared" si="131"/>
        <v/>
      </c>
      <c r="P597" s="9" t="str">
        <f t="shared" si="132"/>
        <v/>
      </c>
      <c r="Q597" s="9" t="str">
        <f t="shared" si="133"/>
        <v/>
      </c>
      <c r="R597" s="9" t="str">
        <f>IF(A597&lt;&gt;"",IF(COUNTIF($G$2:$G$1000,"&gt;=50")&gt;=10,IF(AND(F597&gt;=55,G597&gt;=50),IF(_xlfn.RANK.EQ(K597,$K$2:$K$1000,0)&lt;=ROUND(COUNTIFS($G$2:$G$1000,"&gt;=50",$F$2:$F$1000,"&gt;=55")/100*$AF$9,0),$AF$8,IF(_xlfn.RANK.EQ(L597,$L$2:$L$1000,0)&lt;=ROUND(COUNTIFS($G$2:$G$1000,"&gt;=50",$F$2:$F$1000,"&gt;=55")/100*$AE$9,0),$AE$8,IF(_xlfn.RANK.EQ(M597,$M$2:$M$1000,0)&lt;=ROUND(COUNTIFS($G$2:$G$1000,"&gt;=50",$F$2:$F$1000,"&gt;=55")/100*$AD$9,0),$AD$8,IF(_xlfn.RANK.EQ(N597,$N$2:$N$1000,0)&lt;=ROUND(COUNTIFS($G$2:$G$1000,"&gt;=50",$F$2:$F$1000,"&gt;=55")/100*$AC$9,0),$AC$8,IF(_xlfn.RANK.EQ(O597,$O$2:$O$1000,0)&lt;=ROUND(COUNTIFS($G$2:$G$1000,"&gt;=50",$F$2:$F$1000,"&gt;=55")/100*$AB$9,0),$AB$8,IF(_xlfn.RANK.EQ(P597,$P$2:$P$1000,0)&lt;=ROUND(COUNTIFS($G$2:$G$1000,"&gt;=50",$F$2:$F$1000,"&gt;=55")/100*$AA$9,0),$AA$8,$Z$8)))))),IF(I597&gt;=$Y$9,$Y$8,$X$8)),IF(I597&gt;=$X$32,$X$30,IF(I597&gt;=$Y$32,$Y$30,IF(I597&gt;=$Z$32,$Z$30,IF(I597&gt;=$AA$32,$AA$30,IF(I597&gt;=$AB$32,$AB$30,IF(I597&gt;=$AC$32,$AC$30,IF(I597&gt;=$AD$32,$AD$30,IF(I597&gt;=$AE$32,$AE$30,$AF$30))))))))),"")</f>
        <v/>
      </c>
      <c r="S597" s="9" t="str" cm="1">
        <f t="array" ref="S597">IF(AND(D597&lt;&gt;"",D597&lt;&gt;"GR"),IF(COUNTIF($H$2:$H$1000,"&gt;=50")&gt;=10,IF(D597&lt;&gt;"GR",IF(AND(D597&gt;=55,H597&gt;=50),_xlfn.IFS(AND(H597&gt;=$AF$11,H597&gt;$AE$10,H597&gt;$AD$10,H597&gt;$AC$10,H597&gt;$AB$10,H597&gt;$AA$10,H597&gt;$Z$10),"AA",AND(H597&gt;=$AE$11,H597&gt;$AD$10,H597&gt;$AC$10,H597&gt;$AB$10,H597&gt;$AA$10,H597&gt;$Z$10),"BA",AND(H597&gt;=$AD$11,H597&gt;$AC$10,H597&gt;$AB$10,H597&gt;$AA$10,H597&gt;$Z$10),"BB",AND(H597&gt;=$AC$11,H597&gt;$AB$10,H597&gt;$AA$10,H597&gt;$Z$10),"CB",AND(H597&gt;=$AB$11,H597&gt;$AA$10,H597&gt;$Z$10),"CC",AND(H597&gt;=$AA$11,H597&gt;$Z$10),"DC",H597&gt;=50,"DD"),IF(H597&gt;=$Y$9,"FD","FF")),R597),IF(J597&gt;=$X$32,$X$30,IF(J597&gt;=$Y$32,$Y$30,IF(J597&gt;=$Z$32,$Z$30,IF(J597&gt;=$AA$32,$AA$30,IF(J597&gt;=$AB$32,$AB$30,IF(J597&gt;=$AC$32,$AC$30,IF(J597&gt;=$AD$32,$AD$30,IF(J597&gt;=$AE$32,$AE$30,$AF$30))))))))),R597)</f>
        <v/>
      </c>
      <c r="T597" s="9" t="str" cm="1">
        <f t="array" ref="T597">IF(A597&lt;&gt;"",IF(_xlfn.BITOR(D597&lt;&gt;"GR",D597&lt;&gt;""),IF(AND(J597&gt;=50,D597&gt;=55),_xlfn.RANK.EQ(J597,$J$2:$J$1000,0),_xlfn.IFS(S597="FD",999,S597="FF",1000)),IF(AND(J597&gt;=50,F597&gt;=55),_xlfn.RANK.EQ(J597,$J$2:$J$326,0),_xlfn.IFS(S597="FD",999,S597="FF",1000))),"")</f>
        <v/>
      </c>
    </row>
    <row r="598" spans="1:20" x14ac:dyDescent="0.2">
      <c r="A598" s="3"/>
      <c r="B598" s="3"/>
      <c r="C598" s="3"/>
      <c r="D598" s="3"/>
      <c r="E598" s="16">
        <f t="shared" si="124"/>
        <v>0</v>
      </c>
      <c r="F598" s="16">
        <f t="shared" si="125"/>
        <v>0</v>
      </c>
      <c r="G598" s="9">
        <f t="shared" si="123"/>
        <v>0</v>
      </c>
      <c r="H598" s="9">
        <f t="shared" si="126"/>
        <v>0</v>
      </c>
      <c r="I598" s="9">
        <f t="shared" si="134"/>
        <v>0</v>
      </c>
      <c r="J598" s="9">
        <f t="shared" si="135"/>
        <v>0</v>
      </c>
      <c r="K598" s="9" t="str">
        <f t="shared" si="127"/>
        <v/>
      </c>
      <c r="L598" s="9" t="str">
        <f t="shared" si="128"/>
        <v/>
      </c>
      <c r="M598" s="9" t="str">
        <f t="shared" si="129"/>
        <v/>
      </c>
      <c r="N598" s="9" t="str">
        <f t="shared" si="130"/>
        <v/>
      </c>
      <c r="O598" s="9" t="str">
        <f t="shared" si="131"/>
        <v/>
      </c>
      <c r="P598" s="9" t="str">
        <f t="shared" si="132"/>
        <v/>
      </c>
      <c r="Q598" s="9" t="str">
        <f t="shared" si="133"/>
        <v/>
      </c>
      <c r="R598" s="9" t="str">
        <f>IF(A598&lt;&gt;"",IF(COUNTIF($G$2:$G$1000,"&gt;=50")&gt;=10,IF(AND(F598&gt;=55,G598&gt;=50),IF(_xlfn.RANK.EQ(K598,$K$2:$K$1000,0)&lt;=ROUND(COUNTIFS($G$2:$G$1000,"&gt;=50",$F$2:$F$1000,"&gt;=55")/100*$AF$9,0),$AF$8,IF(_xlfn.RANK.EQ(L598,$L$2:$L$1000,0)&lt;=ROUND(COUNTIFS($G$2:$G$1000,"&gt;=50",$F$2:$F$1000,"&gt;=55")/100*$AE$9,0),$AE$8,IF(_xlfn.RANK.EQ(M598,$M$2:$M$1000,0)&lt;=ROUND(COUNTIFS($G$2:$G$1000,"&gt;=50",$F$2:$F$1000,"&gt;=55")/100*$AD$9,0),$AD$8,IF(_xlfn.RANK.EQ(N598,$N$2:$N$1000,0)&lt;=ROUND(COUNTIFS($G$2:$G$1000,"&gt;=50",$F$2:$F$1000,"&gt;=55")/100*$AC$9,0),$AC$8,IF(_xlfn.RANK.EQ(O598,$O$2:$O$1000,0)&lt;=ROUND(COUNTIFS($G$2:$G$1000,"&gt;=50",$F$2:$F$1000,"&gt;=55")/100*$AB$9,0),$AB$8,IF(_xlfn.RANK.EQ(P598,$P$2:$P$1000,0)&lt;=ROUND(COUNTIFS($G$2:$G$1000,"&gt;=50",$F$2:$F$1000,"&gt;=55")/100*$AA$9,0),$AA$8,$Z$8)))))),IF(I598&gt;=$Y$9,$Y$8,$X$8)),IF(I598&gt;=$X$32,$X$30,IF(I598&gt;=$Y$32,$Y$30,IF(I598&gt;=$Z$32,$Z$30,IF(I598&gt;=$AA$32,$AA$30,IF(I598&gt;=$AB$32,$AB$30,IF(I598&gt;=$AC$32,$AC$30,IF(I598&gt;=$AD$32,$AD$30,IF(I598&gt;=$AE$32,$AE$30,$AF$30))))))))),"")</f>
        <v/>
      </c>
      <c r="S598" s="9" t="str" cm="1">
        <f t="array" ref="S598">IF(AND(D598&lt;&gt;"",D598&lt;&gt;"GR"),IF(COUNTIF($H$2:$H$1000,"&gt;=50")&gt;=10,IF(D598&lt;&gt;"GR",IF(AND(D598&gt;=55,H598&gt;=50),_xlfn.IFS(AND(H598&gt;=$AF$11,H598&gt;$AE$10,H598&gt;$AD$10,H598&gt;$AC$10,H598&gt;$AB$10,H598&gt;$AA$10,H598&gt;$Z$10),"AA",AND(H598&gt;=$AE$11,H598&gt;$AD$10,H598&gt;$AC$10,H598&gt;$AB$10,H598&gt;$AA$10,H598&gt;$Z$10),"BA",AND(H598&gt;=$AD$11,H598&gt;$AC$10,H598&gt;$AB$10,H598&gt;$AA$10,H598&gt;$Z$10),"BB",AND(H598&gt;=$AC$11,H598&gt;$AB$10,H598&gt;$AA$10,H598&gt;$Z$10),"CB",AND(H598&gt;=$AB$11,H598&gt;$AA$10,H598&gt;$Z$10),"CC",AND(H598&gt;=$AA$11,H598&gt;$Z$10),"DC",H598&gt;=50,"DD"),IF(H598&gt;=$Y$9,"FD","FF")),R598),IF(J598&gt;=$X$32,$X$30,IF(J598&gt;=$Y$32,$Y$30,IF(J598&gt;=$Z$32,$Z$30,IF(J598&gt;=$AA$32,$AA$30,IF(J598&gt;=$AB$32,$AB$30,IF(J598&gt;=$AC$32,$AC$30,IF(J598&gt;=$AD$32,$AD$30,IF(J598&gt;=$AE$32,$AE$30,$AF$30))))))))),R598)</f>
        <v/>
      </c>
      <c r="T598" s="9" t="str" cm="1">
        <f t="array" ref="T598">IF(A598&lt;&gt;"",IF(_xlfn.BITOR(D598&lt;&gt;"GR",D598&lt;&gt;""),IF(AND(J598&gt;=50,D598&gt;=55),_xlfn.RANK.EQ(J598,$J$2:$J$1000,0),_xlfn.IFS(S598="FD",999,S598="FF",1000)),IF(AND(J598&gt;=50,F598&gt;=55),_xlfn.RANK.EQ(J598,$J$2:$J$326,0),_xlfn.IFS(S598="FD",999,S598="FF",1000))),"")</f>
        <v/>
      </c>
    </row>
    <row r="599" spans="1:20" x14ac:dyDescent="0.2">
      <c r="A599" s="3"/>
      <c r="B599" s="3"/>
      <c r="C599" s="3"/>
      <c r="D599" s="3"/>
      <c r="E599" s="16">
        <f t="shared" si="124"/>
        <v>0</v>
      </c>
      <c r="F599" s="16">
        <f t="shared" si="125"/>
        <v>0</v>
      </c>
      <c r="G599" s="9">
        <f t="shared" si="123"/>
        <v>0</v>
      </c>
      <c r="H599" s="9">
        <f t="shared" si="126"/>
        <v>0</v>
      </c>
      <c r="I599" s="9">
        <f t="shared" si="134"/>
        <v>0</v>
      </c>
      <c r="J599" s="9">
        <f t="shared" si="135"/>
        <v>0</v>
      </c>
      <c r="K599" s="9" t="str">
        <f t="shared" si="127"/>
        <v/>
      </c>
      <c r="L599" s="9" t="str">
        <f t="shared" si="128"/>
        <v/>
      </c>
      <c r="M599" s="9" t="str">
        <f t="shared" si="129"/>
        <v/>
      </c>
      <c r="N599" s="9" t="str">
        <f t="shared" si="130"/>
        <v/>
      </c>
      <c r="O599" s="9" t="str">
        <f t="shared" si="131"/>
        <v/>
      </c>
      <c r="P599" s="9" t="str">
        <f t="shared" si="132"/>
        <v/>
      </c>
      <c r="Q599" s="9" t="str">
        <f t="shared" si="133"/>
        <v/>
      </c>
      <c r="R599" s="9" t="str">
        <f>IF(A599&lt;&gt;"",IF(COUNTIF($G$2:$G$1000,"&gt;=50")&gt;=10,IF(AND(F599&gt;=55,G599&gt;=50),IF(_xlfn.RANK.EQ(K599,$K$2:$K$1000,0)&lt;=ROUND(COUNTIFS($G$2:$G$1000,"&gt;=50",$F$2:$F$1000,"&gt;=55")/100*$AF$9,0),$AF$8,IF(_xlfn.RANK.EQ(L599,$L$2:$L$1000,0)&lt;=ROUND(COUNTIFS($G$2:$G$1000,"&gt;=50",$F$2:$F$1000,"&gt;=55")/100*$AE$9,0),$AE$8,IF(_xlfn.RANK.EQ(M599,$M$2:$M$1000,0)&lt;=ROUND(COUNTIFS($G$2:$G$1000,"&gt;=50",$F$2:$F$1000,"&gt;=55")/100*$AD$9,0),$AD$8,IF(_xlfn.RANK.EQ(N599,$N$2:$N$1000,0)&lt;=ROUND(COUNTIFS($G$2:$G$1000,"&gt;=50",$F$2:$F$1000,"&gt;=55")/100*$AC$9,0),$AC$8,IF(_xlfn.RANK.EQ(O599,$O$2:$O$1000,0)&lt;=ROUND(COUNTIFS($G$2:$G$1000,"&gt;=50",$F$2:$F$1000,"&gt;=55")/100*$AB$9,0),$AB$8,IF(_xlfn.RANK.EQ(P599,$P$2:$P$1000,0)&lt;=ROUND(COUNTIFS($G$2:$G$1000,"&gt;=50",$F$2:$F$1000,"&gt;=55")/100*$AA$9,0),$AA$8,$Z$8)))))),IF(I599&gt;=$Y$9,$Y$8,$X$8)),IF(I599&gt;=$X$32,$X$30,IF(I599&gt;=$Y$32,$Y$30,IF(I599&gt;=$Z$32,$Z$30,IF(I599&gt;=$AA$32,$AA$30,IF(I599&gt;=$AB$32,$AB$30,IF(I599&gt;=$AC$32,$AC$30,IF(I599&gt;=$AD$32,$AD$30,IF(I599&gt;=$AE$32,$AE$30,$AF$30))))))))),"")</f>
        <v/>
      </c>
      <c r="S599" s="9" t="str" cm="1">
        <f t="array" ref="S599">IF(AND(D599&lt;&gt;"",D599&lt;&gt;"GR"),IF(COUNTIF($H$2:$H$1000,"&gt;=50")&gt;=10,IF(D599&lt;&gt;"GR",IF(AND(D599&gt;=55,H599&gt;=50),_xlfn.IFS(AND(H599&gt;=$AF$11,H599&gt;$AE$10,H599&gt;$AD$10,H599&gt;$AC$10,H599&gt;$AB$10,H599&gt;$AA$10,H599&gt;$Z$10),"AA",AND(H599&gt;=$AE$11,H599&gt;$AD$10,H599&gt;$AC$10,H599&gt;$AB$10,H599&gt;$AA$10,H599&gt;$Z$10),"BA",AND(H599&gt;=$AD$11,H599&gt;$AC$10,H599&gt;$AB$10,H599&gt;$AA$10,H599&gt;$Z$10),"BB",AND(H599&gt;=$AC$11,H599&gt;$AB$10,H599&gt;$AA$10,H599&gt;$Z$10),"CB",AND(H599&gt;=$AB$11,H599&gt;$AA$10,H599&gt;$Z$10),"CC",AND(H599&gt;=$AA$11,H599&gt;$Z$10),"DC",H599&gt;=50,"DD"),IF(H599&gt;=$Y$9,"FD","FF")),R599),IF(J599&gt;=$X$32,$X$30,IF(J599&gt;=$Y$32,$Y$30,IF(J599&gt;=$Z$32,$Z$30,IF(J599&gt;=$AA$32,$AA$30,IF(J599&gt;=$AB$32,$AB$30,IF(J599&gt;=$AC$32,$AC$30,IF(J599&gt;=$AD$32,$AD$30,IF(J599&gt;=$AE$32,$AE$30,$AF$30))))))))),R599)</f>
        <v/>
      </c>
      <c r="T599" s="9" t="str" cm="1">
        <f t="array" ref="T599">IF(A599&lt;&gt;"",IF(_xlfn.BITOR(D599&lt;&gt;"GR",D599&lt;&gt;""),IF(AND(J599&gt;=50,D599&gt;=55),_xlfn.RANK.EQ(J599,$J$2:$J$1000,0),_xlfn.IFS(S599="FD",999,S599="FF",1000)),IF(AND(J599&gt;=50,F599&gt;=55),_xlfn.RANK.EQ(J599,$J$2:$J$326,0),_xlfn.IFS(S599="FD",999,S599="FF",1000))),"")</f>
        <v/>
      </c>
    </row>
    <row r="600" spans="1:20" x14ac:dyDescent="0.2">
      <c r="A600" s="3"/>
      <c r="B600" s="3"/>
      <c r="C600" s="3"/>
      <c r="D600" s="3"/>
      <c r="E600" s="16">
        <f t="shared" si="124"/>
        <v>0</v>
      </c>
      <c r="F600" s="16">
        <f t="shared" si="125"/>
        <v>0</v>
      </c>
      <c r="G600" s="9">
        <f t="shared" si="123"/>
        <v>0</v>
      </c>
      <c r="H600" s="9">
        <f t="shared" si="126"/>
        <v>0</v>
      </c>
      <c r="I600" s="9">
        <f t="shared" si="134"/>
        <v>0</v>
      </c>
      <c r="J600" s="9">
        <f t="shared" si="135"/>
        <v>0</v>
      </c>
      <c r="K600" s="9" t="str">
        <f t="shared" si="127"/>
        <v/>
      </c>
      <c r="L600" s="9" t="str">
        <f t="shared" si="128"/>
        <v/>
      </c>
      <c r="M600" s="9" t="str">
        <f t="shared" si="129"/>
        <v/>
      </c>
      <c r="N600" s="9" t="str">
        <f t="shared" si="130"/>
        <v/>
      </c>
      <c r="O600" s="9" t="str">
        <f t="shared" si="131"/>
        <v/>
      </c>
      <c r="P600" s="9" t="str">
        <f t="shared" si="132"/>
        <v/>
      </c>
      <c r="Q600" s="9" t="str">
        <f t="shared" si="133"/>
        <v/>
      </c>
      <c r="R600" s="9" t="str">
        <f>IF(A600&lt;&gt;"",IF(COUNTIF($G$2:$G$1000,"&gt;=50")&gt;=10,IF(AND(F600&gt;=55,G600&gt;=50),IF(_xlfn.RANK.EQ(K600,$K$2:$K$1000,0)&lt;=ROUND(COUNTIFS($G$2:$G$1000,"&gt;=50",$F$2:$F$1000,"&gt;=55")/100*$AF$9,0),$AF$8,IF(_xlfn.RANK.EQ(L600,$L$2:$L$1000,0)&lt;=ROUND(COUNTIFS($G$2:$G$1000,"&gt;=50",$F$2:$F$1000,"&gt;=55")/100*$AE$9,0),$AE$8,IF(_xlfn.RANK.EQ(M600,$M$2:$M$1000,0)&lt;=ROUND(COUNTIFS($G$2:$G$1000,"&gt;=50",$F$2:$F$1000,"&gt;=55")/100*$AD$9,0),$AD$8,IF(_xlfn.RANK.EQ(N600,$N$2:$N$1000,0)&lt;=ROUND(COUNTIFS($G$2:$G$1000,"&gt;=50",$F$2:$F$1000,"&gt;=55")/100*$AC$9,0),$AC$8,IF(_xlfn.RANK.EQ(O600,$O$2:$O$1000,0)&lt;=ROUND(COUNTIFS($G$2:$G$1000,"&gt;=50",$F$2:$F$1000,"&gt;=55")/100*$AB$9,0),$AB$8,IF(_xlfn.RANK.EQ(P600,$P$2:$P$1000,0)&lt;=ROUND(COUNTIFS($G$2:$G$1000,"&gt;=50",$F$2:$F$1000,"&gt;=55")/100*$AA$9,0),$AA$8,$Z$8)))))),IF(I600&gt;=$Y$9,$Y$8,$X$8)),IF(I600&gt;=$X$32,$X$30,IF(I600&gt;=$Y$32,$Y$30,IF(I600&gt;=$Z$32,$Z$30,IF(I600&gt;=$AA$32,$AA$30,IF(I600&gt;=$AB$32,$AB$30,IF(I600&gt;=$AC$32,$AC$30,IF(I600&gt;=$AD$32,$AD$30,IF(I600&gt;=$AE$32,$AE$30,$AF$30))))))))),"")</f>
        <v/>
      </c>
      <c r="S600" s="9" t="str" cm="1">
        <f t="array" ref="S600">IF(AND(D600&lt;&gt;"",D600&lt;&gt;"GR"),IF(COUNTIF($H$2:$H$1000,"&gt;=50")&gt;=10,IF(D600&lt;&gt;"GR",IF(AND(D600&gt;=55,H600&gt;=50),_xlfn.IFS(AND(H600&gt;=$AF$11,H600&gt;$AE$10,H600&gt;$AD$10,H600&gt;$AC$10,H600&gt;$AB$10,H600&gt;$AA$10,H600&gt;$Z$10),"AA",AND(H600&gt;=$AE$11,H600&gt;$AD$10,H600&gt;$AC$10,H600&gt;$AB$10,H600&gt;$AA$10,H600&gt;$Z$10),"BA",AND(H600&gt;=$AD$11,H600&gt;$AC$10,H600&gt;$AB$10,H600&gt;$AA$10,H600&gt;$Z$10),"BB",AND(H600&gt;=$AC$11,H600&gt;$AB$10,H600&gt;$AA$10,H600&gt;$Z$10),"CB",AND(H600&gt;=$AB$11,H600&gt;$AA$10,H600&gt;$Z$10),"CC",AND(H600&gt;=$AA$11,H600&gt;$Z$10),"DC",H600&gt;=50,"DD"),IF(H600&gt;=$Y$9,"FD","FF")),R600),IF(J600&gt;=$X$32,$X$30,IF(J600&gt;=$Y$32,$Y$30,IF(J600&gt;=$Z$32,$Z$30,IF(J600&gt;=$AA$32,$AA$30,IF(J600&gt;=$AB$32,$AB$30,IF(J600&gt;=$AC$32,$AC$30,IF(J600&gt;=$AD$32,$AD$30,IF(J600&gt;=$AE$32,$AE$30,$AF$30))))))))),R600)</f>
        <v/>
      </c>
      <c r="T600" s="9" t="str" cm="1">
        <f t="array" ref="T600">IF(A600&lt;&gt;"",IF(_xlfn.BITOR(D600&lt;&gt;"GR",D600&lt;&gt;""),IF(AND(J600&gt;=50,D600&gt;=55),_xlfn.RANK.EQ(J600,$J$2:$J$1000,0),_xlfn.IFS(S600="FD",999,S600="FF",1000)),IF(AND(J600&gt;=50,F600&gt;=55),_xlfn.RANK.EQ(J600,$J$2:$J$326,0),_xlfn.IFS(S600="FD",999,S600="FF",1000))),"")</f>
        <v/>
      </c>
    </row>
    <row r="601" spans="1:20" x14ac:dyDescent="0.2">
      <c r="A601" s="3"/>
      <c r="B601" s="3"/>
      <c r="C601" s="3"/>
      <c r="D601" s="3"/>
      <c r="E601" s="16">
        <f t="shared" si="124"/>
        <v>0</v>
      </c>
      <c r="F601" s="16">
        <f t="shared" si="125"/>
        <v>0</v>
      </c>
      <c r="G601" s="9">
        <f t="shared" si="123"/>
        <v>0</v>
      </c>
      <c r="H601" s="9">
        <f t="shared" si="126"/>
        <v>0</v>
      </c>
      <c r="I601" s="9">
        <f t="shared" si="134"/>
        <v>0</v>
      </c>
      <c r="J601" s="9">
        <f t="shared" si="135"/>
        <v>0</v>
      </c>
      <c r="K601" s="9" t="str">
        <f t="shared" si="127"/>
        <v/>
      </c>
      <c r="L601" s="9" t="str">
        <f t="shared" si="128"/>
        <v/>
      </c>
      <c r="M601" s="9" t="str">
        <f t="shared" si="129"/>
        <v/>
      </c>
      <c r="N601" s="9" t="str">
        <f t="shared" si="130"/>
        <v/>
      </c>
      <c r="O601" s="9" t="str">
        <f t="shared" si="131"/>
        <v/>
      </c>
      <c r="P601" s="9" t="str">
        <f t="shared" si="132"/>
        <v/>
      </c>
      <c r="Q601" s="9" t="str">
        <f t="shared" si="133"/>
        <v/>
      </c>
      <c r="R601" s="9" t="str">
        <f>IF(A601&lt;&gt;"",IF(COUNTIF($G$2:$G$1000,"&gt;=50")&gt;=10,IF(AND(F601&gt;=55,G601&gt;=50),IF(_xlfn.RANK.EQ(K601,$K$2:$K$1000,0)&lt;=ROUND(COUNTIFS($G$2:$G$1000,"&gt;=50",$F$2:$F$1000,"&gt;=55")/100*$AF$9,0),$AF$8,IF(_xlfn.RANK.EQ(L601,$L$2:$L$1000,0)&lt;=ROUND(COUNTIFS($G$2:$G$1000,"&gt;=50",$F$2:$F$1000,"&gt;=55")/100*$AE$9,0),$AE$8,IF(_xlfn.RANK.EQ(M601,$M$2:$M$1000,0)&lt;=ROUND(COUNTIFS($G$2:$G$1000,"&gt;=50",$F$2:$F$1000,"&gt;=55")/100*$AD$9,0),$AD$8,IF(_xlfn.RANK.EQ(N601,$N$2:$N$1000,0)&lt;=ROUND(COUNTIFS($G$2:$G$1000,"&gt;=50",$F$2:$F$1000,"&gt;=55")/100*$AC$9,0),$AC$8,IF(_xlfn.RANK.EQ(O601,$O$2:$O$1000,0)&lt;=ROUND(COUNTIFS($G$2:$G$1000,"&gt;=50",$F$2:$F$1000,"&gt;=55")/100*$AB$9,0),$AB$8,IF(_xlfn.RANK.EQ(P601,$P$2:$P$1000,0)&lt;=ROUND(COUNTIFS($G$2:$G$1000,"&gt;=50",$F$2:$F$1000,"&gt;=55")/100*$AA$9,0),$AA$8,$Z$8)))))),IF(I601&gt;=$Y$9,$Y$8,$X$8)),IF(I601&gt;=$X$32,$X$30,IF(I601&gt;=$Y$32,$Y$30,IF(I601&gt;=$Z$32,$Z$30,IF(I601&gt;=$AA$32,$AA$30,IF(I601&gt;=$AB$32,$AB$30,IF(I601&gt;=$AC$32,$AC$30,IF(I601&gt;=$AD$32,$AD$30,IF(I601&gt;=$AE$32,$AE$30,$AF$30))))))))),"")</f>
        <v/>
      </c>
      <c r="S601" s="9" t="str" cm="1">
        <f t="array" ref="S601">IF(AND(D601&lt;&gt;"",D601&lt;&gt;"GR"),IF(COUNTIF($H$2:$H$1000,"&gt;=50")&gt;=10,IF(D601&lt;&gt;"GR",IF(AND(D601&gt;=55,H601&gt;=50),_xlfn.IFS(AND(H601&gt;=$AF$11,H601&gt;$AE$10,H601&gt;$AD$10,H601&gt;$AC$10,H601&gt;$AB$10,H601&gt;$AA$10,H601&gt;$Z$10),"AA",AND(H601&gt;=$AE$11,H601&gt;$AD$10,H601&gt;$AC$10,H601&gt;$AB$10,H601&gt;$AA$10,H601&gt;$Z$10),"BA",AND(H601&gt;=$AD$11,H601&gt;$AC$10,H601&gt;$AB$10,H601&gt;$AA$10,H601&gt;$Z$10),"BB",AND(H601&gt;=$AC$11,H601&gt;$AB$10,H601&gt;$AA$10,H601&gt;$Z$10),"CB",AND(H601&gt;=$AB$11,H601&gt;$AA$10,H601&gt;$Z$10),"CC",AND(H601&gt;=$AA$11,H601&gt;$Z$10),"DC",H601&gt;=50,"DD"),IF(H601&gt;=$Y$9,"FD","FF")),R601),IF(J601&gt;=$X$32,$X$30,IF(J601&gt;=$Y$32,$Y$30,IF(J601&gt;=$Z$32,$Z$30,IF(J601&gt;=$AA$32,$AA$30,IF(J601&gt;=$AB$32,$AB$30,IF(J601&gt;=$AC$32,$AC$30,IF(J601&gt;=$AD$32,$AD$30,IF(J601&gt;=$AE$32,$AE$30,$AF$30))))))))),R601)</f>
        <v/>
      </c>
      <c r="T601" s="9" t="str" cm="1">
        <f t="array" ref="T601">IF(A601&lt;&gt;"",IF(_xlfn.BITOR(D601&lt;&gt;"GR",D601&lt;&gt;""),IF(AND(J601&gt;=50,D601&gt;=55),_xlfn.RANK.EQ(J601,$J$2:$J$1000,0),_xlfn.IFS(S601="FD",999,S601="FF",1000)),IF(AND(J601&gt;=50,F601&gt;=55),_xlfn.RANK.EQ(J601,$J$2:$J$326,0),_xlfn.IFS(S601="FD",999,S601="FF",1000))),"")</f>
        <v/>
      </c>
    </row>
    <row r="602" spans="1:20" x14ac:dyDescent="0.2">
      <c r="A602" s="3"/>
      <c r="B602" s="3"/>
      <c r="C602" s="3"/>
      <c r="D602" s="3"/>
      <c r="E602" s="16">
        <f t="shared" si="124"/>
        <v>0</v>
      </c>
      <c r="F602" s="16">
        <f t="shared" si="125"/>
        <v>0</v>
      </c>
      <c r="G602" s="9">
        <f t="shared" si="123"/>
        <v>0</v>
      </c>
      <c r="H602" s="9">
        <f t="shared" si="126"/>
        <v>0</v>
      </c>
      <c r="I602" s="9">
        <f t="shared" si="134"/>
        <v>0</v>
      </c>
      <c r="J602" s="9">
        <f t="shared" si="135"/>
        <v>0</v>
      </c>
      <c r="K602" s="9" t="str">
        <f t="shared" si="127"/>
        <v/>
      </c>
      <c r="L602" s="9" t="str">
        <f t="shared" si="128"/>
        <v/>
      </c>
      <c r="M602" s="9" t="str">
        <f t="shared" si="129"/>
        <v/>
      </c>
      <c r="N602" s="9" t="str">
        <f t="shared" si="130"/>
        <v/>
      </c>
      <c r="O602" s="9" t="str">
        <f t="shared" si="131"/>
        <v/>
      </c>
      <c r="P602" s="9" t="str">
        <f t="shared" si="132"/>
        <v/>
      </c>
      <c r="Q602" s="9" t="str">
        <f t="shared" si="133"/>
        <v/>
      </c>
      <c r="R602" s="9" t="str">
        <f>IF(A602&lt;&gt;"",IF(COUNTIF($G$2:$G$1000,"&gt;=50")&gt;=10,IF(AND(F602&gt;=55,G602&gt;=50),IF(_xlfn.RANK.EQ(K602,$K$2:$K$1000,0)&lt;=ROUND(COUNTIFS($G$2:$G$1000,"&gt;=50",$F$2:$F$1000,"&gt;=55")/100*$AF$9,0),$AF$8,IF(_xlfn.RANK.EQ(L602,$L$2:$L$1000,0)&lt;=ROUND(COUNTIFS($G$2:$G$1000,"&gt;=50",$F$2:$F$1000,"&gt;=55")/100*$AE$9,0),$AE$8,IF(_xlfn.RANK.EQ(M602,$M$2:$M$1000,0)&lt;=ROUND(COUNTIFS($G$2:$G$1000,"&gt;=50",$F$2:$F$1000,"&gt;=55")/100*$AD$9,0),$AD$8,IF(_xlfn.RANK.EQ(N602,$N$2:$N$1000,0)&lt;=ROUND(COUNTIFS($G$2:$G$1000,"&gt;=50",$F$2:$F$1000,"&gt;=55")/100*$AC$9,0),$AC$8,IF(_xlfn.RANK.EQ(O602,$O$2:$O$1000,0)&lt;=ROUND(COUNTIFS($G$2:$G$1000,"&gt;=50",$F$2:$F$1000,"&gt;=55")/100*$AB$9,0),$AB$8,IF(_xlfn.RANK.EQ(P602,$P$2:$P$1000,0)&lt;=ROUND(COUNTIFS($G$2:$G$1000,"&gt;=50",$F$2:$F$1000,"&gt;=55")/100*$AA$9,0),$AA$8,$Z$8)))))),IF(I602&gt;=$Y$9,$Y$8,$X$8)),IF(I602&gt;=$X$32,$X$30,IF(I602&gt;=$Y$32,$Y$30,IF(I602&gt;=$Z$32,$Z$30,IF(I602&gt;=$AA$32,$AA$30,IF(I602&gt;=$AB$32,$AB$30,IF(I602&gt;=$AC$32,$AC$30,IF(I602&gt;=$AD$32,$AD$30,IF(I602&gt;=$AE$32,$AE$30,$AF$30))))))))),"")</f>
        <v/>
      </c>
      <c r="S602" s="9" t="str" cm="1">
        <f t="array" ref="S602">IF(AND(D602&lt;&gt;"",D602&lt;&gt;"GR"),IF(COUNTIF($H$2:$H$1000,"&gt;=50")&gt;=10,IF(D602&lt;&gt;"GR",IF(AND(D602&gt;=55,H602&gt;=50),_xlfn.IFS(AND(H602&gt;=$AF$11,H602&gt;$AE$10,H602&gt;$AD$10,H602&gt;$AC$10,H602&gt;$AB$10,H602&gt;$AA$10,H602&gt;$Z$10),"AA",AND(H602&gt;=$AE$11,H602&gt;$AD$10,H602&gt;$AC$10,H602&gt;$AB$10,H602&gt;$AA$10,H602&gt;$Z$10),"BA",AND(H602&gt;=$AD$11,H602&gt;$AC$10,H602&gt;$AB$10,H602&gt;$AA$10,H602&gt;$Z$10),"BB",AND(H602&gt;=$AC$11,H602&gt;$AB$10,H602&gt;$AA$10,H602&gt;$Z$10),"CB",AND(H602&gt;=$AB$11,H602&gt;$AA$10,H602&gt;$Z$10),"CC",AND(H602&gt;=$AA$11,H602&gt;$Z$10),"DC",H602&gt;=50,"DD"),IF(H602&gt;=$Y$9,"FD","FF")),R602),IF(J602&gt;=$X$32,$X$30,IF(J602&gt;=$Y$32,$Y$30,IF(J602&gt;=$Z$32,$Z$30,IF(J602&gt;=$AA$32,$AA$30,IF(J602&gt;=$AB$32,$AB$30,IF(J602&gt;=$AC$32,$AC$30,IF(J602&gt;=$AD$32,$AD$30,IF(J602&gt;=$AE$32,$AE$30,$AF$30))))))))),R602)</f>
        <v/>
      </c>
      <c r="T602" s="9" t="str" cm="1">
        <f t="array" ref="T602">IF(A602&lt;&gt;"",IF(_xlfn.BITOR(D602&lt;&gt;"GR",D602&lt;&gt;""),IF(AND(J602&gt;=50,D602&gt;=55),_xlfn.RANK.EQ(J602,$J$2:$J$1000,0),_xlfn.IFS(S602="FD",999,S602="FF",1000)),IF(AND(J602&gt;=50,F602&gt;=55),_xlfn.RANK.EQ(J602,$J$2:$J$326,0),_xlfn.IFS(S602="FD",999,S602="FF",1000))),"")</f>
        <v/>
      </c>
    </row>
    <row r="603" spans="1:20" x14ac:dyDescent="0.2">
      <c r="A603" s="3"/>
      <c r="B603" s="3"/>
      <c r="C603" s="3"/>
      <c r="D603" s="3"/>
      <c r="E603" s="16">
        <f t="shared" si="124"/>
        <v>0</v>
      </c>
      <c r="F603" s="16">
        <f t="shared" si="125"/>
        <v>0</v>
      </c>
      <c r="G603" s="9">
        <f t="shared" si="123"/>
        <v>0</v>
      </c>
      <c r="H603" s="9">
        <f t="shared" si="126"/>
        <v>0</v>
      </c>
      <c r="I603" s="9">
        <f t="shared" si="134"/>
        <v>0</v>
      </c>
      <c r="J603" s="9">
        <f t="shared" si="135"/>
        <v>0</v>
      </c>
      <c r="K603" s="9" t="str">
        <f t="shared" si="127"/>
        <v/>
      </c>
      <c r="L603" s="9" t="str">
        <f t="shared" si="128"/>
        <v/>
      </c>
      <c r="M603" s="9" t="str">
        <f t="shared" si="129"/>
        <v/>
      </c>
      <c r="N603" s="9" t="str">
        <f t="shared" si="130"/>
        <v/>
      </c>
      <c r="O603" s="9" t="str">
        <f t="shared" si="131"/>
        <v/>
      </c>
      <c r="P603" s="9" t="str">
        <f t="shared" si="132"/>
        <v/>
      </c>
      <c r="Q603" s="9" t="str">
        <f t="shared" si="133"/>
        <v/>
      </c>
      <c r="R603" s="9" t="str">
        <f>IF(A603&lt;&gt;"",IF(COUNTIF($G$2:$G$1000,"&gt;=50")&gt;=10,IF(AND(F603&gt;=55,G603&gt;=50),IF(_xlfn.RANK.EQ(K603,$K$2:$K$1000,0)&lt;=ROUND(COUNTIFS($G$2:$G$1000,"&gt;=50",$F$2:$F$1000,"&gt;=55")/100*$AF$9,0),$AF$8,IF(_xlfn.RANK.EQ(L603,$L$2:$L$1000,0)&lt;=ROUND(COUNTIFS($G$2:$G$1000,"&gt;=50",$F$2:$F$1000,"&gt;=55")/100*$AE$9,0),$AE$8,IF(_xlfn.RANK.EQ(M603,$M$2:$M$1000,0)&lt;=ROUND(COUNTIFS($G$2:$G$1000,"&gt;=50",$F$2:$F$1000,"&gt;=55")/100*$AD$9,0),$AD$8,IF(_xlfn.RANK.EQ(N603,$N$2:$N$1000,0)&lt;=ROUND(COUNTIFS($G$2:$G$1000,"&gt;=50",$F$2:$F$1000,"&gt;=55")/100*$AC$9,0),$AC$8,IF(_xlfn.RANK.EQ(O603,$O$2:$O$1000,0)&lt;=ROUND(COUNTIFS($G$2:$G$1000,"&gt;=50",$F$2:$F$1000,"&gt;=55")/100*$AB$9,0),$AB$8,IF(_xlfn.RANK.EQ(P603,$P$2:$P$1000,0)&lt;=ROUND(COUNTIFS($G$2:$G$1000,"&gt;=50",$F$2:$F$1000,"&gt;=55")/100*$AA$9,0),$AA$8,$Z$8)))))),IF(I603&gt;=$Y$9,$Y$8,$X$8)),IF(I603&gt;=$X$32,$X$30,IF(I603&gt;=$Y$32,$Y$30,IF(I603&gt;=$Z$32,$Z$30,IF(I603&gt;=$AA$32,$AA$30,IF(I603&gt;=$AB$32,$AB$30,IF(I603&gt;=$AC$32,$AC$30,IF(I603&gt;=$AD$32,$AD$30,IF(I603&gt;=$AE$32,$AE$30,$AF$30))))))))),"")</f>
        <v/>
      </c>
      <c r="S603" s="9" t="str" cm="1">
        <f t="array" ref="S603">IF(AND(D603&lt;&gt;"",D603&lt;&gt;"GR"),IF(COUNTIF($H$2:$H$1000,"&gt;=50")&gt;=10,IF(D603&lt;&gt;"GR",IF(AND(D603&gt;=55,H603&gt;=50),_xlfn.IFS(AND(H603&gt;=$AF$11,H603&gt;$AE$10,H603&gt;$AD$10,H603&gt;$AC$10,H603&gt;$AB$10,H603&gt;$AA$10,H603&gt;$Z$10),"AA",AND(H603&gt;=$AE$11,H603&gt;$AD$10,H603&gt;$AC$10,H603&gt;$AB$10,H603&gt;$AA$10,H603&gt;$Z$10),"BA",AND(H603&gt;=$AD$11,H603&gt;$AC$10,H603&gt;$AB$10,H603&gt;$AA$10,H603&gt;$Z$10),"BB",AND(H603&gt;=$AC$11,H603&gt;$AB$10,H603&gt;$AA$10,H603&gt;$Z$10),"CB",AND(H603&gt;=$AB$11,H603&gt;$AA$10,H603&gt;$Z$10),"CC",AND(H603&gt;=$AA$11,H603&gt;$Z$10),"DC",H603&gt;=50,"DD"),IF(H603&gt;=$Y$9,"FD","FF")),R603),IF(J603&gt;=$X$32,$X$30,IF(J603&gt;=$Y$32,$Y$30,IF(J603&gt;=$Z$32,$Z$30,IF(J603&gt;=$AA$32,$AA$30,IF(J603&gt;=$AB$32,$AB$30,IF(J603&gt;=$AC$32,$AC$30,IF(J603&gt;=$AD$32,$AD$30,IF(J603&gt;=$AE$32,$AE$30,$AF$30))))))))),R603)</f>
        <v/>
      </c>
      <c r="T603" s="9" t="str" cm="1">
        <f t="array" ref="T603">IF(A603&lt;&gt;"",IF(_xlfn.BITOR(D603&lt;&gt;"GR",D603&lt;&gt;""),IF(AND(J603&gt;=50,D603&gt;=55),_xlfn.RANK.EQ(J603,$J$2:$J$1000,0),_xlfn.IFS(S603="FD",999,S603="FF",1000)),IF(AND(J603&gt;=50,F603&gt;=55),_xlfn.RANK.EQ(J603,$J$2:$J$326,0),_xlfn.IFS(S603="FD",999,S603="FF",1000))),"")</f>
        <v/>
      </c>
    </row>
    <row r="604" spans="1:20" x14ac:dyDescent="0.2">
      <c r="A604" s="3"/>
      <c r="B604" s="3"/>
      <c r="C604" s="3"/>
      <c r="D604" s="3"/>
      <c r="E604" s="16">
        <f t="shared" si="124"/>
        <v>0</v>
      </c>
      <c r="F604" s="16">
        <f t="shared" si="125"/>
        <v>0</v>
      </c>
      <c r="G604" s="9">
        <f t="shared" si="123"/>
        <v>0</v>
      </c>
      <c r="H604" s="9">
        <f t="shared" si="126"/>
        <v>0</v>
      </c>
      <c r="I604" s="9">
        <f t="shared" si="134"/>
        <v>0</v>
      </c>
      <c r="J604" s="9">
        <f t="shared" si="135"/>
        <v>0</v>
      </c>
      <c r="K604" s="9" t="str">
        <f t="shared" si="127"/>
        <v/>
      </c>
      <c r="L604" s="9" t="str">
        <f t="shared" si="128"/>
        <v/>
      </c>
      <c r="M604" s="9" t="str">
        <f t="shared" si="129"/>
        <v/>
      </c>
      <c r="N604" s="9" t="str">
        <f t="shared" si="130"/>
        <v/>
      </c>
      <c r="O604" s="9" t="str">
        <f t="shared" si="131"/>
        <v/>
      </c>
      <c r="P604" s="9" t="str">
        <f t="shared" si="132"/>
        <v/>
      </c>
      <c r="Q604" s="9" t="str">
        <f t="shared" si="133"/>
        <v/>
      </c>
      <c r="R604" s="9" t="str">
        <f>IF(A604&lt;&gt;"",IF(COUNTIF($G$2:$G$1000,"&gt;=50")&gt;=10,IF(AND(F604&gt;=55,G604&gt;=50),IF(_xlfn.RANK.EQ(K604,$K$2:$K$1000,0)&lt;=ROUND(COUNTIFS($G$2:$G$1000,"&gt;=50",$F$2:$F$1000,"&gt;=55")/100*$AF$9,0),$AF$8,IF(_xlfn.RANK.EQ(L604,$L$2:$L$1000,0)&lt;=ROUND(COUNTIFS($G$2:$G$1000,"&gt;=50",$F$2:$F$1000,"&gt;=55")/100*$AE$9,0),$AE$8,IF(_xlfn.RANK.EQ(M604,$M$2:$M$1000,0)&lt;=ROUND(COUNTIFS($G$2:$G$1000,"&gt;=50",$F$2:$F$1000,"&gt;=55")/100*$AD$9,0),$AD$8,IF(_xlfn.RANK.EQ(N604,$N$2:$N$1000,0)&lt;=ROUND(COUNTIFS($G$2:$G$1000,"&gt;=50",$F$2:$F$1000,"&gt;=55")/100*$AC$9,0),$AC$8,IF(_xlfn.RANK.EQ(O604,$O$2:$O$1000,0)&lt;=ROUND(COUNTIFS($G$2:$G$1000,"&gt;=50",$F$2:$F$1000,"&gt;=55")/100*$AB$9,0),$AB$8,IF(_xlfn.RANK.EQ(P604,$P$2:$P$1000,0)&lt;=ROUND(COUNTIFS($G$2:$G$1000,"&gt;=50",$F$2:$F$1000,"&gt;=55")/100*$AA$9,0),$AA$8,$Z$8)))))),IF(I604&gt;=$Y$9,$Y$8,$X$8)),IF(I604&gt;=$X$32,$X$30,IF(I604&gt;=$Y$32,$Y$30,IF(I604&gt;=$Z$32,$Z$30,IF(I604&gt;=$AA$32,$AA$30,IF(I604&gt;=$AB$32,$AB$30,IF(I604&gt;=$AC$32,$AC$30,IF(I604&gt;=$AD$32,$AD$30,IF(I604&gt;=$AE$32,$AE$30,$AF$30))))))))),"")</f>
        <v/>
      </c>
      <c r="S604" s="9" t="str" cm="1">
        <f t="array" ref="S604">IF(AND(D604&lt;&gt;"",D604&lt;&gt;"GR"),IF(COUNTIF($H$2:$H$1000,"&gt;=50")&gt;=10,IF(D604&lt;&gt;"GR",IF(AND(D604&gt;=55,H604&gt;=50),_xlfn.IFS(AND(H604&gt;=$AF$11,H604&gt;$AE$10,H604&gt;$AD$10,H604&gt;$AC$10,H604&gt;$AB$10,H604&gt;$AA$10,H604&gt;$Z$10),"AA",AND(H604&gt;=$AE$11,H604&gt;$AD$10,H604&gt;$AC$10,H604&gt;$AB$10,H604&gt;$AA$10,H604&gt;$Z$10),"BA",AND(H604&gt;=$AD$11,H604&gt;$AC$10,H604&gt;$AB$10,H604&gt;$AA$10,H604&gt;$Z$10),"BB",AND(H604&gt;=$AC$11,H604&gt;$AB$10,H604&gt;$AA$10,H604&gt;$Z$10),"CB",AND(H604&gt;=$AB$11,H604&gt;$AA$10,H604&gt;$Z$10),"CC",AND(H604&gt;=$AA$11,H604&gt;$Z$10),"DC",H604&gt;=50,"DD"),IF(H604&gt;=$Y$9,"FD","FF")),R604),IF(J604&gt;=$X$32,$X$30,IF(J604&gt;=$Y$32,$Y$30,IF(J604&gt;=$Z$32,$Z$30,IF(J604&gt;=$AA$32,$AA$30,IF(J604&gt;=$AB$32,$AB$30,IF(J604&gt;=$AC$32,$AC$30,IF(J604&gt;=$AD$32,$AD$30,IF(J604&gt;=$AE$32,$AE$30,$AF$30))))))))),R604)</f>
        <v/>
      </c>
      <c r="T604" s="9" t="str" cm="1">
        <f t="array" ref="T604">IF(A604&lt;&gt;"",IF(_xlfn.BITOR(D604&lt;&gt;"GR",D604&lt;&gt;""),IF(AND(J604&gt;=50,D604&gt;=55),_xlfn.RANK.EQ(J604,$J$2:$J$1000,0),_xlfn.IFS(S604="FD",999,S604="FF",1000)),IF(AND(J604&gt;=50,F604&gt;=55),_xlfn.RANK.EQ(J604,$J$2:$J$326,0),_xlfn.IFS(S604="FD",999,S604="FF",1000))),"")</f>
        <v/>
      </c>
    </row>
    <row r="605" spans="1:20" x14ac:dyDescent="0.2">
      <c r="A605" s="3"/>
      <c r="B605" s="3"/>
      <c r="C605" s="3"/>
      <c r="D605" s="3"/>
      <c r="E605" s="16">
        <f t="shared" si="124"/>
        <v>0</v>
      </c>
      <c r="F605" s="16">
        <f t="shared" si="125"/>
        <v>0</v>
      </c>
      <c r="G605" s="9">
        <f t="shared" si="123"/>
        <v>0</v>
      </c>
      <c r="H605" s="9">
        <f t="shared" si="126"/>
        <v>0</v>
      </c>
      <c r="I605" s="9">
        <f t="shared" si="134"/>
        <v>0</v>
      </c>
      <c r="J605" s="9">
        <f t="shared" si="135"/>
        <v>0</v>
      </c>
      <c r="K605" s="9" t="str">
        <f t="shared" si="127"/>
        <v/>
      </c>
      <c r="L605" s="9" t="str">
        <f t="shared" si="128"/>
        <v/>
      </c>
      <c r="M605" s="9" t="str">
        <f t="shared" si="129"/>
        <v/>
      </c>
      <c r="N605" s="9" t="str">
        <f t="shared" si="130"/>
        <v/>
      </c>
      <c r="O605" s="9" t="str">
        <f t="shared" si="131"/>
        <v/>
      </c>
      <c r="P605" s="9" t="str">
        <f t="shared" si="132"/>
        <v/>
      </c>
      <c r="Q605" s="9" t="str">
        <f t="shared" si="133"/>
        <v/>
      </c>
      <c r="R605" s="9" t="str">
        <f>IF(A605&lt;&gt;"",IF(COUNTIF($G$2:$G$1000,"&gt;=50")&gt;=10,IF(AND(F605&gt;=55,G605&gt;=50),IF(_xlfn.RANK.EQ(K605,$K$2:$K$1000,0)&lt;=ROUND(COUNTIFS($G$2:$G$1000,"&gt;=50",$F$2:$F$1000,"&gt;=55")/100*$AF$9,0),$AF$8,IF(_xlfn.RANK.EQ(L605,$L$2:$L$1000,0)&lt;=ROUND(COUNTIFS($G$2:$G$1000,"&gt;=50",$F$2:$F$1000,"&gt;=55")/100*$AE$9,0),$AE$8,IF(_xlfn.RANK.EQ(M605,$M$2:$M$1000,0)&lt;=ROUND(COUNTIFS($G$2:$G$1000,"&gt;=50",$F$2:$F$1000,"&gt;=55")/100*$AD$9,0),$AD$8,IF(_xlfn.RANK.EQ(N605,$N$2:$N$1000,0)&lt;=ROUND(COUNTIFS($G$2:$G$1000,"&gt;=50",$F$2:$F$1000,"&gt;=55")/100*$AC$9,0),$AC$8,IF(_xlfn.RANK.EQ(O605,$O$2:$O$1000,0)&lt;=ROUND(COUNTIFS($G$2:$G$1000,"&gt;=50",$F$2:$F$1000,"&gt;=55")/100*$AB$9,0),$AB$8,IF(_xlfn.RANK.EQ(P605,$P$2:$P$1000,0)&lt;=ROUND(COUNTIFS($G$2:$G$1000,"&gt;=50",$F$2:$F$1000,"&gt;=55")/100*$AA$9,0),$AA$8,$Z$8)))))),IF(I605&gt;=$Y$9,$Y$8,$X$8)),IF(I605&gt;=$X$32,$X$30,IF(I605&gt;=$Y$32,$Y$30,IF(I605&gt;=$Z$32,$Z$30,IF(I605&gt;=$AA$32,$AA$30,IF(I605&gt;=$AB$32,$AB$30,IF(I605&gt;=$AC$32,$AC$30,IF(I605&gt;=$AD$32,$AD$30,IF(I605&gt;=$AE$32,$AE$30,$AF$30))))))))),"")</f>
        <v/>
      </c>
      <c r="S605" s="9" t="str" cm="1">
        <f t="array" ref="S605">IF(AND(D605&lt;&gt;"",D605&lt;&gt;"GR"),IF(COUNTIF($H$2:$H$1000,"&gt;=50")&gt;=10,IF(D605&lt;&gt;"GR",IF(AND(D605&gt;=55,H605&gt;=50),_xlfn.IFS(AND(H605&gt;=$AF$11,H605&gt;$AE$10,H605&gt;$AD$10,H605&gt;$AC$10,H605&gt;$AB$10,H605&gt;$AA$10,H605&gt;$Z$10),"AA",AND(H605&gt;=$AE$11,H605&gt;$AD$10,H605&gt;$AC$10,H605&gt;$AB$10,H605&gt;$AA$10,H605&gt;$Z$10),"BA",AND(H605&gt;=$AD$11,H605&gt;$AC$10,H605&gt;$AB$10,H605&gt;$AA$10,H605&gt;$Z$10),"BB",AND(H605&gt;=$AC$11,H605&gt;$AB$10,H605&gt;$AA$10,H605&gt;$Z$10),"CB",AND(H605&gt;=$AB$11,H605&gt;$AA$10,H605&gt;$Z$10),"CC",AND(H605&gt;=$AA$11,H605&gt;$Z$10),"DC",H605&gt;=50,"DD"),IF(H605&gt;=$Y$9,"FD","FF")),R605),IF(J605&gt;=$X$32,$X$30,IF(J605&gt;=$Y$32,$Y$30,IF(J605&gt;=$Z$32,$Z$30,IF(J605&gt;=$AA$32,$AA$30,IF(J605&gt;=$AB$32,$AB$30,IF(J605&gt;=$AC$32,$AC$30,IF(J605&gt;=$AD$32,$AD$30,IF(J605&gt;=$AE$32,$AE$30,$AF$30))))))))),R605)</f>
        <v/>
      </c>
      <c r="T605" s="9" t="str" cm="1">
        <f t="array" ref="T605">IF(A605&lt;&gt;"",IF(_xlfn.BITOR(D605&lt;&gt;"GR",D605&lt;&gt;""),IF(AND(J605&gt;=50,D605&gt;=55),_xlfn.RANK.EQ(J605,$J$2:$J$1000,0),_xlfn.IFS(S605="FD",999,S605="FF",1000)),IF(AND(J605&gt;=50,F605&gt;=55),_xlfn.RANK.EQ(J605,$J$2:$J$326,0),_xlfn.IFS(S605="FD",999,S605="FF",1000))),"")</f>
        <v/>
      </c>
    </row>
    <row r="606" spans="1:20" x14ac:dyDescent="0.2">
      <c r="A606" s="3"/>
      <c r="B606" s="3"/>
      <c r="C606" s="3"/>
      <c r="D606" s="3"/>
      <c r="E606" s="16">
        <f t="shared" si="124"/>
        <v>0</v>
      </c>
      <c r="F606" s="16">
        <f t="shared" si="125"/>
        <v>0</v>
      </c>
      <c r="G606" s="9">
        <f t="shared" si="123"/>
        <v>0</v>
      </c>
      <c r="H606" s="9">
        <f t="shared" si="126"/>
        <v>0</v>
      </c>
      <c r="I606" s="9">
        <f t="shared" si="134"/>
        <v>0</v>
      </c>
      <c r="J606" s="9">
        <f t="shared" si="135"/>
        <v>0</v>
      </c>
      <c r="K606" s="9" t="str">
        <f t="shared" si="127"/>
        <v/>
      </c>
      <c r="L606" s="9" t="str">
        <f t="shared" si="128"/>
        <v/>
      </c>
      <c r="M606" s="9" t="str">
        <f t="shared" si="129"/>
        <v/>
      </c>
      <c r="N606" s="9" t="str">
        <f t="shared" si="130"/>
        <v/>
      </c>
      <c r="O606" s="9" t="str">
        <f t="shared" si="131"/>
        <v/>
      </c>
      <c r="P606" s="9" t="str">
        <f t="shared" si="132"/>
        <v/>
      </c>
      <c r="Q606" s="9" t="str">
        <f t="shared" si="133"/>
        <v/>
      </c>
      <c r="R606" s="9" t="str">
        <f>IF(A606&lt;&gt;"",IF(COUNTIF($G$2:$G$1000,"&gt;=50")&gt;=10,IF(AND(F606&gt;=55,G606&gt;=50),IF(_xlfn.RANK.EQ(K606,$K$2:$K$1000,0)&lt;=ROUND(COUNTIFS($G$2:$G$1000,"&gt;=50",$F$2:$F$1000,"&gt;=55")/100*$AF$9,0),$AF$8,IF(_xlfn.RANK.EQ(L606,$L$2:$L$1000,0)&lt;=ROUND(COUNTIFS($G$2:$G$1000,"&gt;=50",$F$2:$F$1000,"&gt;=55")/100*$AE$9,0),$AE$8,IF(_xlfn.RANK.EQ(M606,$M$2:$M$1000,0)&lt;=ROUND(COUNTIFS($G$2:$G$1000,"&gt;=50",$F$2:$F$1000,"&gt;=55")/100*$AD$9,0),$AD$8,IF(_xlfn.RANK.EQ(N606,$N$2:$N$1000,0)&lt;=ROUND(COUNTIFS($G$2:$G$1000,"&gt;=50",$F$2:$F$1000,"&gt;=55")/100*$AC$9,0),$AC$8,IF(_xlfn.RANK.EQ(O606,$O$2:$O$1000,0)&lt;=ROUND(COUNTIFS($G$2:$G$1000,"&gt;=50",$F$2:$F$1000,"&gt;=55")/100*$AB$9,0),$AB$8,IF(_xlfn.RANK.EQ(P606,$P$2:$P$1000,0)&lt;=ROUND(COUNTIFS($G$2:$G$1000,"&gt;=50",$F$2:$F$1000,"&gt;=55")/100*$AA$9,0),$AA$8,$Z$8)))))),IF(I606&gt;=$Y$9,$Y$8,$X$8)),IF(I606&gt;=$X$32,$X$30,IF(I606&gt;=$Y$32,$Y$30,IF(I606&gt;=$Z$32,$Z$30,IF(I606&gt;=$AA$32,$AA$30,IF(I606&gt;=$AB$32,$AB$30,IF(I606&gt;=$AC$32,$AC$30,IF(I606&gt;=$AD$32,$AD$30,IF(I606&gt;=$AE$32,$AE$30,$AF$30))))))))),"")</f>
        <v/>
      </c>
      <c r="S606" s="9" t="str" cm="1">
        <f t="array" ref="S606">IF(AND(D606&lt;&gt;"",D606&lt;&gt;"GR"),IF(COUNTIF($H$2:$H$1000,"&gt;=50")&gt;=10,IF(D606&lt;&gt;"GR",IF(AND(D606&gt;=55,H606&gt;=50),_xlfn.IFS(AND(H606&gt;=$AF$11,H606&gt;$AE$10,H606&gt;$AD$10,H606&gt;$AC$10,H606&gt;$AB$10,H606&gt;$AA$10,H606&gt;$Z$10),"AA",AND(H606&gt;=$AE$11,H606&gt;$AD$10,H606&gt;$AC$10,H606&gt;$AB$10,H606&gt;$AA$10,H606&gt;$Z$10),"BA",AND(H606&gt;=$AD$11,H606&gt;$AC$10,H606&gt;$AB$10,H606&gt;$AA$10,H606&gt;$Z$10),"BB",AND(H606&gt;=$AC$11,H606&gt;$AB$10,H606&gt;$AA$10,H606&gt;$Z$10),"CB",AND(H606&gt;=$AB$11,H606&gt;$AA$10,H606&gt;$Z$10),"CC",AND(H606&gt;=$AA$11,H606&gt;$Z$10),"DC",H606&gt;=50,"DD"),IF(H606&gt;=$Y$9,"FD","FF")),R606),IF(J606&gt;=$X$32,$X$30,IF(J606&gt;=$Y$32,$Y$30,IF(J606&gt;=$Z$32,$Z$30,IF(J606&gt;=$AA$32,$AA$30,IF(J606&gt;=$AB$32,$AB$30,IF(J606&gt;=$AC$32,$AC$30,IF(J606&gt;=$AD$32,$AD$30,IF(J606&gt;=$AE$32,$AE$30,$AF$30))))))))),R606)</f>
        <v/>
      </c>
      <c r="T606" s="9" t="str" cm="1">
        <f t="array" ref="T606">IF(A606&lt;&gt;"",IF(_xlfn.BITOR(D606&lt;&gt;"GR",D606&lt;&gt;""),IF(AND(J606&gt;=50,D606&gt;=55),_xlfn.RANK.EQ(J606,$J$2:$J$1000,0),_xlfn.IFS(S606="FD",999,S606="FF",1000)),IF(AND(J606&gt;=50,F606&gt;=55),_xlfn.RANK.EQ(J606,$J$2:$J$326,0),_xlfn.IFS(S606="FD",999,S606="FF",1000))),"")</f>
        <v/>
      </c>
    </row>
    <row r="607" spans="1:20" x14ac:dyDescent="0.2">
      <c r="A607" s="3"/>
      <c r="B607" s="3"/>
      <c r="C607" s="3"/>
      <c r="D607" s="3"/>
      <c r="E607" s="16">
        <f t="shared" si="124"/>
        <v>0</v>
      </c>
      <c r="F607" s="16">
        <f t="shared" si="125"/>
        <v>0</v>
      </c>
      <c r="G607" s="9">
        <f t="shared" si="123"/>
        <v>0</v>
      </c>
      <c r="H607" s="9">
        <f t="shared" si="126"/>
        <v>0</v>
      </c>
      <c r="I607" s="9">
        <f t="shared" si="134"/>
        <v>0</v>
      </c>
      <c r="J607" s="9">
        <f t="shared" si="135"/>
        <v>0</v>
      </c>
      <c r="K607" s="9" t="str">
        <f t="shared" si="127"/>
        <v/>
      </c>
      <c r="L607" s="9" t="str">
        <f t="shared" si="128"/>
        <v/>
      </c>
      <c r="M607" s="9" t="str">
        <f t="shared" si="129"/>
        <v/>
      </c>
      <c r="N607" s="9" t="str">
        <f t="shared" si="130"/>
        <v/>
      </c>
      <c r="O607" s="9" t="str">
        <f t="shared" si="131"/>
        <v/>
      </c>
      <c r="P607" s="9" t="str">
        <f t="shared" si="132"/>
        <v/>
      </c>
      <c r="Q607" s="9" t="str">
        <f t="shared" si="133"/>
        <v/>
      </c>
      <c r="R607" s="9" t="str">
        <f>IF(A607&lt;&gt;"",IF(COUNTIF($G$2:$G$1000,"&gt;=50")&gt;=10,IF(AND(F607&gt;=55,G607&gt;=50),IF(_xlfn.RANK.EQ(K607,$K$2:$K$1000,0)&lt;=ROUND(COUNTIFS($G$2:$G$1000,"&gt;=50",$F$2:$F$1000,"&gt;=55")/100*$AF$9,0),$AF$8,IF(_xlfn.RANK.EQ(L607,$L$2:$L$1000,0)&lt;=ROUND(COUNTIFS($G$2:$G$1000,"&gt;=50",$F$2:$F$1000,"&gt;=55")/100*$AE$9,0),$AE$8,IF(_xlfn.RANK.EQ(M607,$M$2:$M$1000,0)&lt;=ROUND(COUNTIFS($G$2:$G$1000,"&gt;=50",$F$2:$F$1000,"&gt;=55")/100*$AD$9,0),$AD$8,IF(_xlfn.RANK.EQ(N607,$N$2:$N$1000,0)&lt;=ROUND(COUNTIFS($G$2:$G$1000,"&gt;=50",$F$2:$F$1000,"&gt;=55")/100*$AC$9,0),$AC$8,IF(_xlfn.RANK.EQ(O607,$O$2:$O$1000,0)&lt;=ROUND(COUNTIFS($G$2:$G$1000,"&gt;=50",$F$2:$F$1000,"&gt;=55")/100*$AB$9,0),$AB$8,IF(_xlfn.RANK.EQ(P607,$P$2:$P$1000,0)&lt;=ROUND(COUNTIFS($G$2:$G$1000,"&gt;=50",$F$2:$F$1000,"&gt;=55")/100*$AA$9,0),$AA$8,$Z$8)))))),IF(I607&gt;=$Y$9,$Y$8,$X$8)),IF(I607&gt;=$X$32,$X$30,IF(I607&gt;=$Y$32,$Y$30,IF(I607&gt;=$Z$32,$Z$30,IF(I607&gt;=$AA$32,$AA$30,IF(I607&gt;=$AB$32,$AB$30,IF(I607&gt;=$AC$32,$AC$30,IF(I607&gt;=$AD$32,$AD$30,IF(I607&gt;=$AE$32,$AE$30,$AF$30))))))))),"")</f>
        <v/>
      </c>
      <c r="S607" s="9" t="str" cm="1">
        <f t="array" ref="S607">IF(AND(D607&lt;&gt;"",D607&lt;&gt;"GR"),IF(COUNTIF($H$2:$H$1000,"&gt;=50")&gt;=10,IF(D607&lt;&gt;"GR",IF(AND(D607&gt;=55,H607&gt;=50),_xlfn.IFS(AND(H607&gt;=$AF$11,H607&gt;$AE$10,H607&gt;$AD$10,H607&gt;$AC$10,H607&gt;$AB$10,H607&gt;$AA$10,H607&gt;$Z$10),"AA",AND(H607&gt;=$AE$11,H607&gt;$AD$10,H607&gt;$AC$10,H607&gt;$AB$10,H607&gt;$AA$10,H607&gt;$Z$10),"BA",AND(H607&gt;=$AD$11,H607&gt;$AC$10,H607&gt;$AB$10,H607&gt;$AA$10,H607&gt;$Z$10),"BB",AND(H607&gt;=$AC$11,H607&gt;$AB$10,H607&gt;$AA$10,H607&gt;$Z$10),"CB",AND(H607&gt;=$AB$11,H607&gt;$AA$10,H607&gt;$Z$10),"CC",AND(H607&gt;=$AA$11,H607&gt;$Z$10),"DC",H607&gt;=50,"DD"),IF(H607&gt;=$Y$9,"FD","FF")),R607),IF(J607&gt;=$X$32,$X$30,IF(J607&gt;=$Y$32,$Y$30,IF(J607&gt;=$Z$32,$Z$30,IF(J607&gt;=$AA$32,$AA$30,IF(J607&gt;=$AB$32,$AB$30,IF(J607&gt;=$AC$32,$AC$30,IF(J607&gt;=$AD$32,$AD$30,IF(J607&gt;=$AE$32,$AE$30,$AF$30))))))))),R607)</f>
        <v/>
      </c>
      <c r="T607" s="9" t="str" cm="1">
        <f t="array" ref="T607">IF(A607&lt;&gt;"",IF(_xlfn.BITOR(D607&lt;&gt;"GR",D607&lt;&gt;""),IF(AND(J607&gt;=50,D607&gt;=55),_xlfn.RANK.EQ(J607,$J$2:$J$1000,0),_xlfn.IFS(S607="FD",999,S607="FF",1000)),IF(AND(J607&gt;=50,F607&gt;=55),_xlfn.RANK.EQ(J607,$J$2:$J$326,0),_xlfn.IFS(S607="FD",999,S607="FF",1000))),"")</f>
        <v/>
      </c>
    </row>
    <row r="608" spans="1:20" x14ac:dyDescent="0.2">
      <c r="A608" s="3"/>
      <c r="B608" s="3"/>
      <c r="C608" s="3"/>
      <c r="D608" s="3"/>
      <c r="E608" s="16">
        <f t="shared" si="124"/>
        <v>0</v>
      </c>
      <c r="F608" s="16">
        <f t="shared" si="125"/>
        <v>0</v>
      </c>
      <c r="G608" s="9">
        <f t="shared" si="123"/>
        <v>0</v>
      </c>
      <c r="H608" s="9">
        <f t="shared" si="126"/>
        <v>0</v>
      </c>
      <c r="I608" s="9">
        <f t="shared" si="134"/>
        <v>0</v>
      </c>
      <c r="J608" s="9">
        <f t="shared" si="135"/>
        <v>0</v>
      </c>
      <c r="K608" s="9" t="str">
        <f t="shared" si="127"/>
        <v/>
      </c>
      <c r="L608" s="9" t="str">
        <f t="shared" si="128"/>
        <v/>
      </c>
      <c r="M608" s="9" t="str">
        <f t="shared" si="129"/>
        <v/>
      </c>
      <c r="N608" s="9" t="str">
        <f t="shared" si="130"/>
        <v/>
      </c>
      <c r="O608" s="9" t="str">
        <f t="shared" si="131"/>
        <v/>
      </c>
      <c r="P608" s="9" t="str">
        <f t="shared" si="132"/>
        <v/>
      </c>
      <c r="Q608" s="9" t="str">
        <f t="shared" si="133"/>
        <v/>
      </c>
      <c r="R608" s="9" t="str">
        <f>IF(A608&lt;&gt;"",IF(COUNTIF($G$2:$G$1000,"&gt;=50")&gt;=10,IF(AND(F608&gt;=55,G608&gt;=50),IF(_xlfn.RANK.EQ(K608,$K$2:$K$1000,0)&lt;=ROUND(COUNTIFS($G$2:$G$1000,"&gt;=50",$F$2:$F$1000,"&gt;=55")/100*$AF$9,0),$AF$8,IF(_xlfn.RANK.EQ(L608,$L$2:$L$1000,0)&lt;=ROUND(COUNTIFS($G$2:$G$1000,"&gt;=50",$F$2:$F$1000,"&gt;=55")/100*$AE$9,0),$AE$8,IF(_xlfn.RANK.EQ(M608,$M$2:$M$1000,0)&lt;=ROUND(COUNTIFS($G$2:$G$1000,"&gt;=50",$F$2:$F$1000,"&gt;=55")/100*$AD$9,0),$AD$8,IF(_xlfn.RANK.EQ(N608,$N$2:$N$1000,0)&lt;=ROUND(COUNTIFS($G$2:$G$1000,"&gt;=50",$F$2:$F$1000,"&gt;=55")/100*$AC$9,0),$AC$8,IF(_xlfn.RANK.EQ(O608,$O$2:$O$1000,0)&lt;=ROUND(COUNTIFS($G$2:$G$1000,"&gt;=50",$F$2:$F$1000,"&gt;=55")/100*$AB$9,0),$AB$8,IF(_xlfn.RANK.EQ(P608,$P$2:$P$1000,0)&lt;=ROUND(COUNTIFS($G$2:$G$1000,"&gt;=50",$F$2:$F$1000,"&gt;=55")/100*$AA$9,0),$AA$8,$Z$8)))))),IF(I608&gt;=$Y$9,$Y$8,$X$8)),IF(I608&gt;=$X$32,$X$30,IF(I608&gt;=$Y$32,$Y$30,IF(I608&gt;=$Z$32,$Z$30,IF(I608&gt;=$AA$32,$AA$30,IF(I608&gt;=$AB$32,$AB$30,IF(I608&gt;=$AC$32,$AC$30,IF(I608&gt;=$AD$32,$AD$30,IF(I608&gt;=$AE$32,$AE$30,$AF$30))))))))),"")</f>
        <v/>
      </c>
      <c r="S608" s="9" t="str" cm="1">
        <f t="array" ref="S608">IF(AND(D608&lt;&gt;"",D608&lt;&gt;"GR"),IF(COUNTIF($H$2:$H$1000,"&gt;=50")&gt;=10,IF(D608&lt;&gt;"GR",IF(AND(D608&gt;=55,H608&gt;=50),_xlfn.IFS(AND(H608&gt;=$AF$11,H608&gt;$AE$10,H608&gt;$AD$10,H608&gt;$AC$10,H608&gt;$AB$10,H608&gt;$AA$10,H608&gt;$Z$10),"AA",AND(H608&gt;=$AE$11,H608&gt;$AD$10,H608&gt;$AC$10,H608&gt;$AB$10,H608&gt;$AA$10,H608&gt;$Z$10),"BA",AND(H608&gt;=$AD$11,H608&gt;$AC$10,H608&gt;$AB$10,H608&gt;$AA$10,H608&gt;$Z$10),"BB",AND(H608&gt;=$AC$11,H608&gt;$AB$10,H608&gt;$AA$10,H608&gt;$Z$10),"CB",AND(H608&gt;=$AB$11,H608&gt;$AA$10,H608&gt;$Z$10),"CC",AND(H608&gt;=$AA$11,H608&gt;$Z$10),"DC",H608&gt;=50,"DD"),IF(H608&gt;=$Y$9,"FD","FF")),R608),IF(J608&gt;=$X$32,$X$30,IF(J608&gt;=$Y$32,$Y$30,IF(J608&gt;=$Z$32,$Z$30,IF(J608&gt;=$AA$32,$AA$30,IF(J608&gt;=$AB$32,$AB$30,IF(J608&gt;=$AC$32,$AC$30,IF(J608&gt;=$AD$32,$AD$30,IF(J608&gt;=$AE$32,$AE$30,$AF$30))))))))),R608)</f>
        <v/>
      </c>
      <c r="T608" s="9" t="str" cm="1">
        <f t="array" ref="T608">IF(A608&lt;&gt;"",IF(_xlfn.BITOR(D608&lt;&gt;"GR",D608&lt;&gt;""),IF(AND(J608&gt;=50,D608&gt;=55),_xlfn.RANK.EQ(J608,$J$2:$J$1000,0),_xlfn.IFS(S608="FD",999,S608="FF",1000)),IF(AND(J608&gt;=50,F608&gt;=55),_xlfn.RANK.EQ(J608,$J$2:$J$326,0),_xlfn.IFS(S608="FD",999,S608="FF",1000))),"")</f>
        <v/>
      </c>
    </row>
    <row r="609" spans="1:20" x14ac:dyDescent="0.2">
      <c r="A609" s="3"/>
      <c r="B609" s="3"/>
      <c r="C609" s="3"/>
      <c r="D609" s="3"/>
      <c r="E609" s="16">
        <f t="shared" si="124"/>
        <v>0</v>
      </c>
      <c r="F609" s="16">
        <f t="shared" si="125"/>
        <v>0</v>
      </c>
      <c r="G609" s="9">
        <f t="shared" si="123"/>
        <v>0</v>
      </c>
      <c r="H609" s="9">
        <f t="shared" si="126"/>
        <v>0</v>
      </c>
      <c r="I609" s="9">
        <f t="shared" si="134"/>
        <v>0</v>
      </c>
      <c r="J609" s="9">
        <f t="shared" si="135"/>
        <v>0</v>
      </c>
      <c r="K609" s="9" t="str">
        <f t="shared" si="127"/>
        <v/>
      </c>
      <c r="L609" s="9" t="str">
        <f t="shared" si="128"/>
        <v/>
      </c>
      <c r="M609" s="9" t="str">
        <f t="shared" si="129"/>
        <v/>
      </c>
      <c r="N609" s="9" t="str">
        <f t="shared" si="130"/>
        <v/>
      </c>
      <c r="O609" s="9" t="str">
        <f t="shared" si="131"/>
        <v/>
      </c>
      <c r="P609" s="9" t="str">
        <f t="shared" si="132"/>
        <v/>
      </c>
      <c r="Q609" s="9" t="str">
        <f t="shared" si="133"/>
        <v/>
      </c>
      <c r="R609" s="9" t="str">
        <f>IF(A609&lt;&gt;"",IF(COUNTIF($G$2:$G$1000,"&gt;=50")&gt;=10,IF(AND(F609&gt;=55,G609&gt;=50),IF(_xlfn.RANK.EQ(K609,$K$2:$K$1000,0)&lt;=ROUND(COUNTIFS($G$2:$G$1000,"&gt;=50",$F$2:$F$1000,"&gt;=55")/100*$AF$9,0),$AF$8,IF(_xlfn.RANK.EQ(L609,$L$2:$L$1000,0)&lt;=ROUND(COUNTIFS($G$2:$G$1000,"&gt;=50",$F$2:$F$1000,"&gt;=55")/100*$AE$9,0),$AE$8,IF(_xlfn.RANK.EQ(M609,$M$2:$M$1000,0)&lt;=ROUND(COUNTIFS($G$2:$G$1000,"&gt;=50",$F$2:$F$1000,"&gt;=55")/100*$AD$9,0),$AD$8,IF(_xlfn.RANK.EQ(N609,$N$2:$N$1000,0)&lt;=ROUND(COUNTIFS($G$2:$G$1000,"&gt;=50",$F$2:$F$1000,"&gt;=55")/100*$AC$9,0),$AC$8,IF(_xlfn.RANK.EQ(O609,$O$2:$O$1000,0)&lt;=ROUND(COUNTIFS($G$2:$G$1000,"&gt;=50",$F$2:$F$1000,"&gt;=55")/100*$AB$9,0),$AB$8,IF(_xlfn.RANK.EQ(P609,$P$2:$P$1000,0)&lt;=ROUND(COUNTIFS($G$2:$G$1000,"&gt;=50",$F$2:$F$1000,"&gt;=55")/100*$AA$9,0),$AA$8,$Z$8)))))),IF(I609&gt;=$Y$9,$Y$8,$X$8)),IF(I609&gt;=$X$32,$X$30,IF(I609&gt;=$Y$32,$Y$30,IF(I609&gt;=$Z$32,$Z$30,IF(I609&gt;=$AA$32,$AA$30,IF(I609&gt;=$AB$32,$AB$30,IF(I609&gt;=$AC$32,$AC$30,IF(I609&gt;=$AD$32,$AD$30,IF(I609&gt;=$AE$32,$AE$30,$AF$30))))))))),"")</f>
        <v/>
      </c>
      <c r="S609" s="9" t="str" cm="1">
        <f t="array" ref="S609">IF(AND(D609&lt;&gt;"",D609&lt;&gt;"GR"),IF(COUNTIF($H$2:$H$1000,"&gt;=50")&gt;=10,IF(D609&lt;&gt;"GR",IF(AND(D609&gt;=55,H609&gt;=50),_xlfn.IFS(AND(H609&gt;=$AF$11,H609&gt;$AE$10,H609&gt;$AD$10,H609&gt;$AC$10,H609&gt;$AB$10,H609&gt;$AA$10,H609&gt;$Z$10),"AA",AND(H609&gt;=$AE$11,H609&gt;$AD$10,H609&gt;$AC$10,H609&gt;$AB$10,H609&gt;$AA$10,H609&gt;$Z$10),"BA",AND(H609&gt;=$AD$11,H609&gt;$AC$10,H609&gt;$AB$10,H609&gt;$AA$10,H609&gt;$Z$10),"BB",AND(H609&gt;=$AC$11,H609&gt;$AB$10,H609&gt;$AA$10,H609&gt;$Z$10),"CB",AND(H609&gt;=$AB$11,H609&gt;$AA$10,H609&gt;$Z$10),"CC",AND(H609&gt;=$AA$11,H609&gt;$Z$10),"DC",H609&gt;=50,"DD"),IF(H609&gt;=$Y$9,"FD","FF")),R609),IF(J609&gt;=$X$32,$X$30,IF(J609&gt;=$Y$32,$Y$30,IF(J609&gt;=$Z$32,$Z$30,IF(J609&gt;=$AA$32,$AA$30,IF(J609&gt;=$AB$32,$AB$30,IF(J609&gt;=$AC$32,$AC$30,IF(J609&gt;=$AD$32,$AD$30,IF(J609&gt;=$AE$32,$AE$30,$AF$30))))))))),R609)</f>
        <v/>
      </c>
      <c r="T609" s="9" t="str" cm="1">
        <f t="array" ref="T609">IF(A609&lt;&gt;"",IF(_xlfn.BITOR(D609&lt;&gt;"GR",D609&lt;&gt;""),IF(AND(J609&gt;=50,D609&gt;=55),_xlfn.RANK.EQ(J609,$J$2:$J$1000,0),_xlfn.IFS(S609="FD",999,S609="FF",1000)),IF(AND(J609&gt;=50,F609&gt;=55),_xlfn.RANK.EQ(J609,$J$2:$J$326,0),_xlfn.IFS(S609="FD",999,S609="FF",1000))),"")</f>
        <v/>
      </c>
    </row>
    <row r="610" spans="1:20" x14ac:dyDescent="0.2">
      <c r="A610" s="3"/>
      <c r="B610" s="3"/>
      <c r="C610" s="3"/>
      <c r="D610" s="3"/>
      <c r="E610" s="16">
        <f t="shared" si="124"/>
        <v>0</v>
      </c>
      <c r="F610" s="16">
        <f t="shared" si="125"/>
        <v>0</v>
      </c>
      <c r="G610" s="9">
        <f t="shared" si="123"/>
        <v>0</v>
      </c>
      <c r="H610" s="9">
        <f t="shared" si="126"/>
        <v>0</v>
      </c>
      <c r="I610" s="9">
        <f t="shared" si="134"/>
        <v>0</v>
      </c>
      <c r="J610" s="9">
        <f t="shared" si="135"/>
        <v>0</v>
      </c>
      <c r="K610" s="9" t="str">
        <f t="shared" si="127"/>
        <v/>
      </c>
      <c r="L610" s="9" t="str">
        <f t="shared" si="128"/>
        <v/>
      </c>
      <c r="M610" s="9" t="str">
        <f t="shared" si="129"/>
        <v/>
      </c>
      <c r="N610" s="9" t="str">
        <f t="shared" si="130"/>
        <v/>
      </c>
      <c r="O610" s="9" t="str">
        <f t="shared" si="131"/>
        <v/>
      </c>
      <c r="P610" s="9" t="str">
        <f t="shared" si="132"/>
        <v/>
      </c>
      <c r="Q610" s="9" t="str">
        <f t="shared" si="133"/>
        <v/>
      </c>
      <c r="R610" s="9" t="str">
        <f>IF(A610&lt;&gt;"",IF(COUNTIF($G$2:$G$1000,"&gt;=50")&gt;=10,IF(AND(F610&gt;=55,G610&gt;=50),IF(_xlfn.RANK.EQ(K610,$K$2:$K$1000,0)&lt;=ROUND(COUNTIFS($G$2:$G$1000,"&gt;=50",$F$2:$F$1000,"&gt;=55")/100*$AF$9,0),$AF$8,IF(_xlfn.RANK.EQ(L610,$L$2:$L$1000,0)&lt;=ROUND(COUNTIFS($G$2:$G$1000,"&gt;=50",$F$2:$F$1000,"&gt;=55")/100*$AE$9,0),$AE$8,IF(_xlfn.RANK.EQ(M610,$M$2:$M$1000,0)&lt;=ROUND(COUNTIFS($G$2:$G$1000,"&gt;=50",$F$2:$F$1000,"&gt;=55")/100*$AD$9,0),$AD$8,IF(_xlfn.RANK.EQ(N610,$N$2:$N$1000,0)&lt;=ROUND(COUNTIFS($G$2:$G$1000,"&gt;=50",$F$2:$F$1000,"&gt;=55")/100*$AC$9,0),$AC$8,IF(_xlfn.RANK.EQ(O610,$O$2:$O$1000,0)&lt;=ROUND(COUNTIFS($G$2:$G$1000,"&gt;=50",$F$2:$F$1000,"&gt;=55")/100*$AB$9,0),$AB$8,IF(_xlfn.RANK.EQ(P610,$P$2:$P$1000,0)&lt;=ROUND(COUNTIFS($G$2:$G$1000,"&gt;=50",$F$2:$F$1000,"&gt;=55")/100*$AA$9,0),$AA$8,$Z$8)))))),IF(I610&gt;=$Y$9,$Y$8,$X$8)),IF(I610&gt;=$X$32,$X$30,IF(I610&gt;=$Y$32,$Y$30,IF(I610&gt;=$Z$32,$Z$30,IF(I610&gt;=$AA$32,$AA$30,IF(I610&gt;=$AB$32,$AB$30,IF(I610&gt;=$AC$32,$AC$30,IF(I610&gt;=$AD$32,$AD$30,IF(I610&gt;=$AE$32,$AE$30,$AF$30))))))))),"")</f>
        <v/>
      </c>
      <c r="S610" s="9" t="str" cm="1">
        <f t="array" ref="S610">IF(AND(D610&lt;&gt;"",D610&lt;&gt;"GR"),IF(COUNTIF($H$2:$H$1000,"&gt;=50")&gt;=10,IF(D610&lt;&gt;"GR",IF(AND(D610&gt;=55,H610&gt;=50),_xlfn.IFS(AND(H610&gt;=$AF$11,H610&gt;$AE$10,H610&gt;$AD$10,H610&gt;$AC$10,H610&gt;$AB$10,H610&gt;$AA$10,H610&gt;$Z$10),"AA",AND(H610&gt;=$AE$11,H610&gt;$AD$10,H610&gt;$AC$10,H610&gt;$AB$10,H610&gt;$AA$10,H610&gt;$Z$10),"BA",AND(H610&gt;=$AD$11,H610&gt;$AC$10,H610&gt;$AB$10,H610&gt;$AA$10,H610&gt;$Z$10),"BB",AND(H610&gt;=$AC$11,H610&gt;$AB$10,H610&gt;$AA$10,H610&gt;$Z$10),"CB",AND(H610&gt;=$AB$11,H610&gt;$AA$10,H610&gt;$Z$10),"CC",AND(H610&gt;=$AA$11,H610&gt;$Z$10),"DC",H610&gt;=50,"DD"),IF(H610&gt;=$Y$9,"FD","FF")),R610),IF(J610&gt;=$X$32,$X$30,IF(J610&gt;=$Y$32,$Y$30,IF(J610&gt;=$Z$32,$Z$30,IF(J610&gt;=$AA$32,$AA$30,IF(J610&gt;=$AB$32,$AB$30,IF(J610&gt;=$AC$32,$AC$30,IF(J610&gt;=$AD$32,$AD$30,IF(J610&gt;=$AE$32,$AE$30,$AF$30))))))))),R610)</f>
        <v/>
      </c>
      <c r="T610" s="9" t="str" cm="1">
        <f t="array" ref="T610">IF(A610&lt;&gt;"",IF(_xlfn.BITOR(D610&lt;&gt;"GR",D610&lt;&gt;""),IF(AND(J610&gt;=50,D610&gt;=55),_xlfn.RANK.EQ(J610,$J$2:$J$1000,0),_xlfn.IFS(S610="FD",999,S610="FF",1000)),IF(AND(J610&gt;=50,F610&gt;=55),_xlfn.RANK.EQ(J610,$J$2:$J$326,0),_xlfn.IFS(S610="FD",999,S610="FF",1000))),"")</f>
        <v/>
      </c>
    </row>
    <row r="611" spans="1:20" x14ac:dyDescent="0.2">
      <c r="A611" s="3"/>
      <c r="B611" s="3"/>
      <c r="C611" s="3"/>
      <c r="D611" s="3"/>
      <c r="E611" s="16">
        <f t="shared" si="124"/>
        <v>0</v>
      </c>
      <c r="F611" s="16">
        <f t="shared" si="125"/>
        <v>0</v>
      </c>
      <c r="G611" s="9">
        <f t="shared" si="123"/>
        <v>0</v>
      </c>
      <c r="H611" s="9">
        <f t="shared" si="126"/>
        <v>0</v>
      </c>
      <c r="I611" s="9">
        <f t="shared" si="134"/>
        <v>0</v>
      </c>
      <c r="J611" s="9">
        <f t="shared" si="135"/>
        <v>0</v>
      </c>
      <c r="K611" s="9" t="str">
        <f t="shared" si="127"/>
        <v/>
      </c>
      <c r="L611" s="9" t="str">
        <f t="shared" si="128"/>
        <v/>
      </c>
      <c r="M611" s="9" t="str">
        <f t="shared" si="129"/>
        <v/>
      </c>
      <c r="N611" s="9" t="str">
        <f t="shared" si="130"/>
        <v/>
      </c>
      <c r="O611" s="9" t="str">
        <f t="shared" si="131"/>
        <v/>
      </c>
      <c r="P611" s="9" t="str">
        <f t="shared" si="132"/>
        <v/>
      </c>
      <c r="Q611" s="9" t="str">
        <f t="shared" si="133"/>
        <v/>
      </c>
      <c r="R611" s="9" t="str">
        <f>IF(A611&lt;&gt;"",IF(COUNTIF($G$2:$G$1000,"&gt;=50")&gt;=10,IF(AND(F611&gt;=55,G611&gt;=50),IF(_xlfn.RANK.EQ(K611,$K$2:$K$1000,0)&lt;=ROUND(COUNTIFS($G$2:$G$1000,"&gt;=50",$F$2:$F$1000,"&gt;=55")/100*$AF$9,0),$AF$8,IF(_xlfn.RANK.EQ(L611,$L$2:$L$1000,0)&lt;=ROUND(COUNTIFS($G$2:$G$1000,"&gt;=50",$F$2:$F$1000,"&gt;=55")/100*$AE$9,0),$AE$8,IF(_xlfn.RANK.EQ(M611,$M$2:$M$1000,0)&lt;=ROUND(COUNTIFS($G$2:$G$1000,"&gt;=50",$F$2:$F$1000,"&gt;=55")/100*$AD$9,0),$AD$8,IF(_xlfn.RANK.EQ(N611,$N$2:$N$1000,0)&lt;=ROUND(COUNTIFS($G$2:$G$1000,"&gt;=50",$F$2:$F$1000,"&gt;=55")/100*$AC$9,0),$AC$8,IF(_xlfn.RANK.EQ(O611,$O$2:$O$1000,0)&lt;=ROUND(COUNTIFS($G$2:$G$1000,"&gt;=50",$F$2:$F$1000,"&gt;=55")/100*$AB$9,0),$AB$8,IF(_xlfn.RANK.EQ(P611,$P$2:$P$1000,0)&lt;=ROUND(COUNTIFS($G$2:$G$1000,"&gt;=50",$F$2:$F$1000,"&gt;=55")/100*$AA$9,0),$AA$8,$Z$8)))))),IF(I611&gt;=$Y$9,$Y$8,$X$8)),IF(I611&gt;=$X$32,$X$30,IF(I611&gt;=$Y$32,$Y$30,IF(I611&gt;=$Z$32,$Z$30,IF(I611&gt;=$AA$32,$AA$30,IF(I611&gt;=$AB$32,$AB$30,IF(I611&gt;=$AC$32,$AC$30,IF(I611&gt;=$AD$32,$AD$30,IF(I611&gt;=$AE$32,$AE$30,$AF$30))))))))),"")</f>
        <v/>
      </c>
      <c r="S611" s="9" t="str" cm="1">
        <f t="array" ref="S611">IF(AND(D611&lt;&gt;"",D611&lt;&gt;"GR"),IF(COUNTIF($H$2:$H$1000,"&gt;=50")&gt;=10,IF(D611&lt;&gt;"GR",IF(AND(D611&gt;=55,H611&gt;=50),_xlfn.IFS(AND(H611&gt;=$AF$11,H611&gt;$AE$10,H611&gt;$AD$10,H611&gt;$AC$10,H611&gt;$AB$10,H611&gt;$AA$10,H611&gt;$Z$10),"AA",AND(H611&gt;=$AE$11,H611&gt;$AD$10,H611&gt;$AC$10,H611&gt;$AB$10,H611&gt;$AA$10,H611&gt;$Z$10),"BA",AND(H611&gt;=$AD$11,H611&gt;$AC$10,H611&gt;$AB$10,H611&gt;$AA$10,H611&gt;$Z$10),"BB",AND(H611&gt;=$AC$11,H611&gt;$AB$10,H611&gt;$AA$10,H611&gt;$Z$10),"CB",AND(H611&gt;=$AB$11,H611&gt;$AA$10,H611&gt;$Z$10),"CC",AND(H611&gt;=$AA$11,H611&gt;$Z$10),"DC",H611&gt;=50,"DD"),IF(H611&gt;=$Y$9,"FD","FF")),R611),IF(J611&gt;=$X$32,$X$30,IF(J611&gt;=$Y$32,$Y$30,IF(J611&gt;=$Z$32,$Z$30,IF(J611&gt;=$AA$32,$AA$30,IF(J611&gt;=$AB$32,$AB$30,IF(J611&gt;=$AC$32,$AC$30,IF(J611&gt;=$AD$32,$AD$30,IF(J611&gt;=$AE$32,$AE$30,$AF$30))))))))),R611)</f>
        <v/>
      </c>
      <c r="T611" s="9" t="str" cm="1">
        <f t="array" ref="T611">IF(A611&lt;&gt;"",IF(_xlfn.BITOR(D611&lt;&gt;"GR",D611&lt;&gt;""),IF(AND(J611&gt;=50,D611&gt;=55),_xlfn.RANK.EQ(J611,$J$2:$J$1000,0),_xlfn.IFS(S611="FD",999,S611="FF",1000)),IF(AND(J611&gt;=50,F611&gt;=55),_xlfn.RANK.EQ(J611,$J$2:$J$326,0),_xlfn.IFS(S611="FD",999,S611="FF",1000))),"")</f>
        <v/>
      </c>
    </row>
    <row r="612" spans="1:20" x14ac:dyDescent="0.2">
      <c r="A612" s="3"/>
      <c r="B612" s="3"/>
      <c r="C612" s="3"/>
      <c r="D612" s="3"/>
      <c r="E612" s="16">
        <f t="shared" si="124"/>
        <v>0</v>
      </c>
      <c r="F612" s="16">
        <f t="shared" si="125"/>
        <v>0</v>
      </c>
      <c r="G612" s="9">
        <f t="shared" si="123"/>
        <v>0</v>
      </c>
      <c r="H612" s="9">
        <f t="shared" si="126"/>
        <v>0</v>
      </c>
      <c r="I612" s="9">
        <f t="shared" si="134"/>
        <v>0</v>
      </c>
      <c r="J612" s="9">
        <f t="shared" si="135"/>
        <v>0</v>
      </c>
      <c r="K612" s="9" t="str">
        <f t="shared" si="127"/>
        <v/>
      </c>
      <c r="L612" s="9" t="str">
        <f t="shared" si="128"/>
        <v/>
      </c>
      <c r="M612" s="9" t="str">
        <f t="shared" si="129"/>
        <v/>
      </c>
      <c r="N612" s="9" t="str">
        <f t="shared" si="130"/>
        <v/>
      </c>
      <c r="O612" s="9" t="str">
        <f t="shared" si="131"/>
        <v/>
      </c>
      <c r="P612" s="9" t="str">
        <f t="shared" si="132"/>
        <v/>
      </c>
      <c r="Q612" s="9" t="str">
        <f t="shared" si="133"/>
        <v/>
      </c>
      <c r="R612" s="9" t="str">
        <f>IF(A612&lt;&gt;"",IF(COUNTIF($G$2:$G$1000,"&gt;=50")&gt;=10,IF(AND(F612&gt;=55,G612&gt;=50),IF(_xlfn.RANK.EQ(K612,$K$2:$K$1000,0)&lt;=ROUND(COUNTIFS($G$2:$G$1000,"&gt;=50",$F$2:$F$1000,"&gt;=55")/100*$AF$9,0),$AF$8,IF(_xlfn.RANK.EQ(L612,$L$2:$L$1000,0)&lt;=ROUND(COUNTIFS($G$2:$G$1000,"&gt;=50",$F$2:$F$1000,"&gt;=55")/100*$AE$9,0),$AE$8,IF(_xlfn.RANK.EQ(M612,$M$2:$M$1000,0)&lt;=ROUND(COUNTIFS($G$2:$G$1000,"&gt;=50",$F$2:$F$1000,"&gt;=55")/100*$AD$9,0),$AD$8,IF(_xlfn.RANK.EQ(N612,$N$2:$N$1000,0)&lt;=ROUND(COUNTIFS($G$2:$G$1000,"&gt;=50",$F$2:$F$1000,"&gt;=55")/100*$AC$9,0),$AC$8,IF(_xlfn.RANK.EQ(O612,$O$2:$O$1000,0)&lt;=ROUND(COUNTIFS($G$2:$G$1000,"&gt;=50",$F$2:$F$1000,"&gt;=55")/100*$AB$9,0),$AB$8,IF(_xlfn.RANK.EQ(P612,$P$2:$P$1000,0)&lt;=ROUND(COUNTIFS($G$2:$G$1000,"&gt;=50",$F$2:$F$1000,"&gt;=55")/100*$AA$9,0),$AA$8,$Z$8)))))),IF(I612&gt;=$Y$9,$Y$8,$X$8)),IF(I612&gt;=$X$32,$X$30,IF(I612&gt;=$Y$32,$Y$30,IF(I612&gt;=$Z$32,$Z$30,IF(I612&gt;=$AA$32,$AA$30,IF(I612&gt;=$AB$32,$AB$30,IF(I612&gt;=$AC$32,$AC$30,IF(I612&gt;=$AD$32,$AD$30,IF(I612&gt;=$AE$32,$AE$30,$AF$30))))))))),"")</f>
        <v/>
      </c>
      <c r="S612" s="9" t="str" cm="1">
        <f t="array" ref="S612">IF(AND(D612&lt;&gt;"",D612&lt;&gt;"GR"),IF(COUNTIF($H$2:$H$1000,"&gt;=50")&gt;=10,IF(D612&lt;&gt;"GR",IF(AND(D612&gt;=55,H612&gt;=50),_xlfn.IFS(AND(H612&gt;=$AF$11,H612&gt;$AE$10,H612&gt;$AD$10,H612&gt;$AC$10,H612&gt;$AB$10,H612&gt;$AA$10,H612&gt;$Z$10),"AA",AND(H612&gt;=$AE$11,H612&gt;$AD$10,H612&gt;$AC$10,H612&gt;$AB$10,H612&gt;$AA$10,H612&gt;$Z$10),"BA",AND(H612&gt;=$AD$11,H612&gt;$AC$10,H612&gt;$AB$10,H612&gt;$AA$10,H612&gt;$Z$10),"BB",AND(H612&gt;=$AC$11,H612&gt;$AB$10,H612&gt;$AA$10,H612&gt;$Z$10),"CB",AND(H612&gt;=$AB$11,H612&gt;$AA$10,H612&gt;$Z$10),"CC",AND(H612&gt;=$AA$11,H612&gt;$Z$10),"DC",H612&gt;=50,"DD"),IF(H612&gt;=$Y$9,"FD","FF")),R612),IF(J612&gt;=$X$32,$X$30,IF(J612&gt;=$Y$32,$Y$30,IF(J612&gt;=$Z$32,$Z$30,IF(J612&gt;=$AA$32,$AA$30,IF(J612&gt;=$AB$32,$AB$30,IF(J612&gt;=$AC$32,$AC$30,IF(J612&gt;=$AD$32,$AD$30,IF(J612&gt;=$AE$32,$AE$30,$AF$30))))))))),R612)</f>
        <v/>
      </c>
      <c r="T612" s="9" t="str" cm="1">
        <f t="array" ref="T612">IF(A612&lt;&gt;"",IF(_xlfn.BITOR(D612&lt;&gt;"GR",D612&lt;&gt;""),IF(AND(J612&gt;=50,D612&gt;=55),_xlfn.RANK.EQ(J612,$J$2:$J$1000,0),_xlfn.IFS(S612="FD",999,S612="FF",1000)),IF(AND(J612&gt;=50,F612&gt;=55),_xlfn.RANK.EQ(J612,$J$2:$J$326,0),_xlfn.IFS(S612="FD",999,S612="FF",1000))),"")</f>
        <v/>
      </c>
    </row>
    <row r="613" spans="1:20" x14ac:dyDescent="0.2">
      <c r="A613" s="3"/>
      <c r="B613" s="3"/>
      <c r="C613" s="3"/>
      <c r="D613" s="3"/>
      <c r="E613" s="16">
        <f t="shared" si="124"/>
        <v>0</v>
      </c>
      <c r="F613" s="16">
        <f t="shared" si="125"/>
        <v>0</v>
      </c>
      <c r="G613" s="9">
        <f t="shared" si="123"/>
        <v>0</v>
      </c>
      <c r="H613" s="9">
        <f t="shared" si="126"/>
        <v>0</v>
      </c>
      <c r="I613" s="9">
        <f t="shared" si="134"/>
        <v>0</v>
      </c>
      <c r="J613" s="9">
        <f t="shared" si="135"/>
        <v>0</v>
      </c>
      <c r="K613" s="9" t="str">
        <f t="shared" si="127"/>
        <v/>
      </c>
      <c r="L613" s="9" t="str">
        <f t="shared" si="128"/>
        <v/>
      </c>
      <c r="M613" s="9" t="str">
        <f t="shared" si="129"/>
        <v/>
      </c>
      <c r="N613" s="9" t="str">
        <f t="shared" si="130"/>
        <v/>
      </c>
      <c r="O613" s="9" t="str">
        <f t="shared" si="131"/>
        <v/>
      </c>
      <c r="P613" s="9" t="str">
        <f t="shared" si="132"/>
        <v/>
      </c>
      <c r="Q613" s="9" t="str">
        <f t="shared" si="133"/>
        <v/>
      </c>
      <c r="R613" s="9" t="str">
        <f>IF(A613&lt;&gt;"",IF(COUNTIF($G$2:$G$1000,"&gt;=50")&gt;=10,IF(AND(F613&gt;=55,G613&gt;=50),IF(_xlfn.RANK.EQ(K613,$K$2:$K$1000,0)&lt;=ROUND(COUNTIFS($G$2:$G$1000,"&gt;=50",$F$2:$F$1000,"&gt;=55")/100*$AF$9,0),$AF$8,IF(_xlfn.RANK.EQ(L613,$L$2:$L$1000,0)&lt;=ROUND(COUNTIFS($G$2:$G$1000,"&gt;=50",$F$2:$F$1000,"&gt;=55")/100*$AE$9,0),$AE$8,IF(_xlfn.RANK.EQ(M613,$M$2:$M$1000,0)&lt;=ROUND(COUNTIFS($G$2:$G$1000,"&gt;=50",$F$2:$F$1000,"&gt;=55")/100*$AD$9,0),$AD$8,IF(_xlfn.RANK.EQ(N613,$N$2:$N$1000,0)&lt;=ROUND(COUNTIFS($G$2:$G$1000,"&gt;=50",$F$2:$F$1000,"&gt;=55")/100*$AC$9,0),$AC$8,IF(_xlfn.RANK.EQ(O613,$O$2:$O$1000,0)&lt;=ROUND(COUNTIFS($G$2:$G$1000,"&gt;=50",$F$2:$F$1000,"&gt;=55")/100*$AB$9,0),$AB$8,IF(_xlfn.RANK.EQ(P613,$P$2:$P$1000,0)&lt;=ROUND(COUNTIFS($G$2:$G$1000,"&gt;=50",$F$2:$F$1000,"&gt;=55")/100*$AA$9,0),$AA$8,$Z$8)))))),IF(I613&gt;=$Y$9,$Y$8,$X$8)),IF(I613&gt;=$X$32,$X$30,IF(I613&gt;=$Y$32,$Y$30,IF(I613&gt;=$Z$32,$Z$30,IF(I613&gt;=$AA$32,$AA$30,IF(I613&gt;=$AB$32,$AB$30,IF(I613&gt;=$AC$32,$AC$30,IF(I613&gt;=$AD$32,$AD$30,IF(I613&gt;=$AE$32,$AE$30,$AF$30))))))))),"")</f>
        <v/>
      </c>
      <c r="S613" s="9" t="str" cm="1">
        <f t="array" ref="S613">IF(AND(D613&lt;&gt;"",D613&lt;&gt;"GR"),IF(COUNTIF($H$2:$H$1000,"&gt;=50")&gt;=10,IF(D613&lt;&gt;"GR",IF(AND(D613&gt;=55,H613&gt;=50),_xlfn.IFS(AND(H613&gt;=$AF$11,H613&gt;$AE$10,H613&gt;$AD$10,H613&gt;$AC$10,H613&gt;$AB$10,H613&gt;$AA$10,H613&gt;$Z$10),"AA",AND(H613&gt;=$AE$11,H613&gt;$AD$10,H613&gt;$AC$10,H613&gt;$AB$10,H613&gt;$AA$10,H613&gt;$Z$10),"BA",AND(H613&gt;=$AD$11,H613&gt;$AC$10,H613&gt;$AB$10,H613&gt;$AA$10,H613&gt;$Z$10),"BB",AND(H613&gt;=$AC$11,H613&gt;$AB$10,H613&gt;$AA$10,H613&gt;$Z$10),"CB",AND(H613&gt;=$AB$11,H613&gt;$AA$10,H613&gt;$Z$10),"CC",AND(H613&gt;=$AA$11,H613&gt;$Z$10),"DC",H613&gt;=50,"DD"),IF(H613&gt;=$Y$9,"FD","FF")),R613),IF(J613&gt;=$X$32,$X$30,IF(J613&gt;=$Y$32,$Y$30,IF(J613&gt;=$Z$32,$Z$30,IF(J613&gt;=$AA$32,$AA$30,IF(J613&gt;=$AB$32,$AB$30,IF(J613&gt;=$AC$32,$AC$30,IF(J613&gt;=$AD$32,$AD$30,IF(J613&gt;=$AE$32,$AE$30,$AF$30))))))))),R613)</f>
        <v/>
      </c>
      <c r="T613" s="9" t="str" cm="1">
        <f t="array" ref="T613">IF(A613&lt;&gt;"",IF(_xlfn.BITOR(D613&lt;&gt;"GR",D613&lt;&gt;""),IF(AND(J613&gt;=50,D613&gt;=55),_xlfn.RANK.EQ(J613,$J$2:$J$1000,0),_xlfn.IFS(S613="FD",999,S613="FF",1000)),IF(AND(J613&gt;=50,F613&gt;=55),_xlfn.RANK.EQ(J613,$J$2:$J$326,0),_xlfn.IFS(S613="FD",999,S613="FF",1000))),"")</f>
        <v/>
      </c>
    </row>
    <row r="614" spans="1:20" x14ac:dyDescent="0.2">
      <c r="A614" s="3"/>
      <c r="B614" s="3"/>
      <c r="C614" s="3"/>
      <c r="D614" s="3"/>
      <c r="E614" s="16">
        <f t="shared" si="124"/>
        <v>0</v>
      </c>
      <c r="F614" s="16">
        <f t="shared" si="125"/>
        <v>0</v>
      </c>
      <c r="G614" s="9">
        <f t="shared" si="123"/>
        <v>0</v>
      </c>
      <c r="H614" s="9">
        <f t="shared" si="126"/>
        <v>0</v>
      </c>
      <c r="I614" s="9">
        <f t="shared" si="134"/>
        <v>0</v>
      </c>
      <c r="J614" s="9">
        <f t="shared" si="135"/>
        <v>0</v>
      </c>
      <c r="K614" s="9" t="str">
        <f t="shared" si="127"/>
        <v/>
      </c>
      <c r="L614" s="9" t="str">
        <f t="shared" si="128"/>
        <v/>
      </c>
      <c r="M614" s="9" t="str">
        <f t="shared" si="129"/>
        <v/>
      </c>
      <c r="N614" s="9" t="str">
        <f t="shared" si="130"/>
        <v/>
      </c>
      <c r="O614" s="9" t="str">
        <f t="shared" si="131"/>
        <v/>
      </c>
      <c r="P614" s="9" t="str">
        <f t="shared" si="132"/>
        <v/>
      </c>
      <c r="Q614" s="9" t="str">
        <f t="shared" si="133"/>
        <v/>
      </c>
      <c r="R614" s="9" t="str">
        <f>IF(A614&lt;&gt;"",IF(COUNTIF($G$2:$G$1000,"&gt;=50")&gt;=10,IF(AND(F614&gt;=55,G614&gt;=50),IF(_xlfn.RANK.EQ(K614,$K$2:$K$1000,0)&lt;=ROUND(COUNTIFS($G$2:$G$1000,"&gt;=50",$F$2:$F$1000,"&gt;=55")/100*$AF$9,0),$AF$8,IF(_xlfn.RANK.EQ(L614,$L$2:$L$1000,0)&lt;=ROUND(COUNTIFS($G$2:$G$1000,"&gt;=50",$F$2:$F$1000,"&gt;=55")/100*$AE$9,0),$AE$8,IF(_xlfn.RANK.EQ(M614,$M$2:$M$1000,0)&lt;=ROUND(COUNTIFS($G$2:$G$1000,"&gt;=50",$F$2:$F$1000,"&gt;=55")/100*$AD$9,0),$AD$8,IF(_xlfn.RANK.EQ(N614,$N$2:$N$1000,0)&lt;=ROUND(COUNTIFS($G$2:$G$1000,"&gt;=50",$F$2:$F$1000,"&gt;=55")/100*$AC$9,0),$AC$8,IF(_xlfn.RANK.EQ(O614,$O$2:$O$1000,0)&lt;=ROUND(COUNTIFS($G$2:$G$1000,"&gt;=50",$F$2:$F$1000,"&gt;=55")/100*$AB$9,0),$AB$8,IF(_xlfn.RANK.EQ(P614,$P$2:$P$1000,0)&lt;=ROUND(COUNTIFS($G$2:$G$1000,"&gt;=50",$F$2:$F$1000,"&gt;=55")/100*$AA$9,0),$AA$8,$Z$8)))))),IF(I614&gt;=$Y$9,$Y$8,$X$8)),IF(I614&gt;=$X$32,$X$30,IF(I614&gt;=$Y$32,$Y$30,IF(I614&gt;=$Z$32,$Z$30,IF(I614&gt;=$AA$32,$AA$30,IF(I614&gt;=$AB$32,$AB$30,IF(I614&gt;=$AC$32,$AC$30,IF(I614&gt;=$AD$32,$AD$30,IF(I614&gt;=$AE$32,$AE$30,$AF$30))))))))),"")</f>
        <v/>
      </c>
      <c r="S614" s="9" t="str" cm="1">
        <f t="array" ref="S614">IF(AND(D614&lt;&gt;"",D614&lt;&gt;"GR"),IF(COUNTIF($H$2:$H$1000,"&gt;=50")&gt;=10,IF(D614&lt;&gt;"GR",IF(AND(D614&gt;=55,H614&gt;=50),_xlfn.IFS(AND(H614&gt;=$AF$11,H614&gt;$AE$10,H614&gt;$AD$10,H614&gt;$AC$10,H614&gt;$AB$10,H614&gt;$AA$10,H614&gt;$Z$10),"AA",AND(H614&gt;=$AE$11,H614&gt;$AD$10,H614&gt;$AC$10,H614&gt;$AB$10,H614&gt;$AA$10,H614&gt;$Z$10),"BA",AND(H614&gt;=$AD$11,H614&gt;$AC$10,H614&gt;$AB$10,H614&gt;$AA$10,H614&gt;$Z$10),"BB",AND(H614&gt;=$AC$11,H614&gt;$AB$10,H614&gt;$AA$10,H614&gt;$Z$10),"CB",AND(H614&gt;=$AB$11,H614&gt;$AA$10,H614&gt;$Z$10),"CC",AND(H614&gt;=$AA$11,H614&gt;$Z$10),"DC",H614&gt;=50,"DD"),IF(H614&gt;=$Y$9,"FD","FF")),R614),IF(J614&gt;=$X$32,$X$30,IF(J614&gt;=$Y$32,$Y$30,IF(J614&gt;=$Z$32,$Z$30,IF(J614&gt;=$AA$32,$AA$30,IF(J614&gt;=$AB$32,$AB$30,IF(J614&gt;=$AC$32,$AC$30,IF(J614&gt;=$AD$32,$AD$30,IF(J614&gt;=$AE$32,$AE$30,$AF$30))))))))),R614)</f>
        <v/>
      </c>
      <c r="T614" s="9" t="str" cm="1">
        <f t="array" ref="T614">IF(A614&lt;&gt;"",IF(_xlfn.BITOR(D614&lt;&gt;"GR",D614&lt;&gt;""),IF(AND(J614&gt;=50,D614&gt;=55),_xlfn.RANK.EQ(J614,$J$2:$J$1000,0),_xlfn.IFS(S614="FD",999,S614="FF",1000)),IF(AND(J614&gt;=50,F614&gt;=55),_xlfn.RANK.EQ(J614,$J$2:$J$326,0),_xlfn.IFS(S614="FD",999,S614="FF",1000))),"")</f>
        <v/>
      </c>
    </row>
    <row r="615" spans="1:20" x14ac:dyDescent="0.2">
      <c r="A615" s="3"/>
      <c r="B615" s="3"/>
      <c r="C615" s="3"/>
      <c r="D615" s="3"/>
      <c r="E615" s="16">
        <f t="shared" si="124"/>
        <v>0</v>
      </c>
      <c r="F615" s="16">
        <f t="shared" si="125"/>
        <v>0</v>
      </c>
      <c r="G615" s="9">
        <f t="shared" si="123"/>
        <v>0</v>
      </c>
      <c r="H615" s="9">
        <f t="shared" si="126"/>
        <v>0</v>
      </c>
      <c r="I615" s="9">
        <f t="shared" si="134"/>
        <v>0</v>
      </c>
      <c r="J615" s="9">
        <f t="shared" si="135"/>
        <v>0</v>
      </c>
      <c r="K615" s="9" t="str">
        <f t="shared" si="127"/>
        <v/>
      </c>
      <c r="L615" s="9" t="str">
        <f t="shared" si="128"/>
        <v/>
      </c>
      <c r="M615" s="9" t="str">
        <f t="shared" si="129"/>
        <v/>
      </c>
      <c r="N615" s="9" t="str">
        <f t="shared" si="130"/>
        <v/>
      </c>
      <c r="O615" s="9" t="str">
        <f t="shared" si="131"/>
        <v/>
      </c>
      <c r="P615" s="9" t="str">
        <f t="shared" si="132"/>
        <v/>
      </c>
      <c r="Q615" s="9" t="str">
        <f t="shared" si="133"/>
        <v/>
      </c>
      <c r="R615" s="9" t="str">
        <f>IF(A615&lt;&gt;"",IF(COUNTIF($G$2:$G$1000,"&gt;=50")&gt;=10,IF(AND(F615&gt;=55,G615&gt;=50),IF(_xlfn.RANK.EQ(K615,$K$2:$K$1000,0)&lt;=ROUND(COUNTIFS($G$2:$G$1000,"&gt;=50",$F$2:$F$1000,"&gt;=55")/100*$AF$9,0),$AF$8,IF(_xlfn.RANK.EQ(L615,$L$2:$L$1000,0)&lt;=ROUND(COUNTIFS($G$2:$G$1000,"&gt;=50",$F$2:$F$1000,"&gt;=55")/100*$AE$9,0),$AE$8,IF(_xlfn.RANK.EQ(M615,$M$2:$M$1000,0)&lt;=ROUND(COUNTIFS($G$2:$G$1000,"&gt;=50",$F$2:$F$1000,"&gt;=55")/100*$AD$9,0),$AD$8,IF(_xlfn.RANK.EQ(N615,$N$2:$N$1000,0)&lt;=ROUND(COUNTIFS($G$2:$G$1000,"&gt;=50",$F$2:$F$1000,"&gt;=55")/100*$AC$9,0),$AC$8,IF(_xlfn.RANK.EQ(O615,$O$2:$O$1000,0)&lt;=ROUND(COUNTIFS($G$2:$G$1000,"&gt;=50",$F$2:$F$1000,"&gt;=55")/100*$AB$9,0),$AB$8,IF(_xlfn.RANK.EQ(P615,$P$2:$P$1000,0)&lt;=ROUND(COUNTIFS($G$2:$G$1000,"&gt;=50",$F$2:$F$1000,"&gt;=55")/100*$AA$9,0),$AA$8,$Z$8)))))),IF(I615&gt;=$Y$9,$Y$8,$X$8)),IF(I615&gt;=$X$32,$X$30,IF(I615&gt;=$Y$32,$Y$30,IF(I615&gt;=$Z$32,$Z$30,IF(I615&gt;=$AA$32,$AA$30,IF(I615&gt;=$AB$32,$AB$30,IF(I615&gt;=$AC$32,$AC$30,IF(I615&gt;=$AD$32,$AD$30,IF(I615&gt;=$AE$32,$AE$30,$AF$30))))))))),"")</f>
        <v/>
      </c>
      <c r="S615" s="9" t="str" cm="1">
        <f t="array" ref="S615">IF(AND(D615&lt;&gt;"",D615&lt;&gt;"GR"),IF(COUNTIF($H$2:$H$1000,"&gt;=50")&gt;=10,IF(D615&lt;&gt;"GR",IF(AND(D615&gt;=55,H615&gt;=50),_xlfn.IFS(AND(H615&gt;=$AF$11,H615&gt;$AE$10,H615&gt;$AD$10,H615&gt;$AC$10,H615&gt;$AB$10,H615&gt;$AA$10,H615&gt;$Z$10),"AA",AND(H615&gt;=$AE$11,H615&gt;$AD$10,H615&gt;$AC$10,H615&gt;$AB$10,H615&gt;$AA$10,H615&gt;$Z$10),"BA",AND(H615&gt;=$AD$11,H615&gt;$AC$10,H615&gt;$AB$10,H615&gt;$AA$10,H615&gt;$Z$10),"BB",AND(H615&gt;=$AC$11,H615&gt;$AB$10,H615&gt;$AA$10,H615&gt;$Z$10),"CB",AND(H615&gt;=$AB$11,H615&gt;$AA$10,H615&gt;$Z$10),"CC",AND(H615&gt;=$AA$11,H615&gt;$Z$10),"DC",H615&gt;=50,"DD"),IF(H615&gt;=$Y$9,"FD","FF")),R615),IF(J615&gt;=$X$32,$X$30,IF(J615&gt;=$Y$32,$Y$30,IF(J615&gt;=$Z$32,$Z$30,IF(J615&gt;=$AA$32,$AA$30,IF(J615&gt;=$AB$32,$AB$30,IF(J615&gt;=$AC$32,$AC$30,IF(J615&gt;=$AD$32,$AD$30,IF(J615&gt;=$AE$32,$AE$30,$AF$30))))))))),R615)</f>
        <v/>
      </c>
      <c r="T615" s="9" t="str" cm="1">
        <f t="array" ref="T615">IF(A615&lt;&gt;"",IF(_xlfn.BITOR(D615&lt;&gt;"GR",D615&lt;&gt;""),IF(AND(J615&gt;=50,D615&gt;=55),_xlfn.RANK.EQ(J615,$J$2:$J$1000,0),_xlfn.IFS(S615="FD",999,S615="FF",1000)),IF(AND(J615&gt;=50,F615&gt;=55),_xlfn.RANK.EQ(J615,$J$2:$J$326,0),_xlfn.IFS(S615="FD",999,S615="FF",1000))),"")</f>
        <v/>
      </c>
    </row>
    <row r="616" spans="1:20" x14ac:dyDescent="0.2">
      <c r="A616" s="3"/>
      <c r="B616" s="3"/>
      <c r="C616" s="3"/>
      <c r="D616" s="3"/>
      <c r="E616" s="16">
        <f t="shared" si="124"/>
        <v>0</v>
      </c>
      <c r="F616" s="16">
        <f t="shared" si="125"/>
        <v>0</v>
      </c>
      <c r="G616" s="9">
        <f t="shared" si="123"/>
        <v>0</v>
      </c>
      <c r="H616" s="9">
        <f t="shared" si="126"/>
        <v>0</v>
      </c>
      <c r="I616" s="9">
        <f t="shared" si="134"/>
        <v>0</v>
      </c>
      <c r="J616" s="9">
        <f t="shared" si="135"/>
        <v>0</v>
      </c>
      <c r="K616" s="9" t="str">
        <f t="shared" si="127"/>
        <v/>
      </c>
      <c r="L616" s="9" t="str">
        <f t="shared" si="128"/>
        <v/>
      </c>
      <c r="M616" s="9" t="str">
        <f t="shared" si="129"/>
        <v/>
      </c>
      <c r="N616" s="9" t="str">
        <f t="shared" si="130"/>
        <v/>
      </c>
      <c r="O616" s="9" t="str">
        <f t="shared" si="131"/>
        <v/>
      </c>
      <c r="P616" s="9" t="str">
        <f t="shared" si="132"/>
        <v/>
      </c>
      <c r="Q616" s="9" t="str">
        <f t="shared" si="133"/>
        <v/>
      </c>
      <c r="R616" s="9" t="str">
        <f>IF(A616&lt;&gt;"",IF(COUNTIF($G$2:$G$1000,"&gt;=50")&gt;=10,IF(AND(F616&gt;=55,G616&gt;=50),IF(_xlfn.RANK.EQ(K616,$K$2:$K$1000,0)&lt;=ROUND(COUNTIFS($G$2:$G$1000,"&gt;=50",$F$2:$F$1000,"&gt;=55")/100*$AF$9,0),$AF$8,IF(_xlfn.RANK.EQ(L616,$L$2:$L$1000,0)&lt;=ROUND(COUNTIFS($G$2:$G$1000,"&gt;=50",$F$2:$F$1000,"&gt;=55")/100*$AE$9,0),$AE$8,IF(_xlfn.RANK.EQ(M616,$M$2:$M$1000,0)&lt;=ROUND(COUNTIFS($G$2:$G$1000,"&gt;=50",$F$2:$F$1000,"&gt;=55")/100*$AD$9,0),$AD$8,IF(_xlfn.RANK.EQ(N616,$N$2:$N$1000,0)&lt;=ROUND(COUNTIFS($G$2:$G$1000,"&gt;=50",$F$2:$F$1000,"&gt;=55")/100*$AC$9,0),$AC$8,IF(_xlfn.RANK.EQ(O616,$O$2:$O$1000,0)&lt;=ROUND(COUNTIFS($G$2:$G$1000,"&gt;=50",$F$2:$F$1000,"&gt;=55")/100*$AB$9,0),$AB$8,IF(_xlfn.RANK.EQ(P616,$P$2:$P$1000,0)&lt;=ROUND(COUNTIFS($G$2:$G$1000,"&gt;=50",$F$2:$F$1000,"&gt;=55")/100*$AA$9,0),$AA$8,$Z$8)))))),IF(I616&gt;=$Y$9,$Y$8,$X$8)),IF(I616&gt;=$X$32,$X$30,IF(I616&gt;=$Y$32,$Y$30,IF(I616&gt;=$Z$32,$Z$30,IF(I616&gt;=$AA$32,$AA$30,IF(I616&gt;=$AB$32,$AB$30,IF(I616&gt;=$AC$32,$AC$30,IF(I616&gt;=$AD$32,$AD$30,IF(I616&gt;=$AE$32,$AE$30,$AF$30))))))))),"")</f>
        <v/>
      </c>
      <c r="S616" s="9" t="str" cm="1">
        <f t="array" ref="S616">IF(AND(D616&lt;&gt;"",D616&lt;&gt;"GR"),IF(COUNTIF($H$2:$H$1000,"&gt;=50")&gt;=10,IF(D616&lt;&gt;"GR",IF(AND(D616&gt;=55,H616&gt;=50),_xlfn.IFS(AND(H616&gt;=$AF$11,H616&gt;$AE$10,H616&gt;$AD$10,H616&gt;$AC$10,H616&gt;$AB$10,H616&gt;$AA$10,H616&gt;$Z$10),"AA",AND(H616&gt;=$AE$11,H616&gt;$AD$10,H616&gt;$AC$10,H616&gt;$AB$10,H616&gt;$AA$10,H616&gt;$Z$10),"BA",AND(H616&gt;=$AD$11,H616&gt;$AC$10,H616&gt;$AB$10,H616&gt;$AA$10,H616&gt;$Z$10),"BB",AND(H616&gt;=$AC$11,H616&gt;$AB$10,H616&gt;$AA$10,H616&gt;$Z$10),"CB",AND(H616&gt;=$AB$11,H616&gt;$AA$10,H616&gt;$Z$10),"CC",AND(H616&gt;=$AA$11,H616&gt;$Z$10),"DC",H616&gt;=50,"DD"),IF(H616&gt;=$Y$9,"FD","FF")),R616),IF(J616&gt;=$X$32,$X$30,IF(J616&gt;=$Y$32,$Y$30,IF(J616&gt;=$Z$32,$Z$30,IF(J616&gt;=$AA$32,$AA$30,IF(J616&gt;=$AB$32,$AB$30,IF(J616&gt;=$AC$32,$AC$30,IF(J616&gt;=$AD$32,$AD$30,IF(J616&gt;=$AE$32,$AE$30,$AF$30))))))))),R616)</f>
        <v/>
      </c>
      <c r="T616" s="9" t="str" cm="1">
        <f t="array" ref="T616">IF(A616&lt;&gt;"",IF(_xlfn.BITOR(D616&lt;&gt;"GR",D616&lt;&gt;""),IF(AND(J616&gt;=50,D616&gt;=55),_xlfn.RANK.EQ(J616,$J$2:$J$1000,0),_xlfn.IFS(S616="FD",999,S616="FF",1000)),IF(AND(J616&gt;=50,F616&gt;=55),_xlfn.RANK.EQ(J616,$J$2:$J$326,0),_xlfn.IFS(S616="FD",999,S616="FF",1000))),"")</f>
        <v/>
      </c>
    </row>
    <row r="617" spans="1:20" x14ac:dyDescent="0.2">
      <c r="A617" s="3"/>
      <c r="B617" s="3"/>
      <c r="C617" s="3"/>
      <c r="D617" s="3"/>
      <c r="E617" s="16">
        <f t="shared" si="124"/>
        <v>0</v>
      </c>
      <c r="F617" s="16">
        <f t="shared" si="125"/>
        <v>0</v>
      </c>
      <c r="G617" s="9">
        <f t="shared" si="123"/>
        <v>0</v>
      </c>
      <c r="H617" s="9">
        <f t="shared" si="126"/>
        <v>0</v>
      </c>
      <c r="I617" s="9">
        <f t="shared" si="134"/>
        <v>0</v>
      </c>
      <c r="J617" s="9">
        <f t="shared" si="135"/>
        <v>0</v>
      </c>
      <c r="K617" s="9" t="str">
        <f t="shared" si="127"/>
        <v/>
      </c>
      <c r="L617" s="9" t="str">
        <f t="shared" si="128"/>
        <v/>
      </c>
      <c r="M617" s="9" t="str">
        <f t="shared" si="129"/>
        <v/>
      </c>
      <c r="N617" s="9" t="str">
        <f t="shared" si="130"/>
        <v/>
      </c>
      <c r="O617" s="9" t="str">
        <f t="shared" si="131"/>
        <v/>
      </c>
      <c r="P617" s="9" t="str">
        <f t="shared" si="132"/>
        <v/>
      </c>
      <c r="Q617" s="9" t="str">
        <f t="shared" si="133"/>
        <v/>
      </c>
      <c r="R617" s="9" t="str">
        <f>IF(A617&lt;&gt;"",IF(COUNTIF($G$2:$G$1000,"&gt;=50")&gt;=10,IF(AND(F617&gt;=55,G617&gt;=50),IF(_xlfn.RANK.EQ(K617,$K$2:$K$1000,0)&lt;=ROUND(COUNTIFS($G$2:$G$1000,"&gt;=50",$F$2:$F$1000,"&gt;=55")/100*$AF$9,0),$AF$8,IF(_xlfn.RANK.EQ(L617,$L$2:$L$1000,0)&lt;=ROUND(COUNTIFS($G$2:$G$1000,"&gt;=50",$F$2:$F$1000,"&gt;=55")/100*$AE$9,0),$AE$8,IF(_xlfn.RANK.EQ(M617,$M$2:$M$1000,0)&lt;=ROUND(COUNTIFS($G$2:$G$1000,"&gt;=50",$F$2:$F$1000,"&gt;=55")/100*$AD$9,0),$AD$8,IF(_xlfn.RANK.EQ(N617,$N$2:$N$1000,0)&lt;=ROUND(COUNTIFS($G$2:$G$1000,"&gt;=50",$F$2:$F$1000,"&gt;=55")/100*$AC$9,0),$AC$8,IF(_xlfn.RANK.EQ(O617,$O$2:$O$1000,0)&lt;=ROUND(COUNTIFS($G$2:$G$1000,"&gt;=50",$F$2:$F$1000,"&gt;=55")/100*$AB$9,0),$AB$8,IF(_xlfn.RANK.EQ(P617,$P$2:$P$1000,0)&lt;=ROUND(COUNTIFS($G$2:$G$1000,"&gt;=50",$F$2:$F$1000,"&gt;=55")/100*$AA$9,0),$AA$8,$Z$8)))))),IF(I617&gt;=$Y$9,$Y$8,$X$8)),IF(I617&gt;=$X$32,$X$30,IF(I617&gt;=$Y$32,$Y$30,IF(I617&gt;=$Z$32,$Z$30,IF(I617&gt;=$AA$32,$AA$30,IF(I617&gt;=$AB$32,$AB$30,IF(I617&gt;=$AC$32,$AC$30,IF(I617&gt;=$AD$32,$AD$30,IF(I617&gt;=$AE$32,$AE$30,$AF$30))))))))),"")</f>
        <v/>
      </c>
      <c r="S617" s="9" t="str" cm="1">
        <f t="array" ref="S617">IF(AND(D617&lt;&gt;"",D617&lt;&gt;"GR"),IF(COUNTIF($H$2:$H$1000,"&gt;=50")&gt;=10,IF(D617&lt;&gt;"GR",IF(AND(D617&gt;=55,H617&gt;=50),_xlfn.IFS(AND(H617&gt;=$AF$11,H617&gt;$AE$10,H617&gt;$AD$10,H617&gt;$AC$10,H617&gt;$AB$10,H617&gt;$AA$10,H617&gt;$Z$10),"AA",AND(H617&gt;=$AE$11,H617&gt;$AD$10,H617&gt;$AC$10,H617&gt;$AB$10,H617&gt;$AA$10,H617&gt;$Z$10),"BA",AND(H617&gt;=$AD$11,H617&gt;$AC$10,H617&gt;$AB$10,H617&gt;$AA$10,H617&gt;$Z$10),"BB",AND(H617&gt;=$AC$11,H617&gt;$AB$10,H617&gt;$AA$10,H617&gt;$Z$10),"CB",AND(H617&gt;=$AB$11,H617&gt;$AA$10,H617&gt;$Z$10),"CC",AND(H617&gt;=$AA$11,H617&gt;$Z$10),"DC",H617&gt;=50,"DD"),IF(H617&gt;=$Y$9,"FD","FF")),R617),IF(J617&gt;=$X$32,$X$30,IF(J617&gt;=$Y$32,$Y$30,IF(J617&gt;=$Z$32,$Z$30,IF(J617&gt;=$AA$32,$AA$30,IF(J617&gt;=$AB$32,$AB$30,IF(J617&gt;=$AC$32,$AC$30,IF(J617&gt;=$AD$32,$AD$30,IF(J617&gt;=$AE$32,$AE$30,$AF$30))))))))),R617)</f>
        <v/>
      </c>
      <c r="T617" s="9" t="str" cm="1">
        <f t="array" ref="T617">IF(A617&lt;&gt;"",IF(_xlfn.BITOR(D617&lt;&gt;"GR",D617&lt;&gt;""),IF(AND(J617&gt;=50,D617&gt;=55),_xlfn.RANK.EQ(J617,$J$2:$J$1000,0),_xlfn.IFS(S617="FD",999,S617="FF",1000)),IF(AND(J617&gt;=50,F617&gt;=55),_xlfn.RANK.EQ(J617,$J$2:$J$326,0),_xlfn.IFS(S617="FD",999,S617="FF",1000))),"")</f>
        <v/>
      </c>
    </row>
    <row r="618" spans="1:20" x14ac:dyDescent="0.2">
      <c r="A618" s="3"/>
      <c r="B618" s="3"/>
      <c r="C618" s="3"/>
      <c r="D618" s="3"/>
      <c r="E618" s="16">
        <f t="shared" si="124"/>
        <v>0</v>
      </c>
      <c r="F618" s="16">
        <f t="shared" si="125"/>
        <v>0</v>
      </c>
      <c r="G618" s="9">
        <f t="shared" si="123"/>
        <v>0</v>
      </c>
      <c r="H618" s="9">
        <f t="shared" si="126"/>
        <v>0</v>
      </c>
      <c r="I618" s="9">
        <f t="shared" si="134"/>
        <v>0</v>
      </c>
      <c r="J618" s="9">
        <f t="shared" si="135"/>
        <v>0</v>
      </c>
      <c r="K618" s="9" t="str">
        <f t="shared" si="127"/>
        <v/>
      </c>
      <c r="L618" s="9" t="str">
        <f t="shared" si="128"/>
        <v/>
      </c>
      <c r="M618" s="9" t="str">
        <f t="shared" si="129"/>
        <v/>
      </c>
      <c r="N618" s="9" t="str">
        <f t="shared" si="130"/>
        <v/>
      </c>
      <c r="O618" s="9" t="str">
        <f t="shared" si="131"/>
        <v/>
      </c>
      <c r="P618" s="9" t="str">
        <f t="shared" si="132"/>
        <v/>
      </c>
      <c r="Q618" s="9" t="str">
        <f t="shared" si="133"/>
        <v/>
      </c>
      <c r="R618" s="9" t="str">
        <f>IF(A618&lt;&gt;"",IF(COUNTIF($G$2:$G$1000,"&gt;=50")&gt;=10,IF(AND(F618&gt;=55,G618&gt;=50),IF(_xlfn.RANK.EQ(K618,$K$2:$K$1000,0)&lt;=ROUND(COUNTIFS($G$2:$G$1000,"&gt;=50",$F$2:$F$1000,"&gt;=55")/100*$AF$9,0),$AF$8,IF(_xlfn.RANK.EQ(L618,$L$2:$L$1000,0)&lt;=ROUND(COUNTIFS($G$2:$G$1000,"&gt;=50",$F$2:$F$1000,"&gt;=55")/100*$AE$9,0),$AE$8,IF(_xlfn.RANK.EQ(M618,$M$2:$M$1000,0)&lt;=ROUND(COUNTIFS($G$2:$G$1000,"&gt;=50",$F$2:$F$1000,"&gt;=55")/100*$AD$9,0),$AD$8,IF(_xlfn.RANK.EQ(N618,$N$2:$N$1000,0)&lt;=ROUND(COUNTIFS($G$2:$G$1000,"&gt;=50",$F$2:$F$1000,"&gt;=55")/100*$AC$9,0),$AC$8,IF(_xlfn.RANK.EQ(O618,$O$2:$O$1000,0)&lt;=ROUND(COUNTIFS($G$2:$G$1000,"&gt;=50",$F$2:$F$1000,"&gt;=55")/100*$AB$9,0),$AB$8,IF(_xlfn.RANK.EQ(P618,$P$2:$P$1000,0)&lt;=ROUND(COUNTIFS($G$2:$G$1000,"&gt;=50",$F$2:$F$1000,"&gt;=55")/100*$AA$9,0),$AA$8,$Z$8)))))),IF(I618&gt;=$Y$9,$Y$8,$X$8)),IF(I618&gt;=$X$32,$X$30,IF(I618&gt;=$Y$32,$Y$30,IF(I618&gt;=$Z$32,$Z$30,IF(I618&gt;=$AA$32,$AA$30,IF(I618&gt;=$AB$32,$AB$30,IF(I618&gt;=$AC$32,$AC$30,IF(I618&gt;=$AD$32,$AD$30,IF(I618&gt;=$AE$32,$AE$30,$AF$30))))))))),"")</f>
        <v/>
      </c>
      <c r="S618" s="9" t="str" cm="1">
        <f t="array" ref="S618">IF(AND(D618&lt;&gt;"",D618&lt;&gt;"GR"),IF(COUNTIF($H$2:$H$1000,"&gt;=50")&gt;=10,IF(D618&lt;&gt;"GR",IF(AND(D618&gt;=55,H618&gt;=50),_xlfn.IFS(AND(H618&gt;=$AF$11,H618&gt;$AE$10,H618&gt;$AD$10,H618&gt;$AC$10,H618&gt;$AB$10,H618&gt;$AA$10,H618&gt;$Z$10),"AA",AND(H618&gt;=$AE$11,H618&gt;$AD$10,H618&gt;$AC$10,H618&gt;$AB$10,H618&gt;$AA$10,H618&gt;$Z$10),"BA",AND(H618&gt;=$AD$11,H618&gt;$AC$10,H618&gt;$AB$10,H618&gt;$AA$10,H618&gt;$Z$10),"BB",AND(H618&gt;=$AC$11,H618&gt;$AB$10,H618&gt;$AA$10,H618&gt;$Z$10),"CB",AND(H618&gt;=$AB$11,H618&gt;$AA$10,H618&gt;$Z$10),"CC",AND(H618&gt;=$AA$11,H618&gt;$Z$10),"DC",H618&gt;=50,"DD"),IF(H618&gt;=$Y$9,"FD","FF")),R618),IF(J618&gt;=$X$32,$X$30,IF(J618&gt;=$Y$32,$Y$30,IF(J618&gt;=$Z$32,$Z$30,IF(J618&gt;=$AA$32,$AA$30,IF(J618&gt;=$AB$32,$AB$30,IF(J618&gt;=$AC$32,$AC$30,IF(J618&gt;=$AD$32,$AD$30,IF(J618&gt;=$AE$32,$AE$30,$AF$30))))))))),R618)</f>
        <v/>
      </c>
      <c r="T618" s="9" t="str" cm="1">
        <f t="array" ref="T618">IF(A618&lt;&gt;"",IF(_xlfn.BITOR(D618&lt;&gt;"GR",D618&lt;&gt;""),IF(AND(J618&gt;=50,D618&gt;=55),_xlfn.RANK.EQ(J618,$J$2:$J$1000,0),_xlfn.IFS(S618="FD",999,S618="FF",1000)),IF(AND(J618&gt;=50,F618&gt;=55),_xlfn.RANK.EQ(J618,$J$2:$J$326,0),_xlfn.IFS(S618="FD",999,S618="FF",1000))),"")</f>
        <v/>
      </c>
    </row>
    <row r="619" spans="1:20" x14ac:dyDescent="0.2">
      <c r="A619" s="3"/>
      <c r="B619" s="3"/>
      <c r="C619" s="3"/>
      <c r="D619" s="3"/>
      <c r="E619" s="16">
        <f t="shared" si="124"/>
        <v>0</v>
      </c>
      <c r="F619" s="16">
        <f t="shared" si="125"/>
        <v>0</v>
      </c>
      <c r="G619" s="9">
        <f t="shared" si="123"/>
        <v>0</v>
      </c>
      <c r="H619" s="9">
        <f t="shared" si="126"/>
        <v>0</v>
      </c>
      <c r="I619" s="9">
        <f t="shared" si="134"/>
        <v>0</v>
      </c>
      <c r="J619" s="9">
        <f t="shared" si="135"/>
        <v>0</v>
      </c>
      <c r="K619" s="9" t="str">
        <f t="shared" si="127"/>
        <v/>
      </c>
      <c r="L619" s="9" t="str">
        <f t="shared" si="128"/>
        <v/>
      </c>
      <c r="M619" s="9" t="str">
        <f t="shared" si="129"/>
        <v/>
      </c>
      <c r="N619" s="9" t="str">
        <f t="shared" si="130"/>
        <v/>
      </c>
      <c r="O619" s="9" t="str">
        <f t="shared" si="131"/>
        <v/>
      </c>
      <c r="P619" s="9" t="str">
        <f t="shared" si="132"/>
        <v/>
      </c>
      <c r="Q619" s="9" t="str">
        <f t="shared" si="133"/>
        <v/>
      </c>
      <c r="R619" s="9" t="str">
        <f>IF(A619&lt;&gt;"",IF(COUNTIF($G$2:$G$1000,"&gt;=50")&gt;=10,IF(AND(F619&gt;=55,G619&gt;=50),IF(_xlfn.RANK.EQ(K619,$K$2:$K$1000,0)&lt;=ROUND(COUNTIFS($G$2:$G$1000,"&gt;=50",$F$2:$F$1000,"&gt;=55")/100*$AF$9,0),$AF$8,IF(_xlfn.RANK.EQ(L619,$L$2:$L$1000,0)&lt;=ROUND(COUNTIFS($G$2:$G$1000,"&gt;=50",$F$2:$F$1000,"&gt;=55")/100*$AE$9,0),$AE$8,IF(_xlfn.RANK.EQ(M619,$M$2:$M$1000,0)&lt;=ROUND(COUNTIFS($G$2:$G$1000,"&gt;=50",$F$2:$F$1000,"&gt;=55")/100*$AD$9,0),$AD$8,IF(_xlfn.RANK.EQ(N619,$N$2:$N$1000,0)&lt;=ROUND(COUNTIFS($G$2:$G$1000,"&gt;=50",$F$2:$F$1000,"&gt;=55")/100*$AC$9,0),$AC$8,IF(_xlfn.RANK.EQ(O619,$O$2:$O$1000,0)&lt;=ROUND(COUNTIFS($G$2:$G$1000,"&gt;=50",$F$2:$F$1000,"&gt;=55")/100*$AB$9,0),$AB$8,IF(_xlfn.RANK.EQ(P619,$P$2:$P$1000,0)&lt;=ROUND(COUNTIFS($G$2:$G$1000,"&gt;=50",$F$2:$F$1000,"&gt;=55")/100*$AA$9,0),$AA$8,$Z$8)))))),IF(I619&gt;=$Y$9,$Y$8,$X$8)),IF(I619&gt;=$X$32,$X$30,IF(I619&gt;=$Y$32,$Y$30,IF(I619&gt;=$Z$32,$Z$30,IF(I619&gt;=$AA$32,$AA$30,IF(I619&gt;=$AB$32,$AB$30,IF(I619&gt;=$AC$32,$AC$30,IF(I619&gt;=$AD$32,$AD$30,IF(I619&gt;=$AE$32,$AE$30,$AF$30))))))))),"")</f>
        <v/>
      </c>
      <c r="S619" s="9" t="str" cm="1">
        <f t="array" ref="S619">IF(AND(D619&lt;&gt;"",D619&lt;&gt;"GR"),IF(COUNTIF($H$2:$H$1000,"&gt;=50")&gt;=10,IF(D619&lt;&gt;"GR",IF(AND(D619&gt;=55,H619&gt;=50),_xlfn.IFS(AND(H619&gt;=$AF$11,H619&gt;$AE$10,H619&gt;$AD$10,H619&gt;$AC$10,H619&gt;$AB$10,H619&gt;$AA$10,H619&gt;$Z$10),"AA",AND(H619&gt;=$AE$11,H619&gt;$AD$10,H619&gt;$AC$10,H619&gt;$AB$10,H619&gt;$AA$10,H619&gt;$Z$10),"BA",AND(H619&gt;=$AD$11,H619&gt;$AC$10,H619&gt;$AB$10,H619&gt;$AA$10,H619&gt;$Z$10),"BB",AND(H619&gt;=$AC$11,H619&gt;$AB$10,H619&gt;$AA$10,H619&gt;$Z$10),"CB",AND(H619&gt;=$AB$11,H619&gt;$AA$10,H619&gt;$Z$10),"CC",AND(H619&gt;=$AA$11,H619&gt;$Z$10),"DC",H619&gt;=50,"DD"),IF(H619&gt;=$Y$9,"FD","FF")),R619),IF(J619&gt;=$X$32,$X$30,IF(J619&gt;=$Y$32,$Y$30,IF(J619&gt;=$Z$32,$Z$30,IF(J619&gt;=$AA$32,$AA$30,IF(J619&gt;=$AB$32,$AB$30,IF(J619&gt;=$AC$32,$AC$30,IF(J619&gt;=$AD$32,$AD$30,IF(J619&gt;=$AE$32,$AE$30,$AF$30))))))))),R619)</f>
        <v/>
      </c>
      <c r="T619" s="9" t="str" cm="1">
        <f t="array" ref="T619">IF(A619&lt;&gt;"",IF(_xlfn.BITOR(D619&lt;&gt;"GR",D619&lt;&gt;""),IF(AND(J619&gt;=50,D619&gt;=55),_xlfn.RANK.EQ(J619,$J$2:$J$1000,0),_xlfn.IFS(S619="FD",999,S619="FF",1000)),IF(AND(J619&gt;=50,F619&gt;=55),_xlfn.RANK.EQ(J619,$J$2:$J$326,0),_xlfn.IFS(S619="FD",999,S619="FF",1000))),"")</f>
        <v/>
      </c>
    </row>
    <row r="620" spans="1:20" x14ac:dyDescent="0.2">
      <c r="A620" s="3"/>
      <c r="B620" s="3"/>
      <c r="C620" s="3"/>
      <c r="D620" s="3"/>
      <c r="E620" s="16">
        <f t="shared" si="124"/>
        <v>0</v>
      </c>
      <c r="F620" s="16">
        <f t="shared" si="125"/>
        <v>0</v>
      </c>
      <c r="G620" s="9">
        <f t="shared" si="123"/>
        <v>0</v>
      </c>
      <c r="H620" s="9">
        <f t="shared" si="126"/>
        <v>0</v>
      </c>
      <c r="I620" s="9">
        <f t="shared" si="134"/>
        <v>0</v>
      </c>
      <c r="J620" s="9">
        <f t="shared" si="135"/>
        <v>0</v>
      </c>
      <c r="K620" s="9" t="str">
        <f t="shared" si="127"/>
        <v/>
      </c>
      <c r="L620" s="9" t="str">
        <f t="shared" si="128"/>
        <v/>
      </c>
      <c r="M620" s="9" t="str">
        <f t="shared" si="129"/>
        <v/>
      </c>
      <c r="N620" s="9" t="str">
        <f t="shared" si="130"/>
        <v/>
      </c>
      <c r="O620" s="9" t="str">
        <f t="shared" si="131"/>
        <v/>
      </c>
      <c r="P620" s="9" t="str">
        <f t="shared" si="132"/>
        <v/>
      </c>
      <c r="Q620" s="9" t="str">
        <f t="shared" si="133"/>
        <v/>
      </c>
      <c r="R620" s="9" t="str">
        <f>IF(A620&lt;&gt;"",IF(COUNTIF($G$2:$G$1000,"&gt;=50")&gt;=10,IF(AND(F620&gt;=55,G620&gt;=50),IF(_xlfn.RANK.EQ(K620,$K$2:$K$1000,0)&lt;=ROUND(COUNTIFS($G$2:$G$1000,"&gt;=50",$F$2:$F$1000,"&gt;=55")/100*$AF$9,0),$AF$8,IF(_xlfn.RANK.EQ(L620,$L$2:$L$1000,0)&lt;=ROUND(COUNTIFS($G$2:$G$1000,"&gt;=50",$F$2:$F$1000,"&gt;=55")/100*$AE$9,0),$AE$8,IF(_xlfn.RANK.EQ(M620,$M$2:$M$1000,0)&lt;=ROUND(COUNTIFS($G$2:$G$1000,"&gt;=50",$F$2:$F$1000,"&gt;=55")/100*$AD$9,0),$AD$8,IF(_xlfn.RANK.EQ(N620,$N$2:$N$1000,0)&lt;=ROUND(COUNTIFS($G$2:$G$1000,"&gt;=50",$F$2:$F$1000,"&gt;=55")/100*$AC$9,0),$AC$8,IF(_xlfn.RANK.EQ(O620,$O$2:$O$1000,0)&lt;=ROUND(COUNTIFS($G$2:$G$1000,"&gt;=50",$F$2:$F$1000,"&gt;=55")/100*$AB$9,0),$AB$8,IF(_xlfn.RANK.EQ(P620,$P$2:$P$1000,0)&lt;=ROUND(COUNTIFS($G$2:$G$1000,"&gt;=50",$F$2:$F$1000,"&gt;=55")/100*$AA$9,0),$AA$8,$Z$8)))))),IF(I620&gt;=$Y$9,$Y$8,$X$8)),IF(I620&gt;=$X$32,$X$30,IF(I620&gt;=$Y$32,$Y$30,IF(I620&gt;=$Z$32,$Z$30,IF(I620&gt;=$AA$32,$AA$30,IF(I620&gt;=$AB$32,$AB$30,IF(I620&gt;=$AC$32,$AC$30,IF(I620&gt;=$AD$32,$AD$30,IF(I620&gt;=$AE$32,$AE$30,$AF$30))))))))),"")</f>
        <v/>
      </c>
      <c r="S620" s="9" t="str" cm="1">
        <f t="array" ref="S620">IF(AND(D620&lt;&gt;"",D620&lt;&gt;"GR"),IF(COUNTIF($H$2:$H$1000,"&gt;=50")&gt;=10,IF(D620&lt;&gt;"GR",IF(AND(D620&gt;=55,H620&gt;=50),_xlfn.IFS(AND(H620&gt;=$AF$11,H620&gt;$AE$10,H620&gt;$AD$10,H620&gt;$AC$10,H620&gt;$AB$10,H620&gt;$AA$10,H620&gt;$Z$10),"AA",AND(H620&gt;=$AE$11,H620&gt;$AD$10,H620&gt;$AC$10,H620&gt;$AB$10,H620&gt;$AA$10,H620&gt;$Z$10),"BA",AND(H620&gt;=$AD$11,H620&gt;$AC$10,H620&gt;$AB$10,H620&gt;$AA$10,H620&gt;$Z$10),"BB",AND(H620&gt;=$AC$11,H620&gt;$AB$10,H620&gt;$AA$10,H620&gt;$Z$10),"CB",AND(H620&gt;=$AB$11,H620&gt;$AA$10,H620&gt;$Z$10),"CC",AND(H620&gt;=$AA$11,H620&gt;$Z$10),"DC",H620&gt;=50,"DD"),IF(H620&gt;=$Y$9,"FD","FF")),R620),IF(J620&gt;=$X$32,$X$30,IF(J620&gt;=$Y$32,$Y$30,IF(J620&gt;=$Z$32,$Z$30,IF(J620&gt;=$AA$32,$AA$30,IF(J620&gt;=$AB$32,$AB$30,IF(J620&gt;=$AC$32,$AC$30,IF(J620&gt;=$AD$32,$AD$30,IF(J620&gt;=$AE$32,$AE$30,$AF$30))))))))),R620)</f>
        <v/>
      </c>
      <c r="T620" s="9" t="str" cm="1">
        <f t="array" ref="T620">IF(A620&lt;&gt;"",IF(_xlfn.BITOR(D620&lt;&gt;"GR",D620&lt;&gt;""),IF(AND(J620&gt;=50,D620&gt;=55),_xlfn.RANK.EQ(J620,$J$2:$J$1000,0),_xlfn.IFS(S620="FD",999,S620="FF",1000)),IF(AND(J620&gt;=50,F620&gt;=55),_xlfn.RANK.EQ(J620,$J$2:$J$326,0),_xlfn.IFS(S620="FD",999,S620="FF",1000))),"")</f>
        <v/>
      </c>
    </row>
    <row r="621" spans="1:20" x14ac:dyDescent="0.2">
      <c r="A621" s="3"/>
      <c r="B621" s="3"/>
      <c r="C621" s="3"/>
      <c r="D621" s="3"/>
      <c r="E621" s="16">
        <f t="shared" si="124"/>
        <v>0</v>
      </c>
      <c r="F621" s="16">
        <f t="shared" si="125"/>
        <v>0</v>
      </c>
      <c r="G621" s="9">
        <f t="shared" si="123"/>
        <v>0</v>
      </c>
      <c r="H621" s="9">
        <f t="shared" si="126"/>
        <v>0</v>
      </c>
      <c r="I621" s="9">
        <f t="shared" si="134"/>
        <v>0</v>
      </c>
      <c r="J621" s="9">
        <f t="shared" si="135"/>
        <v>0</v>
      </c>
      <c r="K621" s="9" t="str">
        <f t="shared" si="127"/>
        <v/>
      </c>
      <c r="L621" s="9" t="str">
        <f t="shared" si="128"/>
        <v/>
      </c>
      <c r="M621" s="9" t="str">
        <f t="shared" si="129"/>
        <v/>
      </c>
      <c r="N621" s="9" t="str">
        <f t="shared" si="130"/>
        <v/>
      </c>
      <c r="O621" s="9" t="str">
        <f t="shared" si="131"/>
        <v/>
      </c>
      <c r="P621" s="9" t="str">
        <f t="shared" si="132"/>
        <v/>
      </c>
      <c r="Q621" s="9" t="str">
        <f t="shared" si="133"/>
        <v/>
      </c>
      <c r="R621" s="9" t="str">
        <f>IF(A621&lt;&gt;"",IF(COUNTIF($G$2:$G$1000,"&gt;=50")&gt;=10,IF(AND(F621&gt;=55,G621&gt;=50),IF(_xlfn.RANK.EQ(K621,$K$2:$K$1000,0)&lt;=ROUND(COUNTIFS($G$2:$G$1000,"&gt;=50",$F$2:$F$1000,"&gt;=55")/100*$AF$9,0),$AF$8,IF(_xlfn.RANK.EQ(L621,$L$2:$L$1000,0)&lt;=ROUND(COUNTIFS($G$2:$G$1000,"&gt;=50",$F$2:$F$1000,"&gt;=55")/100*$AE$9,0),$AE$8,IF(_xlfn.RANK.EQ(M621,$M$2:$M$1000,0)&lt;=ROUND(COUNTIFS($G$2:$G$1000,"&gt;=50",$F$2:$F$1000,"&gt;=55")/100*$AD$9,0),$AD$8,IF(_xlfn.RANK.EQ(N621,$N$2:$N$1000,0)&lt;=ROUND(COUNTIFS($G$2:$G$1000,"&gt;=50",$F$2:$F$1000,"&gt;=55")/100*$AC$9,0),$AC$8,IF(_xlfn.RANK.EQ(O621,$O$2:$O$1000,0)&lt;=ROUND(COUNTIFS($G$2:$G$1000,"&gt;=50",$F$2:$F$1000,"&gt;=55")/100*$AB$9,0),$AB$8,IF(_xlfn.RANK.EQ(P621,$P$2:$P$1000,0)&lt;=ROUND(COUNTIFS($G$2:$G$1000,"&gt;=50",$F$2:$F$1000,"&gt;=55")/100*$AA$9,0),$AA$8,$Z$8)))))),IF(I621&gt;=$Y$9,$Y$8,$X$8)),IF(I621&gt;=$X$32,$X$30,IF(I621&gt;=$Y$32,$Y$30,IF(I621&gt;=$Z$32,$Z$30,IF(I621&gt;=$AA$32,$AA$30,IF(I621&gt;=$AB$32,$AB$30,IF(I621&gt;=$AC$32,$AC$30,IF(I621&gt;=$AD$32,$AD$30,IF(I621&gt;=$AE$32,$AE$30,$AF$30))))))))),"")</f>
        <v/>
      </c>
      <c r="S621" s="9" t="str" cm="1">
        <f t="array" ref="S621">IF(AND(D621&lt;&gt;"",D621&lt;&gt;"GR"),IF(COUNTIF($H$2:$H$1000,"&gt;=50")&gt;=10,IF(D621&lt;&gt;"GR",IF(AND(D621&gt;=55,H621&gt;=50),_xlfn.IFS(AND(H621&gt;=$AF$11,H621&gt;$AE$10,H621&gt;$AD$10,H621&gt;$AC$10,H621&gt;$AB$10,H621&gt;$AA$10,H621&gt;$Z$10),"AA",AND(H621&gt;=$AE$11,H621&gt;$AD$10,H621&gt;$AC$10,H621&gt;$AB$10,H621&gt;$AA$10,H621&gt;$Z$10),"BA",AND(H621&gt;=$AD$11,H621&gt;$AC$10,H621&gt;$AB$10,H621&gt;$AA$10,H621&gt;$Z$10),"BB",AND(H621&gt;=$AC$11,H621&gt;$AB$10,H621&gt;$AA$10,H621&gt;$Z$10),"CB",AND(H621&gt;=$AB$11,H621&gt;$AA$10,H621&gt;$Z$10),"CC",AND(H621&gt;=$AA$11,H621&gt;$Z$10),"DC",H621&gt;=50,"DD"),IF(H621&gt;=$Y$9,"FD","FF")),R621),IF(J621&gt;=$X$32,$X$30,IF(J621&gt;=$Y$32,$Y$30,IF(J621&gt;=$Z$32,$Z$30,IF(J621&gt;=$AA$32,$AA$30,IF(J621&gt;=$AB$32,$AB$30,IF(J621&gt;=$AC$32,$AC$30,IF(J621&gt;=$AD$32,$AD$30,IF(J621&gt;=$AE$32,$AE$30,$AF$30))))))))),R621)</f>
        <v/>
      </c>
      <c r="T621" s="9" t="str" cm="1">
        <f t="array" ref="T621">IF(A621&lt;&gt;"",IF(_xlfn.BITOR(D621&lt;&gt;"GR",D621&lt;&gt;""),IF(AND(J621&gt;=50,D621&gt;=55),_xlfn.RANK.EQ(J621,$J$2:$J$1000,0),_xlfn.IFS(S621="FD",999,S621="FF",1000)),IF(AND(J621&gt;=50,F621&gt;=55),_xlfn.RANK.EQ(J621,$J$2:$J$326,0),_xlfn.IFS(S621="FD",999,S621="FF",1000))),"")</f>
        <v/>
      </c>
    </row>
    <row r="622" spans="1:20" x14ac:dyDescent="0.2">
      <c r="A622" s="3"/>
      <c r="B622" s="3"/>
      <c r="C622" s="3"/>
      <c r="D622" s="3"/>
      <c r="E622" s="16">
        <f t="shared" si="124"/>
        <v>0</v>
      </c>
      <c r="F622" s="16">
        <f t="shared" si="125"/>
        <v>0</v>
      </c>
      <c r="G622" s="9">
        <f t="shared" si="123"/>
        <v>0</v>
      </c>
      <c r="H622" s="9">
        <f t="shared" si="126"/>
        <v>0</v>
      </c>
      <c r="I622" s="9">
        <f t="shared" si="134"/>
        <v>0</v>
      </c>
      <c r="J622" s="9">
        <f t="shared" si="135"/>
        <v>0</v>
      </c>
      <c r="K622" s="9" t="str">
        <f t="shared" si="127"/>
        <v/>
      </c>
      <c r="L622" s="9" t="str">
        <f t="shared" si="128"/>
        <v/>
      </c>
      <c r="M622" s="9" t="str">
        <f t="shared" si="129"/>
        <v/>
      </c>
      <c r="N622" s="9" t="str">
        <f t="shared" si="130"/>
        <v/>
      </c>
      <c r="O622" s="9" t="str">
        <f t="shared" si="131"/>
        <v/>
      </c>
      <c r="P622" s="9" t="str">
        <f t="shared" si="132"/>
        <v/>
      </c>
      <c r="Q622" s="9" t="str">
        <f t="shared" si="133"/>
        <v/>
      </c>
      <c r="R622" s="9" t="str">
        <f>IF(A622&lt;&gt;"",IF(COUNTIF($G$2:$G$1000,"&gt;=50")&gt;=10,IF(AND(F622&gt;=55,G622&gt;=50),IF(_xlfn.RANK.EQ(K622,$K$2:$K$1000,0)&lt;=ROUND(COUNTIFS($G$2:$G$1000,"&gt;=50",$F$2:$F$1000,"&gt;=55")/100*$AF$9,0),$AF$8,IF(_xlfn.RANK.EQ(L622,$L$2:$L$1000,0)&lt;=ROUND(COUNTIFS($G$2:$G$1000,"&gt;=50",$F$2:$F$1000,"&gt;=55")/100*$AE$9,0),$AE$8,IF(_xlfn.RANK.EQ(M622,$M$2:$M$1000,0)&lt;=ROUND(COUNTIFS($G$2:$G$1000,"&gt;=50",$F$2:$F$1000,"&gt;=55")/100*$AD$9,0),$AD$8,IF(_xlfn.RANK.EQ(N622,$N$2:$N$1000,0)&lt;=ROUND(COUNTIFS($G$2:$G$1000,"&gt;=50",$F$2:$F$1000,"&gt;=55")/100*$AC$9,0),$AC$8,IF(_xlfn.RANK.EQ(O622,$O$2:$O$1000,0)&lt;=ROUND(COUNTIFS($G$2:$G$1000,"&gt;=50",$F$2:$F$1000,"&gt;=55")/100*$AB$9,0),$AB$8,IF(_xlfn.RANK.EQ(P622,$P$2:$P$1000,0)&lt;=ROUND(COUNTIFS($G$2:$G$1000,"&gt;=50",$F$2:$F$1000,"&gt;=55")/100*$AA$9,0),$AA$8,$Z$8)))))),IF(I622&gt;=$Y$9,$Y$8,$X$8)),IF(I622&gt;=$X$32,$X$30,IF(I622&gt;=$Y$32,$Y$30,IF(I622&gt;=$Z$32,$Z$30,IF(I622&gt;=$AA$32,$AA$30,IF(I622&gt;=$AB$32,$AB$30,IF(I622&gt;=$AC$32,$AC$30,IF(I622&gt;=$AD$32,$AD$30,IF(I622&gt;=$AE$32,$AE$30,$AF$30))))))))),"")</f>
        <v/>
      </c>
      <c r="S622" s="9" t="str" cm="1">
        <f t="array" ref="S622">IF(AND(D622&lt;&gt;"",D622&lt;&gt;"GR"),IF(COUNTIF($H$2:$H$1000,"&gt;=50")&gt;=10,IF(D622&lt;&gt;"GR",IF(AND(D622&gt;=55,H622&gt;=50),_xlfn.IFS(AND(H622&gt;=$AF$11,H622&gt;$AE$10,H622&gt;$AD$10,H622&gt;$AC$10,H622&gt;$AB$10,H622&gt;$AA$10,H622&gt;$Z$10),"AA",AND(H622&gt;=$AE$11,H622&gt;$AD$10,H622&gt;$AC$10,H622&gt;$AB$10,H622&gt;$AA$10,H622&gt;$Z$10),"BA",AND(H622&gt;=$AD$11,H622&gt;$AC$10,H622&gt;$AB$10,H622&gt;$AA$10,H622&gt;$Z$10),"BB",AND(H622&gt;=$AC$11,H622&gt;$AB$10,H622&gt;$AA$10,H622&gt;$Z$10),"CB",AND(H622&gt;=$AB$11,H622&gt;$AA$10,H622&gt;$Z$10),"CC",AND(H622&gt;=$AA$11,H622&gt;$Z$10),"DC",H622&gt;=50,"DD"),IF(H622&gt;=$Y$9,"FD","FF")),R622),IF(J622&gt;=$X$32,$X$30,IF(J622&gt;=$Y$32,$Y$30,IF(J622&gt;=$Z$32,$Z$30,IF(J622&gt;=$AA$32,$AA$30,IF(J622&gt;=$AB$32,$AB$30,IF(J622&gt;=$AC$32,$AC$30,IF(J622&gt;=$AD$32,$AD$30,IF(J622&gt;=$AE$32,$AE$30,$AF$30))))))))),R622)</f>
        <v/>
      </c>
      <c r="T622" s="9" t="str" cm="1">
        <f t="array" ref="T622">IF(A622&lt;&gt;"",IF(_xlfn.BITOR(D622&lt;&gt;"GR",D622&lt;&gt;""),IF(AND(J622&gt;=50,D622&gt;=55),_xlfn.RANK.EQ(J622,$J$2:$J$1000,0),_xlfn.IFS(S622="FD",999,S622="FF",1000)),IF(AND(J622&gt;=50,F622&gt;=55),_xlfn.RANK.EQ(J622,$J$2:$J$326,0),_xlfn.IFS(S622="FD",999,S622="FF",1000))),"")</f>
        <v/>
      </c>
    </row>
    <row r="623" spans="1:20" x14ac:dyDescent="0.2">
      <c r="A623" s="3"/>
      <c r="B623" s="3"/>
      <c r="C623" s="3"/>
      <c r="D623" s="3"/>
      <c r="E623" s="16">
        <f t="shared" si="124"/>
        <v>0</v>
      </c>
      <c r="F623" s="16">
        <f t="shared" si="125"/>
        <v>0</v>
      </c>
      <c r="G623" s="9">
        <f t="shared" si="123"/>
        <v>0</v>
      </c>
      <c r="H623" s="9">
        <f t="shared" si="126"/>
        <v>0</v>
      </c>
      <c r="I623" s="9">
        <f t="shared" si="134"/>
        <v>0</v>
      </c>
      <c r="J623" s="9">
        <f t="shared" si="135"/>
        <v>0</v>
      </c>
      <c r="K623" s="9" t="str">
        <f t="shared" si="127"/>
        <v/>
      </c>
      <c r="L623" s="9" t="str">
        <f t="shared" si="128"/>
        <v/>
      </c>
      <c r="M623" s="9" t="str">
        <f t="shared" si="129"/>
        <v/>
      </c>
      <c r="N623" s="9" t="str">
        <f t="shared" si="130"/>
        <v/>
      </c>
      <c r="O623" s="9" t="str">
        <f t="shared" si="131"/>
        <v/>
      </c>
      <c r="P623" s="9" t="str">
        <f t="shared" si="132"/>
        <v/>
      </c>
      <c r="Q623" s="9" t="str">
        <f t="shared" si="133"/>
        <v/>
      </c>
      <c r="R623" s="9" t="str">
        <f>IF(A623&lt;&gt;"",IF(COUNTIF($G$2:$G$1000,"&gt;=50")&gt;=10,IF(AND(F623&gt;=55,G623&gt;=50),IF(_xlfn.RANK.EQ(K623,$K$2:$K$1000,0)&lt;=ROUND(COUNTIFS($G$2:$G$1000,"&gt;=50",$F$2:$F$1000,"&gt;=55")/100*$AF$9,0),$AF$8,IF(_xlfn.RANK.EQ(L623,$L$2:$L$1000,0)&lt;=ROUND(COUNTIFS($G$2:$G$1000,"&gt;=50",$F$2:$F$1000,"&gt;=55")/100*$AE$9,0),$AE$8,IF(_xlfn.RANK.EQ(M623,$M$2:$M$1000,0)&lt;=ROUND(COUNTIFS($G$2:$G$1000,"&gt;=50",$F$2:$F$1000,"&gt;=55")/100*$AD$9,0),$AD$8,IF(_xlfn.RANK.EQ(N623,$N$2:$N$1000,0)&lt;=ROUND(COUNTIFS($G$2:$G$1000,"&gt;=50",$F$2:$F$1000,"&gt;=55")/100*$AC$9,0),$AC$8,IF(_xlfn.RANK.EQ(O623,$O$2:$O$1000,0)&lt;=ROUND(COUNTIFS($G$2:$G$1000,"&gt;=50",$F$2:$F$1000,"&gt;=55")/100*$AB$9,0),$AB$8,IF(_xlfn.RANK.EQ(P623,$P$2:$P$1000,0)&lt;=ROUND(COUNTIFS($G$2:$G$1000,"&gt;=50",$F$2:$F$1000,"&gt;=55")/100*$AA$9,0),$AA$8,$Z$8)))))),IF(I623&gt;=$Y$9,$Y$8,$X$8)),IF(I623&gt;=$X$32,$X$30,IF(I623&gt;=$Y$32,$Y$30,IF(I623&gt;=$Z$32,$Z$30,IF(I623&gt;=$AA$32,$AA$30,IF(I623&gt;=$AB$32,$AB$30,IF(I623&gt;=$AC$32,$AC$30,IF(I623&gt;=$AD$32,$AD$30,IF(I623&gt;=$AE$32,$AE$30,$AF$30))))))))),"")</f>
        <v/>
      </c>
      <c r="S623" s="9" t="str" cm="1">
        <f t="array" ref="S623">IF(AND(D623&lt;&gt;"",D623&lt;&gt;"GR"),IF(COUNTIF($H$2:$H$1000,"&gt;=50")&gt;=10,IF(D623&lt;&gt;"GR",IF(AND(D623&gt;=55,H623&gt;=50),_xlfn.IFS(AND(H623&gt;=$AF$11,H623&gt;$AE$10,H623&gt;$AD$10,H623&gt;$AC$10,H623&gt;$AB$10,H623&gt;$AA$10,H623&gt;$Z$10),"AA",AND(H623&gt;=$AE$11,H623&gt;$AD$10,H623&gt;$AC$10,H623&gt;$AB$10,H623&gt;$AA$10,H623&gt;$Z$10),"BA",AND(H623&gt;=$AD$11,H623&gt;$AC$10,H623&gt;$AB$10,H623&gt;$AA$10,H623&gt;$Z$10),"BB",AND(H623&gt;=$AC$11,H623&gt;$AB$10,H623&gt;$AA$10,H623&gt;$Z$10),"CB",AND(H623&gt;=$AB$11,H623&gt;$AA$10,H623&gt;$Z$10),"CC",AND(H623&gt;=$AA$11,H623&gt;$Z$10),"DC",H623&gt;=50,"DD"),IF(H623&gt;=$Y$9,"FD","FF")),R623),IF(J623&gt;=$X$32,$X$30,IF(J623&gt;=$Y$32,$Y$30,IF(J623&gt;=$Z$32,$Z$30,IF(J623&gt;=$AA$32,$AA$30,IF(J623&gt;=$AB$32,$AB$30,IF(J623&gt;=$AC$32,$AC$30,IF(J623&gt;=$AD$32,$AD$30,IF(J623&gt;=$AE$32,$AE$30,$AF$30))))))))),R623)</f>
        <v/>
      </c>
      <c r="T623" s="9" t="str" cm="1">
        <f t="array" ref="T623">IF(A623&lt;&gt;"",IF(_xlfn.BITOR(D623&lt;&gt;"GR",D623&lt;&gt;""),IF(AND(J623&gt;=50,D623&gt;=55),_xlfn.RANK.EQ(J623,$J$2:$J$1000,0),_xlfn.IFS(S623="FD",999,S623="FF",1000)),IF(AND(J623&gt;=50,F623&gt;=55),_xlfn.RANK.EQ(J623,$J$2:$J$326,0),_xlfn.IFS(S623="FD",999,S623="FF",1000))),"")</f>
        <v/>
      </c>
    </row>
    <row r="624" spans="1:20" x14ac:dyDescent="0.2">
      <c r="A624" s="3"/>
      <c r="B624" s="3"/>
      <c r="C624" s="3"/>
      <c r="D624" s="3"/>
      <c r="E624" s="16">
        <f t="shared" si="124"/>
        <v>0</v>
      </c>
      <c r="F624" s="16">
        <f t="shared" si="125"/>
        <v>0</v>
      </c>
      <c r="G624" s="9">
        <f t="shared" si="123"/>
        <v>0</v>
      </c>
      <c r="H624" s="9">
        <f t="shared" si="126"/>
        <v>0</v>
      </c>
      <c r="I624" s="9">
        <f t="shared" si="134"/>
        <v>0</v>
      </c>
      <c r="J624" s="9">
        <f t="shared" si="135"/>
        <v>0</v>
      </c>
      <c r="K624" s="9" t="str">
        <f t="shared" si="127"/>
        <v/>
      </c>
      <c r="L624" s="9" t="str">
        <f t="shared" si="128"/>
        <v/>
      </c>
      <c r="M624" s="9" t="str">
        <f t="shared" si="129"/>
        <v/>
      </c>
      <c r="N624" s="9" t="str">
        <f t="shared" si="130"/>
        <v/>
      </c>
      <c r="O624" s="9" t="str">
        <f t="shared" si="131"/>
        <v/>
      </c>
      <c r="P624" s="9" t="str">
        <f t="shared" si="132"/>
        <v/>
      </c>
      <c r="Q624" s="9" t="str">
        <f t="shared" si="133"/>
        <v/>
      </c>
      <c r="R624" s="9" t="str">
        <f>IF(A624&lt;&gt;"",IF(COUNTIF($G$2:$G$1000,"&gt;=50")&gt;=10,IF(AND(F624&gt;=55,G624&gt;=50),IF(_xlfn.RANK.EQ(K624,$K$2:$K$1000,0)&lt;=ROUND(COUNTIFS($G$2:$G$1000,"&gt;=50",$F$2:$F$1000,"&gt;=55")/100*$AF$9,0),$AF$8,IF(_xlfn.RANK.EQ(L624,$L$2:$L$1000,0)&lt;=ROUND(COUNTIFS($G$2:$G$1000,"&gt;=50",$F$2:$F$1000,"&gt;=55")/100*$AE$9,0),$AE$8,IF(_xlfn.RANK.EQ(M624,$M$2:$M$1000,0)&lt;=ROUND(COUNTIFS($G$2:$G$1000,"&gt;=50",$F$2:$F$1000,"&gt;=55")/100*$AD$9,0),$AD$8,IF(_xlfn.RANK.EQ(N624,$N$2:$N$1000,0)&lt;=ROUND(COUNTIFS($G$2:$G$1000,"&gt;=50",$F$2:$F$1000,"&gt;=55")/100*$AC$9,0),$AC$8,IF(_xlfn.RANK.EQ(O624,$O$2:$O$1000,0)&lt;=ROUND(COUNTIFS($G$2:$G$1000,"&gt;=50",$F$2:$F$1000,"&gt;=55")/100*$AB$9,0),$AB$8,IF(_xlfn.RANK.EQ(P624,$P$2:$P$1000,0)&lt;=ROUND(COUNTIFS($G$2:$G$1000,"&gt;=50",$F$2:$F$1000,"&gt;=55")/100*$AA$9,0),$AA$8,$Z$8)))))),IF(I624&gt;=$Y$9,$Y$8,$X$8)),IF(I624&gt;=$X$32,$X$30,IF(I624&gt;=$Y$32,$Y$30,IF(I624&gt;=$Z$32,$Z$30,IF(I624&gt;=$AA$32,$AA$30,IF(I624&gt;=$AB$32,$AB$30,IF(I624&gt;=$AC$32,$AC$30,IF(I624&gt;=$AD$32,$AD$30,IF(I624&gt;=$AE$32,$AE$30,$AF$30))))))))),"")</f>
        <v/>
      </c>
      <c r="S624" s="9" t="str" cm="1">
        <f t="array" ref="S624">IF(AND(D624&lt;&gt;"",D624&lt;&gt;"GR"),IF(COUNTIF($H$2:$H$1000,"&gt;=50")&gt;=10,IF(D624&lt;&gt;"GR",IF(AND(D624&gt;=55,H624&gt;=50),_xlfn.IFS(AND(H624&gt;=$AF$11,H624&gt;$AE$10,H624&gt;$AD$10,H624&gt;$AC$10,H624&gt;$AB$10,H624&gt;$AA$10,H624&gt;$Z$10),"AA",AND(H624&gt;=$AE$11,H624&gt;$AD$10,H624&gt;$AC$10,H624&gt;$AB$10,H624&gt;$AA$10,H624&gt;$Z$10),"BA",AND(H624&gt;=$AD$11,H624&gt;$AC$10,H624&gt;$AB$10,H624&gt;$AA$10,H624&gt;$Z$10),"BB",AND(H624&gt;=$AC$11,H624&gt;$AB$10,H624&gt;$AA$10,H624&gt;$Z$10),"CB",AND(H624&gt;=$AB$11,H624&gt;$AA$10,H624&gt;$Z$10),"CC",AND(H624&gt;=$AA$11,H624&gt;$Z$10),"DC",H624&gt;=50,"DD"),IF(H624&gt;=$Y$9,"FD","FF")),R624),IF(J624&gt;=$X$32,$X$30,IF(J624&gt;=$Y$32,$Y$30,IF(J624&gt;=$Z$32,$Z$30,IF(J624&gt;=$AA$32,$AA$30,IF(J624&gt;=$AB$32,$AB$30,IF(J624&gt;=$AC$32,$AC$30,IF(J624&gt;=$AD$32,$AD$30,IF(J624&gt;=$AE$32,$AE$30,$AF$30))))))))),R624)</f>
        <v/>
      </c>
      <c r="T624" s="9" t="str" cm="1">
        <f t="array" ref="T624">IF(A624&lt;&gt;"",IF(_xlfn.BITOR(D624&lt;&gt;"GR",D624&lt;&gt;""),IF(AND(J624&gt;=50,D624&gt;=55),_xlfn.RANK.EQ(J624,$J$2:$J$1000,0),_xlfn.IFS(S624="FD",999,S624="FF",1000)),IF(AND(J624&gt;=50,F624&gt;=55),_xlfn.RANK.EQ(J624,$J$2:$J$326,0),_xlfn.IFS(S624="FD",999,S624="FF",1000))),"")</f>
        <v/>
      </c>
    </row>
    <row r="625" spans="1:20" x14ac:dyDescent="0.2">
      <c r="A625" s="3"/>
      <c r="B625" s="3"/>
      <c r="C625" s="3"/>
      <c r="D625" s="3"/>
      <c r="E625" s="16">
        <f t="shared" si="124"/>
        <v>0</v>
      </c>
      <c r="F625" s="16">
        <f t="shared" si="125"/>
        <v>0</v>
      </c>
      <c r="G625" s="9">
        <f t="shared" si="123"/>
        <v>0</v>
      </c>
      <c r="H625" s="9">
        <f t="shared" si="126"/>
        <v>0</v>
      </c>
      <c r="I625" s="9">
        <f t="shared" si="134"/>
        <v>0</v>
      </c>
      <c r="J625" s="9">
        <f t="shared" si="135"/>
        <v>0</v>
      </c>
      <c r="K625" s="9" t="str">
        <f t="shared" si="127"/>
        <v/>
      </c>
      <c r="L625" s="9" t="str">
        <f t="shared" si="128"/>
        <v/>
      </c>
      <c r="M625" s="9" t="str">
        <f t="shared" si="129"/>
        <v/>
      </c>
      <c r="N625" s="9" t="str">
        <f t="shared" si="130"/>
        <v/>
      </c>
      <c r="O625" s="9" t="str">
        <f t="shared" si="131"/>
        <v/>
      </c>
      <c r="P625" s="9" t="str">
        <f t="shared" si="132"/>
        <v/>
      </c>
      <c r="Q625" s="9" t="str">
        <f t="shared" si="133"/>
        <v/>
      </c>
      <c r="R625" s="9" t="str">
        <f>IF(A625&lt;&gt;"",IF(COUNTIF($G$2:$G$1000,"&gt;=50")&gt;=10,IF(AND(F625&gt;=55,G625&gt;=50),IF(_xlfn.RANK.EQ(K625,$K$2:$K$1000,0)&lt;=ROUND(COUNTIFS($G$2:$G$1000,"&gt;=50",$F$2:$F$1000,"&gt;=55")/100*$AF$9,0),$AF$8,IF(_xlfn.RANK.EQ(L625,$L$2:$L$1000,0)&lt;=ROUND(COUNTIFS($G$2:$G$1000,"&gt;=50",$F$2:$F$1000,"&gt;=55")/100*$AE$9,0),$AE$8,IF(_xlfn.RANK.EQ(M625,$M$2:$M$1000,0)&lt;=ROUND(COUNTIFS($G$2:$G$1000,"&gt;=50",$F$2:$F$1000,"&gt;=55")/100*$AD$9,0),$AD$8,IF(_xlfn.RANK.EQ(N625,$N$2:$N$1000,0)&lt;=ROUND(COUNTIFS($G$2:$G$1000,"&gt;=50",$F$2:$F$1000,"&gt;=55")/100*$AC$9,0),$AC$8,IF(_xlfn.RANK.EQ(O625,$O$2:$O$1000,0)&lt;=ROUND(COUNTIFS($G$2:$G$1000,"&gt;=50",$F$2:$F$1000,"&gt;=55")/100*$AB$9,0),$AB$8,IF(_xlfn.RANK.EQ(P625,$P$2:$P$1000,0)&lt;=ROUND(COUNTIFS($G$2:$G$1000,"&gt;=50",$F$2:$F$1000,"&gt;=55")/100*$AA$9,0),$AA$8,$Z$8)))))),IF(I625&gt;=$Y$9,$Y$8,$X$8)),IF(I625&gt;=$X$32,$X$30,IF(I625&gt;=$Y$32,$Y$30,IF(I625&gt;=$Z$32,$Z$30,IF(I625&gt;=$AA$32,$AA$30,IF(I625&gt;=$AB$32,$AB$30,IF(I625&gt;=$AC$32,$AC$30,IF(I625&gt;=$AD$32,$AD$30,IF(I625&gt;=$AE$32,$AE$30,$AF$30))))))))),"")</f>
        <v/>
      </c>
      <c r="S625" s="9" t="str" cm="1">
        <f t="array" ref="S625">IF(AND(D625&lt;&gt;"",D625&lt;&gt;"GR"),IF(COUNTIF($H$2:$H$1000,"&gt;=50")&gt;=10,IF(D625&lt;&gt;"GR",IF(AND(D625&gt;=55,H625&gt;=50),_xlfn.IFS(AND(H625&gt;=$AF$11,H625&gt;$AE$10,H625&gt;$AD$10,H625&gt;$AC$10,H625&gt;$AB$10,H625&gt;$AA$10,H625&gt;$Z$10),"AA",AND(H625&gt;=$AE$11,H625&gt;$AD$10,H625&gt;$AC$10,H625&gt;$AB$10,H625&gt;$AA$10,H625&gt;$Z$10),"BA",AND(H625&gt;=$AD$11,H625&gt;$AC$10,H625&gt;$AB$10,H625&gt;$AA$10,H625&gt;$Z$10),"BB",AND(H625&gt;=$AC$11,H625&gt;$AB$10,H625&gt;$AA$10,H625&gt;$Z$10),"CB",AND(H625&gt;=$AB$11,H625&gt;$AA$10,H625&gt;$Z$10),"CC",AND(H625&gt;=$AA$11,H625&gt;$Z$10),"DC",H625&gt;=50,"DD"),IF(H625&gt;=$Y$9,"FD","FF")),R625),IF(J625&gt;=$X$32,$X$30,IF(J625&gt;=$Y$32,$Y$30,IF(J625&gt;=$Z$32,$Z$30,IF(J625&gt;=$AA$32,$AA$30,IF(J625&gt;=$AB$32,$AB$30,IF(J625&gt;=$AC$32,$AC$30,IF(J625&gt;=$AD$32,$AD$30,IF(J625&gt;=$AE$32,$AE$30,$AF$30))))))))),R625)</f>
        <v/>
      </c>
      <c r="T625" s="9" t="str" cm="1">
        <f t="array" ref="T625">IF(A625&lt;&gt;"",IF(_xlfn.BITOR(D625&lt;&gt;"GR",D625&lt;&gt;""),IF(AND(J625&gt;=50,D625&gt;=55),_xlfn.RANK.EQ(J625,$J$2:$J$1000,0),_xlfn.IFS(S625="FD",999,S625="FF",1000)),IF(AND(J625&gt;=50,F625&gt;=55),_xlfn.RANK.EQ(J625,$J$2:$J$326,0),_xlfn.IFS(S625="FD",999,S625="FF",1000))),"")</f>
        <v/>
      </c>
    </row>
    <row r="626" spans="1:20" x14ac:dyDescent="0.2">
      <c r="A626" s="3"/>
      <c r="B626" s="3"/>
      <c r="C626" s="3"/>
      <c r="D626" s="3"/>
      <c r="E626" s="16">
        <f t="shared" si="124"/>
        <v>0</v>
      </c>
      <c r="F626" s="16">
        <f t="shared" si="125"/>
        <v>0</v>
      </c>
      <c r="G626" s="9">
        <f t="shared" si="123"/>
        <v>0</v>
      </c>
      <c r="H626" s="9">
        <f t="shared" si="126"/>
        <v>0</v>
      </c>
      <c r="I626" s="9">
        <f t="shared" si="134"/>
        <v>0</v>
      </c>
      <c r="J626" s="9">
        <f t="shared" si="135"/>
        <v>0</v>
      </c>
      <c r="K626" s="9" t="str">
        <f t="shared" si="127"/>
        <v/>
      </c>
      <c r="L626" s="9" t="str">
        <f t="shared" si="128"/>
        <v/>
      </c>
      <c r="M626" s="9" t="str">
        <f t="shared" si="129"/>
        <v/>
      </c>
      <c r="N626" s="9" t="str">
        <f t="shared" si="130"/>
        <v/>
      </c>
      <c r="O626" s="9" t="str">
        <f t="shared" si="131"/>
        <v/>
      </c>
      <c r="P626" s="9" t="str">
        <f t="shared" si="132"/>
        <v/>
      </c>
      <c r="Q626" s="9" t="str">
        <f t="shared" si="133"/>
        <v/>
      </c>
      <c r="R626" s="9" t="str">
        <f>IF(A626&lt;&gt;"",IF(COUNTIF($G$2:$G$1000,"&gt;=50")&gt;=10,IF(AND(F626&gt;=55,G626&gt;=50),IF(_xlfn.RANK.EQ(K626,$K$2:$K$1000,0)&lt;=ROUND(COUNTIFS($G$2:$G$1000,"&gt;=50",$F$2:$F$1000,"&gt;=55")/100*$AF$9,0),$AF$8,IF(_xlfn.RANK.EQ(L626,$L$2:$L$1000,0)&lt;=ROUND(COUNTIFS($G$2:$G$1000,"&gt;=50",$F$2:$F$1000,"&gt;=55")/100*$AE$9,0),$AE$8,IF(_xlfn.RANK.EQ(M626,$M$2:$M$1000,0)&lt;=ROUND(COUNTIFS($G$2:$G$1000,"&gt;=50",$F$2:$F$1000,"&gt;=55")/100*$AD$9,0),$AD$8,IF(_xlfn.RANK.EQ(N626,$N$2:$N$1000,0)&lt;=ROUND(COUNTIFS($G$2:$G$1000,"&gt;=50",$F$2:$F$1000,"&gt;=55")/100*$AC$9,0),$AC$8,IF(_xlfn.RANK.EQ(O626,$O$2:$O$1000,0)&lt;=ROUND(COUNTIFS($G$2:$G$1000,"&gt;=50",$F$2:$F$1000,"&gt;=55")/100*$AB$9,0),$AB$8,IF(_xlfn.RANK.EQ(P626,$P$2:$P$1000,0)&lt;=ROUND(COUNTIFS($G$2:$G$1000,"&gt;=50",$F$2:$F$1000,"&gt;=55")/100*$AA$9,0),$AA$8,$Z$8)))))),IF(I626&gt;=$Y$9,$Y$8,$X$8)),IF(I626&gt;=$X$32,$X$30,IF(I626&gt;=$Y$32,$Y$30,IF(I626&gt;=$Z$32,$Z$30,IF(I626&gt;=$AA$32,$AA$30,IF(I626&gt;=$AB$32,$AB$30,IF(I626&gt;=$AC$32,$AC$30,IF(I626&gt;=$AD$32,$AD$30,IF(I626&gt;=$AE$32,$AE$30,$AF$30))))))))),"")</f>
        <v/>
      </c>
      <c r="S626" s="9" t="str" cm="1">
        <f t="array" ref="S626">IF(AND(D626&lt;&gt;"",D626&lt;&gt;"GR"),IF(COUNTIF($H$2:$H$1000,"&gt;=50")&gt;=10,IF(D626&lt;&gt;"GR",IF(AND(D626&gt;=55,H626&gt;=50),_xlfn.IFS(AND(H626&gt;=$AF$11,H626&gt;$AE$10,H626&gt;$AD$10,H626&gt;$AC$10,H626&gt;$AB$10,H626&gt;$AA$10,H626&gt;$Z$10),"AA",AND(H626&gt;=$AE$11,H626&gt;$AD$10,H626&gt;$AC$10,H626&gt;$AB$10,H626&gt;$AA$10,H626&gt;$Z$10),"BA",AND(H626&gt;=$AD$11,H626&gt;$AC$10,H626&gt;$AB$10,H626&gt;$AA$10,H626&gt;$Z$10),"BB",AND(H626&gt;=$AC$11,H626&gt;$AB$10,H626&gt;$AA$10,H626&gt;$Z$10),"CB",AND(H626&gt;=$AB$11,H626&gt;$AA$10,H626&gt;$Z$10),"CC",AND(H626&gt;=$AA$11,H626&gt;$Z$10),"DC",H626&gt;=50,"DD"),IF(H626&gt;=$Y$9,"FD","FF")),R626),IF(J626&gt;=$X$32,$X$30,IF(J626&gt;=$Y$32,$Y$30,IF(J626&gt;=$Z$32,$Z$30,IF(J626&gt;=$AA$32,$AA$30,IF(J626&gt;=$AB$32,$AB$30,IF(J626&gt;=$AC$32,$AC$30,IF(J626&gt;=$AD$32,$AD$30,IF(J626&gt;=$AE$32,$AE$30,$AF$30))))))))),R626)</f>
        <v/>
      </c>
      <c r="T626" s="9" t="str" cm="1">
        <f t="array" ref="T626">IF(A626&lt;&gt;"",IF(_xlfn.BITOR(D626&lt;&gt;"GR",D626&lt;&gt;""),IF(AND(J626&gt;=50,D626&gt;=55),_xlfn.RANK.EQ(J626,$J$2:$J$1000,0),_xlfn.IFS(S626="FD",999,S626="FF",1000)),IF(AND(J626&gt;=50,F626&gt;=55),_xlfn.RANK.EQ(J626,$J$2:$J$326,0),_xlfn.IFS(S626="FD",999,S626="FF",1000))),"")</f>
        <v/>
      </c>
    </row>
    <row r="627" spans="1:20" x14ac:dyDescent="0.2">
      <c r="A627" s="3"/>
      <c r="B627" s="3"/>
      <c r="C627" s="3"/>
      <c r="D627" s="3"/>
      <c r="E627" s="16">
        <f t="shared" si="124"/>
        <v>0</v>
      </c>
      <c r="F627" s="16">
        <f t="shared" si="125"/>
        <v>0</v>
      </c>
      <c r="G627" s="9">
        <f t="shared" si="123"/>
        <v>0</v>
      </c>
      <c r="H627" s="9">
        <f t="shared" si="126"/>
        <v>0</v>
      </c>
      <c r="I627" s="9">
        <f t="shared" si="134"/>
        <v>0</v>
      </c>
      <c r="J627" s="9">
        <f t="shared" si="135"/>
        <v>0</v>
      </c>
      <c r="K627" s="9" t="str">
        <f t="shared" si="127"/>
        <v/>
      </c>
      <c r="L627" s="9" t="str">
        <f t="shared" si="128"/>
        <v/>
      </c>
      <c r="M627" s="9" t="str">
        <f t="shared" si="129"/>
        <v/>
      </c>
      <c r="N627" s="9" t="str">
        <f t="shared" si="130"/>
        <v/>
      </c>
      <c r="O627" s="9" t="str">
        <f t="shared" si="131"/>
        <v/>
      </c>
      <c r="P627" s="9" t="str">
        <f t="shared" si="132"/>
        <v/>
      </c>
      <c r="Q627" s="9" t="str">
        <f t="shared" si="133"/>
        <v/>
      </c>
      <c r="R627" s="9" t="str">
        <f>IF(A627&lt;&gt;"",IF(COUNTIF($G$2:$G$1000,"&gt;=50")&gt;=10,IF(AND(F627&gt;=55,G627&gt;=50),IF(_xlfn.RANK.EQ(K627,$K$2:$K$1000,0)&lt;=ROUND(COUNTIFS($G$2:$G$1000,"&gt;=50",$F$2:$F$1000,"&gt;=55")/100*$AF$9,0),$AF$8,IF(_xlfn.RANK.EQ(L627,$L$2:$L$1000,0)&lt;=ROUND(COUNTIFS($G$2:$G$1000,"&gt;=50",$F$2:$F$1000,"&gt;=55")/100*$AE$9,0),$AE$8,IF(_xlfn.RANK.EQ(M627,$M$2:$M$1000,0)&lt;=ROUND(COUNTIFS($G$2:$G$1000,"&gt;=50",$F$2:$F$1000,"&gt;=55")/100*$AD$9,0),$AD$8,IF(_xlfn.RANK.EQ(N627,$N$2:$N$1000,0)&lt;=ROUND(COUNTIFS($G$2:$G$1000,"&gt;=50",$F$2:$F$1000,"&gt;=55")/100*$AC$9,0),$AC$8,IF(_xlfn.RANK.EQ(O627,$O$2:$O$1000,0)&lt;=ROUND(COUNTIFS($G$2:$G$1000,"&gt;=50",$F$2:$F$1000,"&gt;=55")/100*$AB$9,0),$AB$8,IF(_xlfn.RANK.EQ(P627,$P$2:$P$1000,0)&lt;=ROUND(COUNTIFS($G$2:$G$1000,"&gt;=50",$F$2:$F$1000,"&gt;=55")/100*$AA$9,0),$AA$8,$Z$8)))))),IF(I627&gt;=$Y$9,$Y$8,$X$8)),IF(I627&gt;=$X$32,$X$30,IF(I627&gt;=$Y$32,$Y$30,IF(I627&gt;=$Z$32,$Z$30,IF(I627&gt;=$AA$32,$AA$30,IF(I627&gt;=$AB$32,$AB$30,IF(I627&gt;=$AC$32,$AC$30,IF(I627&gt;=$AD$32,$AD$30,IF(I627&gt;=$AE$32,$AE$30,$AF$30))))))))),"")</f>
        <v/>
      </c>
      <c r="S627" s="9" t="str" cm="1">
        <f t="array" ref="S627">IF(AND(D627&lt;&gt;"",D627&lt;&gt;"GR"),IF(COUNTIF($H$2:$H$1000,"&gt;=50")&gt;=10,IF(D627&lt;&gt;"GR",IF(AND(D627&gt;=55,H627&gt;=50),_xlfn.IFS(AND(H627&gt;=$AF$11,H627&gt;$AE$10,H627&gt;$AD$10,H627&gt;$AC$10,H627&gt;$AB$10,H627&gt;$AA$10,H627&gt;$Z$10),"AA",AND(H627&gt;=$AE$11,H627&gt;$AD$10,H627&gt;$AC$10,H627&gt;$AB$10,H627&gt;$AA$10,H627&gt;$Z$10),"BA",AND(H627&gt;=$AD$11,H627&gt;$AC$10,H627&gt;$AB$10,H627&gt;$AA$10,H627&gt;$Z$10),"BB",AND(H627&gt;=$AC$11,H627&gt;$AB$10,H627&gt;$AA$10,H627&gt;$Z$10),"CB",AND(H627&gt;=$AB$11,H627&gt;$AA$10,H627&gt;$Z$10),"CC",AND(H627&gt;=$AA$11,H627&gt;$Z$10),"DC",H627&gt;=50,"DD"),IF(H627&gt;=$Y$9,"FD","FF")),R627),IF(J627&gt;=$X$32,$X$30,IF(J627&gt;=$Y$32,$Y$30,IF(J627&gt;=$Z$32,$Z$30,IF(J627&gt;=$AA$32,$AA$30,IF(J627&gt;=$AB$32,$AB$30,IF(J627&gt;=$AC$32,$AC$30,IF(J627&gt;=$AD$32,$AD$30,IF(J627&gt;=$AE$32,$AE$30,$AF$30))))))))),R627)</f>
        <v/>
      </c>
      <c r="T627" s="9" t="str" cm="1">
        <f t="array" ref="T627">IF(A627&lt;&gt;"",IF(_xlfn.BITOR(D627&lt;&gt;"GR",D627&lt;&gt;""),IF(AND(J627&gt;=50,D627&gt;=55),_xlfn.RANK.EQ(J627,$J$2:$J$1000,0),_xlfn.IFS(S627="FD",999,S627="FF",1000)),IF(AND(J627&gt;=50,F627&gt;=55),_xlfn.RANK.EQ(J627,$J$2:$J$326,0),_xlfn.IFS(S627="FD",999,S627="FF",1000))),"")</f>
        <v/>
      </c>
    </row>
    <row r="628" spans="1:20" x14ac:dyDescent="0.2">
      <c r="A628" s="3"/>
      <c r="B628" s="3"/>
      <c r="C628" s="3"/>
      <c r="D628" s="3"/>
      <c r="E628" s="16">
        <f t="shared" si="124"/>
        <v>0</v>
      </c>
      <c r="F628" s="16">
        <f t="shared" si="125"/>
        <v>0</v>
      </c>
      <c r="G628" s="9">
        <f t="shared" si="123"/>
        <v>0</v>
      </c>
      <c r="H628" s="9">
        <f t="shared" si="126"/>
        <v>0</v>
      </c>
      <c r="I628" s="9">
        <f t="shared" si="134"/>
        <v>0</v>
      </c>
      <c r="J628" s="9">
        <f t="shared" si="135"/>
        <v>0</v>
      </c>
      <c r="K628" s="9" t="str">
        <f t="shared" si="127"/>
        <v/>
      </c>
      <c r="L628" s="9" t="str">
        <f t="shared" si="128"/>
        <v/>
      </c>
      <c r="M628" s="9" t="str">
        <f t="shared" si="129"/>
        <v/>
      </c>
      <c r="N628" s="9" t="str">
        <f t="shared" si="130"/>
        <v/>
      </c>
      <c r="O628" s="9" t="str">
        <f t="shared" si="131"/>
        <v/>
      </c>
      <c r="P628" s="9" t="str">
        <f t="shared" si="132"/>
        <v/>
      </c>
      <c r="Q628" s="9" t="str">
        <f t="shared" si="133"/>
        <v/>
      </c>
      <c r="R628" s="9" t="str">
        <f>IF(A628&lt;&gt;"",IF(COUNTIF($G$2:$G$1000,"&gt;=50")&gt;=10,IF(AND(F628&gt;=55,G628&gt;=50),IF(_xlfn.RANK.EQ(K628,$K$2:$K$1000,0)&lt;=ROUND(COUNTIFS($G$2:$G$1000,"&gt;=50",$F$2:$F$1000,"&gt;=55")/100*$AF$9,0),$AF$8,IF(_xlfn.RANK.EQ(L628,$L$2:$L$1000,0)&lt;=ROUND(COUNTIFS($G$2:$G$1000,"&gt;=50",$F$2:$F$1000,"&gt;=55")/100*$AE$9,0),$AE$8,IF(_xlfn.RANK.EQ(M628,$M$2:$M$1000,0)&lt;=ROUND(COUNTIFS($G$2:$G$1000,"&gt;=50",$F$2:$F$1000,"&gt;=55")/100*$AD$9,0),$AD$8,IF(_xlfn.RANK.EQ(N628,$N$2:$N$1000,0)&lt;=ROUND(COUNTIFS($G$2:$G$1000,"&gt;=50",$F$2:$F$1000,"&gt;=55")/100*$AC$9,0),$AC$8,IF(_xlfn.RANK.EQ(O628,$O$2:$O$1000,0)&lt;=ROUND(COUNTIFS($G$2:$G$1000,"&gt;=50",$F$2:$F$1000,"&gt;=55")/100*$AB$9,0),$AB$8,IF(_xlfn.RANK.EQ(P628,$P$2:$P$1000,0)&lt;=ROUND(COUNTIFS($G$2:$G$1000,"&gt;=50",$F$2:$F$1000,"&gt;=55")/100*$AA$9,0),$AA$8,$Z$8)))))),IF(I628&gt;=$Y$9,$Y$8,$X$8)),IF(I628&gt;=$X$32,$X$30,IF(I628&gt;=$Y$32,$Y$30,IF(I628&gt;=$Z$32,$Z$30,IF(I628&gt;=$AA$32,$AA$30,IF(I628&gt;=$AB$32,$AB$30,IF(I628&gt;=$AC$32,$AC$30,IF(I628&gt;=$AD$32,$AD$30,IF(I628&gt;=$AE$32,$AE$30,$AF$30))))))))),"")</f>
        <v/>
      </c>
      <c r="S628" s="9" t="str" cm="1">
        <f t="array" ref="S628">IF(AND(D628&lt;&gt;"",D628&lt;&gt;"GR"),IF(COUNTIF($H$2:$H$1000,"&gt;=50")&gt;=10,IF(D628&lt;&gt;"GR",IF(AND(D628&gt;=55,H628&gt;=50),_xlfn.IFS(AND(H628&gt;=$AF$11,H628&gt;$AE$10,H628&gt;$AD$10,H628&gt;$AC$10,H628&gt;$AB$10,H628&gt;$AA$10,H628&gt;$Z$10),"AA",AND(H628&gt;=$AE$11,H628&gt;$AD$10,H628&gt;$AC$10,H628&gt;$AB$10,H628&gt;$AA$10,H628&gt;$Z$10),"BA",AND(H628&gt;=$AD$11,H628&gt;$AC$10,H628&gt;$AB$10,H628&gt;$AA$10,H628&gt;$Z$10),"BB",AND(H628&gt;=$AC$11,H628&gt;$AB$10,H628&gt;$AA$10,H628&gt;$Z$10),"CB",AND(H628&gt;=$AB$11,H628&gt;$AA$10,H628&gt;$Z$10),"CC",AND(H628&gt;=$AA$11,H628&gt;$Z$10),"DC",H628&gt;=50,"DD"),IF(H628&gt;=$Y$9,"FD","FF")),R628),IF(J628&gt;=$X$32,$X$30,IF(J628&gt;=$Y$32,$Y$30,IF(J628&gt;=$Z$32,$Z$30,IF(J628&gt;=$AA$32,$AA$30,IF(J628&gt;=$AB$32,$AB$30,IF(J628&gt;=$AC$32,$AC$30,IF(J628&gt;=$AD$32,$AD$30,IF(J628&gt;=$AE$32,$AE$30,$AF$30))))))))),R628)</f>
        <v/>
      </c>
      <c r="T628" s="9" t="str" cm="1">
        <f t="array" ref="T628">IF(A628&lt;&gt;"",IF(_xlfn.BITOR(D628&lt;&gt;"GR",D628&lt;&gt;""),IF(AND(J628&gt;=50,D628&gt;=55),_xlfn.RANK.EQ(J628,$J$2:$J$1000,0),_xlfn.IFS(S628="FD",999,S628="FF",1000)),IF(AND(J628&gt;=50,F628&gt;=55),_xlfn.RANK.EQ(J628,$J$2:$J$326,0),_xlfn.IFS(S628="FD",999,S628="FF",1000))),"")</f>
        <v/>
      </c>
    </row>
    <row r="629" spans="1:20" x14ac:dyDescent="0.2">
      <c r="A629" s="3"/>
      <c r="B629" s="3"/>
      <c r="C629" s="3"/>
      <c r="D629" s="3"/>
      <c r="E629" s="16">
        <f t="shared" si="124"/>
        <v>0</v>
      </c>
      <c r="F629" s="16">
        <f t="shared" si="125"/>
        <v>0</v>
      </c>
      <c r="G629" s="9">
        <f t="shared" si="123"/>
        <v>0</v>
      </c>
      <c r="H629" s="9">
        <f t="shared" si="126"/>
        <v>0</v>
      </c>
      <c r="I629" s="9">
        <f t="shared" si="134"/>
        <v>0</v>
      </c>
      <c r="J629" s="9">
        <f t="shared" si="135"/>
        <v>0</v>
      </c>
      <c r="K629" s="9" t="str">
        <f t="shared" si="127"/>
        <v/>
      </c>
      <c r="L629" s="9" t="str">
        <f t="shared" si="128"/>
        <v/>
      </c>
      <c r="M629" s="9" t="str">
        <f t="shared" si="129"/>
        <v/>
      </c>
      <c r="N629" s="9" t="str">
        <f t="shared" si="130"/>
        <v/>
      </c>
      <c r="O629" s="9" t="str">
        <f t="shared" si="131"/>
        <v/>
      </c>
      <c r="P629" s="9" t="str">
        <f t="shared" si="132"/>
        <v/>
      </c>
      <c r="Q629" s="9" t="str">
        <f t="shared" si="133"/>
        <v/>
      </c>
      <c r="R629" s="9" t="str">
        <f>IF(A629&lt;&gt;"",IF(COUNTIF($G$2:$G$1000,"&gt;=50")&gt;=10,IF(AND(F629&gt;=55,G629&gt;=50),IF(_xlfn.RANK.EQ(K629,$K$2:$K$1000,0)&lt;=ROUND(COUNTIFS($G$2:$G$1000,"&gt;=50",$F$2:$F$1000,"&gt;=55")/100*$AF$9,0),$AF$8,IF(_xlfn.RANK.EQ(L629,$L$2:$L$1000,0)&lt;=ROUND(COUNTIFS($G$2:$G$1000,"&gt;=50",$F$2:$F$1000,"&gt;=55")/100*$AE$9,0),$AE$8,IF(_xlfn.RANK.EQ(M629,$M$2:$M$1000,0)&lt;=ROUND(COUNTIFS($G$2:$G$1000,"&gt;=50",$F$2:$F$1000,"&gt;=55")/100*$AD$9,0),$AD$8,IF(_xlfn.RANK.EQ(N629,$N$2:$N$1000,0)&lt;=ROUND(COUNTIFS($G$2:$G$1000,"&gt;=50",$F$2:$F$1000,"&gt;=55")/100*$AC$9,0),$AC$8,IF(_xlfn.RANK.EQ(O629,$O$2:$O$1000,0)&lt;=ROUND(COUNTIFS($G$2:$G$1000,"&gt;=50",$F$2:$F$1000,"&gt;=55")/100*$AB$9,0),$AB$8,IF(_xlfn.RANK.EQ(P629,$P$2:$P$1000,0)&lt;=ROUND(COUNTIFS($G$2:$G$1000,"&gt;=50",$F$2:$F$1000,"&gt;=55")/100*$AA$9,0),$AA$8,$Z$8)))))),IF(I629&gt;=$Y$9,$Y$8,$X$8)),IF(I629&gt;=$X$32,$X$30,IF(I629&gt;=$Y$32,$Y$30,IF(I629&gt;=$Z$32,$Z$30,IF(I629&gt;=$AA$32,$AA$30,IF(I629&gt;=$AB$32,$AB$30,IF(I629&gt;=$AC$32,$AC$30,IF(I629&gt;=$AD$32,$AD$30,IF(I629&gt;=$AE$32,$AE$30,$AF$30))))))))),"")</f>
        <v/>
      </c>
      <c r="S629" s="9" t="str" cm="1">
        <f t="array" ref="S629">IF(AND(D629&lt;&gt;"",D629&lt;&gt;"GR"),IF(COUNTIF($H$2:$H$1000,"&gt;=50")&gt;=10,IF(D629&lt;&gt;"GR",IF(AND(D629&gt;=55,H629&gt;=50),_xlfn.IFS(AND(H629&gt;=$AF$11,H629&gt;$AE$10,H629&gt;$AD$10,H629&gt;$AC$10,H629&gt;$AB$10,H629&gt;$AA$10,H629&gt;$Z$10),"AA",AND(H629&gt;=$AE$11,H629&gt;$AD$10,H629&gt;$AC$10,H629&gt;$AB$10,H629&gt;$AA$10,H629&gt;$Z$10),"BA",AND(H629&gt;=$AD$11,H629&gt;$AC$10,H629&gt;$AB$10,H629&gt;$AA$10,H629&gt;$Z$10),"BB",AND(H629&gt;=$AC$11,H629&gt;$AB$10,H629&gt;$AA$10,H629&gt;$Z$10),"CB",AND(H629&gt;=$AB$11,H629&gt;$AA$10,H629&gt;$Z$10),"CC",AND(H629&gt;=$AA$11,H629&gt;$Z$10),"DC",H629&gt;=50,"DD"),IF(H629&gt;=$Y$9,"FD","FF")),R629),IF(J629&gt;=$X$32,$X$30,IF(J629&gt;=$Y$32,$Y$30,IF(J629&gt;=$Z$32,$Z$30,IF(J629&gt;=$AA$32,$AA$30,IF(J629&gt;=$AB$32,$AB$30,IF(J629&gt;=$AC$32,$AC$30,IF(J629&gt;=$AD$32,$AD$30,IF(J629&gt;=$AE$32,$AE$30,$AF$30))))))))),R629)</f>
        <v/>
      </c>
      <c r="T629" s="9" t="str" cm="1">
        <f t="array" ref="T629">IF(A629&lt;&gt;"",IF(_xlfn.BITOR(D629&lt;&gt;"GR",D629&lt;&gt;""),IF(AND(J629&gt;=50,D629&gt;=55),_xlfn.RANK.EQ(J629,$J$2:$J$1000,0),_xlfn.IFS(S629="FD",999,S629="FF",1000)),IF(AND(J629&gt;=50,F629&gt;=55),_xlfn.RANK.EQ(J629,$J$2:$J$326,0),_xlfn.IFS(S629="FD",999,S629="FF",1000))),"")</f>
        <v/>
      </c>
    </row>
    <row r="630" spans="1:20" x14ac:dyDescent="0.2">
      <c r="A630" s="3"/>
      <c r="B630" s="3"/>
      <c r="C630" s="3"/>
      <c r="D630" s="3"/>
      <c r="E630" s="16">
        <f t="shared" si="124"/>
        <v>0</v>
      </c>
      <c r="F630" s="16">
        <f t="shared" si="125"/>
        <v>0</v>
      </c>
      <c r="G630" s="9">
        <f t="shared" si="123"/>
        <v>0</v>
      </c>
      <c r="H630" s="9">
        <f t="shared" si="126"/>
        <v>0</v>
      </c>
      <c r="I630" s="9">
        <f t="shared" si="134"/>
        <v>0</v>
      </c>
      <c r="J630" s="9">
        <f t="shared" si="135"/>
        <v>0</v>
      </c>
      <c r="K630" s="9" t="str">
        <f t="shared" si="127"/>
        <v/>
      </c>
      <c r="L630" s="9" t="str">
        <f t="shared" si="128"/>
        <v/>
      </c>
      <c r="M630" s="9" t="str">
        <f t="shared" si="129"/>
        <v/>
      </c>
      <c r="N630" s="9" t="str">
        <f t="shared" si="130"/>
        <v/>
      </c>
      <c r="O630" s="9" t="str">
        <f t="shared" si="131"/>
        <v/>
      </c>
      <c r="P630" s="9" t="str">
        <f t="shared" si="132"/>
        <v/>
      </c>
      <c r="Q630" s="9" t="str">
        <f t="shared" si="133"/>
        <v/>
      </c>
      <c r="R630" s="9" t="str">
        <f>IF(A630&lt;&gt;"",IF(COUNTIF($G$2:$G$1000,"&gt;=50")&gt;=10,IF(AND(F630&gt;=55,G630&gt;=50),IF(_xlfn.RANK.EQ(K630,$K$2:$K$1000,0)&lt;=ROUND(COUNTIFS($G$2:$G$1000,"&gt;=50",$F$2:$F$1000,"&gt;=55")/100*$AF$9,0),$AF$8,IF(_xlfn.RANK.EQ(L630,$L$2:$L$1000,0)&lt;=ROUND(COUNTIFS($G$2:$G$1000,"&gt;=50",$F$2:$F$1000,"&gt;=55")/100*$AE$9,0),$AE$8,IF(_xlfn.RANK.EQ(M630,$M$2:$M$1000,0)&lt;=ROUND(COUNTIFS($G$2:$G$1000,"&gt;=50",$F$2:$F$1000,"&gt;=55")/100*$AD$9,0),$AD$8,IF(_xlfn.RANK.EQ(N630,$N$2:$N$1000,0)&lt;=ROUND(COUNTIFS($G$2:$G$1000,"&gt;=50",$F$2:$F$1000,"&gt;=55")/100*$AC$9,0),$AC$8,IF(_xlfn.RANK.EQ(O630,$O$2:$O$1000,0)&lt;=ROUND(COUNTIFS($G$2:$G$1000,"&gt;=50",$F$2:$F$1000,"&gt;=55")/100*$AB$9,0),$AB$8,IF(_xlfn.RANK.EQ(P630,$P$2:$P$1000,0)&lt;=ROUND(COUNTIFS($G$2:$G$1000,"&gt;=50",$F$2:$F$1000,"&gt;=55")/100*$AA$9,0),$AA$8,$Z$8)))))),IF(I630&gt;=$Y$9,$Y$8,$X$8)),IF(I630&gt;=$X$32,$X$30,IF(I630&gt;=$Y$32,$Y$30,IF(I630&gt;=$Z$32,$Z$30,IF(I630&gt;=$AA$32,$AA$30,IF(I630&gt;=$AB$32,$AB$30,IF(I630&gt;=$AC$32,$AC$30,IF(I630&gt;=$AD$32,$AD$30,IF(I630&gt;=$AE$32,$AE$30,$AF$30))))))))),"")</f>
        <v/>
      </c>
      <c r="S630" s="9" t="str" cm="1">
        <f t="array" ref="S630">IF(AND(D630&lt;&gt;"",D630&lt;&gt;"GR"),IF(COUNTIF($H$2:$H$1000,"&gt;=50")&gt;=10,IF(D630&lt;&gt;"GR",IF(AND(D630&gt;=55,H630&gt;=50),_xlfn.IFS(AND(H630&gt;=$AF$11,H630&gt;$AE$10,H630&gt;$AD$10,H630&gt;$AC$10,H630&gt;$AB$10,H630&gt;$AA$10,H630&gt;$Z$10),"AA",AND(H630&gt;=$AE$11,H630&gt;$AD$10,H630&gt;$AC$10,H630&gt;$AB$10,H630&gt;$AA$10,H630&gt;$Z$10),"BA",AND(H630&gt;=$AD$11,H630&gt;$AC$10,H630&gt;$AB$10,H630&gt;$AA$10,H630&gt;$Z$10),"BB",AND(H630&gt;=$AC$11,H630&gt;$AB$10,H630&gt;$AA$10,H630&gt;$Z$10),"CB",AND(H630&gt;=$AB$11,H630&gt;$AA$10,H630&gt;$Z$10),"CC",AND(H630&gt;=$AA$11,H630&gt;$Z$10),"DC",H630&gt;=50,"DD"),IF(H630&gt;=$Y$9,"FD","FF")),R630),IF(J630&gt;=$X$32,$X$30,IF(J630&gt;=$Y$32,$Y$30,IF(J630&gt;=$Z$32,$Z$30,IF(J630&gt;=$AA$32,$AA$30,IF(J630&gt;=$AB$32,$AB$30,IF(J630&gt;=$AC$32,$AC$30,IF(J630&gt;=$AD$32,$AD$30,IF(J630&gt;=$AE$32,$AE$30,$AF$30))))))))),R630)</f>
        <v/>
      </c>
      <c r="T630" s="9" t="str" cm="1">
        <f t="array" ref="T630">IF(A630&lt;&gt;"",IF(_xlfn.BITOR(D630&lt;&gt;"GR",D630&lt;&gt;""),IF(AND(J630&gt;=50,D630&gt;=55),_xlfn.RANK.EQ(J630,$J$2:$J$1000,0),_xlfn.IFS(S630="FD",999,S630="FF",1000)),IF(AND(J630&gt;=50,F630&gt;=55),_xlfn.RANK.EQ(J630,$J$2:$J$326,0),_xlfn.IFS(S630="FD",999,S630="FF",1000))),"")</f>
        <v/>
      </c>
    </row>
    <row r="631" spans="1:20" x14ac:dyDescent="0.2">
      <c r="A631" s="3"/>
      <c r="B631" s="3"/>
      <c r="C631" s="3"/>
      <c r="D631" s="3"/>
      <c r="E631" s="16">
        <f t="shared" si="124"/>
        <v>0</v>
      </c>
      <c r="F631" s="16">
        <f t="shared" si="125"/>
        <v>0</v>
      </c>
      <c r="G631" s="9">
        <f t="shared" si="123"/>
        <v>0</v>
      </c>
      <c r="H631" s="9">
        <f t="shared" si="126"/>
        <v>0</v>
      </c>
      <c r="I631" s="9">
        <f t="shared" si="134"/>
        <v>0</v>
      </c>
      <c r="J631" s="9">
        <f t="shared" si="135"/>
        <v>0</v>
      </c>
      <c r="K631" s="9" t="str">
        <f t="shared" si="127"/>
        <v/>
      </c>
      <c r="L631" s="9" t="str">
        <f t="shared" si="128"/>
        <v/>
      </c>
      <c r="M631" s="9" t="str">
        <f t="shared" si="129"/>
        <v/>
      </c>
      <c r="N631" s="9" t="str">
        <f t="shared" si="130"/>
        <v/>
      </c>
      <c r="O631" s="9" t="str">
        <f t="shared" si="131"/>
        <v/>
      </c>
      <c r="P631" s="9" t="str">
        <f t="shared" si="132"/>
        <v/>
      </c>
      <c r="Q631" s="9" t="str">
        <f t="shared" si="133"/>
        <v/>
      </c>
      <c r="R631" s="9" t="str">
        <f>IF(A631&lt;&gt;"",IF(COUNTIF($G$2:$G$1000,"&gt;=50")&gt;=10,IF(AND(F631&gt;=55,G631&gt;=50),IF(_xlfn.RANK.EQ(K631,$K$2:$K$1000,0)&lt;=ROUND(COUNTIFS($G$2:$G$1000,"&gt;=50",$F$2:$F$1000,"&gt;=55")/100*$AF$9,0),$AF$8,IF(_xlfn.RANK.EQ(L631,$L$2:$L$1000,0)&lt;=ROUND(COUNTIFS($G$2:$G$1000,"&gt;=50",$F$2:$F$1000,"&gt;=55")/100*$AE$9,0),$AE$8,IF(_xlfn.RANK.EQ(M631,$M$2:$M$1000,0)&lt;=ROUND(COUNTIFS($G$2:$G$1000,"&gt;=50",$F$2:$F$1000,"&gt;=55")/100*$AD$9,0),$AD$8,IF(_xlfn.RANK.EQ(N631,$N$2:$N$1000,0)&lt;=ROUND(COUNTIFS($G$2:$G$1000,"&gt;=50",$F$2:$F$1000,"&gt;=55")/100*$AC$9,0),$AC$8,IF(_xlfn.RANK.EQ(O631,$O$2:$O$1000,0)&lt;=ROUND(COUNTIFS($G$2:$G$1000,"&gt;=50",$F$2:$F$1000,"&gt;=55")/100*$AB$9,0),$AB$8,IF(_xlfn.RANK.EQ(P631,$P$2:$P$1000,0)&lt;=ROUND(COUNTIFS($G$2:$G$1000,"&gt;=50",$F$2:$F$1000,"&gt;=55")/100*$AA$9,0),$AA$8,$Z$8)))))),IF(I631&gt;=$Y$9,$Y$8,$X$8)),IF(I631&gt;=$X$32,$X$30,IF(I631&gt;=$Y$32,$Y$30,IF(I631&gt;=$Z$32,$Z$30,IF(I631&gt;=$AA$32,$AA$30,IF(I631&gt;=$AB$32,$AB$30,IF(I631&gt;=$AC$32,$AC$30,IF(I631&gt;=$AD$32,$AD$30,IF(I631&gt;=$AE$32,$AE$30,$AF$30))))))))),"")</f>
        <v/>
      </c>
      <c r="S631" s="9" t="str" cm="1">
        <f t="array" ref="S631">IF(AND(D631&lt;&gt;"",D631&lt;&gt;"GR"),IF(COUNTIF($H$2:$H$1000,"&gt;=50")&gt;=10,IF(D631&lt;&gt;"GR",IF(AND(D631&gt;=55,H631&gt;=50),_xlfn.IFS(AND(H631&gt;=$AF$11,H631&gt;$AE$10,H631&gt;$AD$10,H631&gt;$AC$10,H631&gt;$AB$10,H631&gt;$AA$10,H631&gt;$Z$10),"AA",AND(H631&gt;=$AE$11,H631&gt;$AD$10,H631&gt;$AC$10,H631&gt;$AB$10,H631&gt;$AA$10,H631&gt;$Z$10),"BA",AND(H631&gt;=$AD$11,H631&gt;$AC$10,H631&gt;$AB$10,H631&gt;$AA$10,H631&gt;$Z$10),"BB",AND(H631&gt;=$AC$11,H631&gt;$AB$10,H631&gt;$AA$10,H631&gt;$Z$10),"CB",AND(H631&gt;=$AB$11,H631&gt;$AA$10,H631&gt;$Z$10),"CC",AND(H631&gt;=$AA$11,H631&gt;$Z$10),"DC",H631&gt;=50,"DD"),IF(H631&gt;=$Y$9,"FD","FF")),R631),IF(J631&gt;=$X$32,$X$30,IF(J631&gt;=$Y$32,$Y$30,IF(J631&gt;=$Z$32,$Z$30,IF(J631&gt;=$AA$32,$AA$30,IF(J631&gt;=$AB$32,$AB$30,IF(J631&gt;=$AC$32,$AC$30,IF(J631&gt;=$AD$32,$AD$30,IF(J631&gt;=$AE$32,$AE$30,$AF$30))))))))),R631)</f>
        <v/>
      </c>
      <c r="T631" s="9" t="str" cm="1">
        <f t="array" ref="T631">IF(A631&lt;&gt;"",IF(_xlfn.BITOR(D631&lt;&gt;"GR",D631&lt;&gt;""),IF(AND(J631&gt;=50,D631&gt;=55),_xlfn.RANK.EQ(J631,$J$2:$J$1000,0),_xlfn.IFS(S631="FD",999,S631="FF",1000)),IF(AND(J631&gt;=50,F631&gt;=55),_xlfn.RANK.EQ(J631,$J$2:$J$326,0),_xlfn.IFS(S631="FD",999,S631="FF",1000))),"")</f>
        <v/>
      </c>
    </row>
    <row r="632" spans="1:20" x14ac:dyDescent="0.2">
      <c r="A632" s="3"/>
      <c r="B632" s="3"/>
      <c r="C632" s="3"/>
      <c r="D632" s="3"/>
      <c r="E632" s="16">
        <f t="shared" si="124"/>
        <v>0</v>
      </c>
      <c r="F632" s="16">
        <f t="shared" si="125"/>
        <v>0</v>
      </c>
      <c r="G632" s="9">
        <f t="shared" si="123"/>
        <v>0</v>
      </c>
      <c r="H632" s="9">
        <f t="shared" si="126"/>
        <v>0</v>
      </c>
      <c r="I632" s="9">
        <f t="shared" si="134"/>
        <v>0</v>
      </c>
      <c r="J632" s="9">
        <f t="shared" si="135"/>
        <v>0</v>
      </c>
      <c r="K632" s="9" t="str">
        <f t="shared" si="127"/>
        <v/>
      </c>
      <c r="L632" s="9" t="str">
        <f t="shared" si="128"/>
        <v/>
      </c>
      <c r="M632" s="9" t="str">
        <f t="shared" si="129"/>
        <v/>
      </c>
      <c r="N632" s="9" t="str">
        <f t="shared" si="130"/>
        <v/>
      </c>
      <c r="O632" s="9" t="str">
        <f t="shared" si="131"/>
        <v/>
      </c>
      <c r="P632" s="9" t="str">
        <f t="shared" si="132"/>
        <v/>
      </c>
      <c r="Q632" s="9" t="str">
        <f t="shared" si="133"/>
        <v/>
      </c>
      <c r="R632" s="9" t="str">
        <f>IF(A632&lt;&gt;"",IF(COUNTIF($G$2:$G$1000,"&gt;=50")&gt;=10,IF(AND(F632&gt;=55,G632&gt;=50),IF(_xlfn.RANK.EQ(K632,$K$2:$K$1000,0)&lt;=ROUND(COUNTIFS($G$2:$G$1000,"&gt;=50",$F$2:$F$1000,"&gt;=55")/100*$AF$9,0),$AF$8,IF(_xlfn.RANK.EQ(L632,$L$2:$L$1000,0)&lt;=ROUND(COUNTIFS($G$2:$G$1000,"&gt;=50",$F$2:$F$1000,"&gt;=55")/100*$AE$9,0),$AE$8,IF(_xlfn.RANK.EQ(M632,$M$2:$M$1000,0)&lt;=ROUND(COUNTIFS($G$2:$G$1000,"&gt;=50",$F$2:$F$1000,"&gt;=55")/100*$AD$9,0),$AD$8,IF(_xlfn.RANK.EQ(N632,$N$2:$N$1000,0)&lt;=ROUND(COUNTIFS($G$2:$G$1000,"&gt;=50",$F$2:$F$1000,"&gt;=55")/100*$AC$9,0),$AC$8,IF(_xlfn.RANK.EQ(O632,$O$2:$O$1000,0)&lt;=ROUND(COUNTIFS($G$2:$G$1000,"&gt;=50",$F$2:$F$1000,"&gt;=55")/100*$AB$9,0),$AB$8,IF(_xlfn.RANK.EQ(P632,$P$2:$P$1000,0)&lt;=ROUND(COUNTIFS($G$2:$G$1000,"&gt;=50",$F$2:$F$1000,"&gt;=55")/100*$AA$9,0),$AA$8,$Z$8)))))),IF(I632&gt;=$Y$9,$Y$8,$X$8)),IF(I632&gt;=$X$32,$X$30,IF(I632&gt;=$Y$32,$Y$30,IF(I632&gt;=$Z$32,$Z$30,IF(I632&gt;=$AA$32,$AA$30,IF(I632&gt;=$AB$32,$AB$30,IF(I632&gt;=$AC$32,$AC$30,IF(I632&gt;=$AD$32,$AD$30,IF(I632&gt;=$AE$32,$AE$30,$AF$30))))))))),"")</f>
        <v/>
      </c>
      <c r="S632" s="9" t="str" cm="1">
        <f t="array" ref="S632">IF(AND(D632&lt;&gt;"",D632&lt;&gt;"GR"),IF(COUNTIF($H$2:$H$1000,"&gt;=50")&gt;=10,IF(D632&lt;&gt;"GR",IF(AND(D632&gt;=55,H632&gt;=50),_xlfn.IFS(AND(H632&gt;=$AF$11,H632&gt;$AE$10,H632&gt;$AD$10,H632&gt;$AC$10,H632&gt;$AB$10,H632&gt;$AA$10,H632&gt;$Z$10),"AA",AND(H632&gt;=$AE$11,H632&gt;$AD$10,H632&gt;$AC$10,H632&gt;$AB$10,H632&gt;$AA$10,H632&gt;$Z$10),"BA",AND(H632&gt;=$AD$11,H632&gt;$AC$10,H632&gt;$AB$10,H632&gt;$AA$10,H632&gt;$Z$10),"BB",AND(H632&gt;=$AC$11,H632&gt;$AB$10,H632&gt;$AA$10,H632&gt;$Z$10),"CB",AND(H632&gt;=$AB$11,H632&gt;$AA$10,H632&gt;$Z$10),"CC",AND(H632&gt;=$AA$11,H632&gt;$Z$10),"DC",H632&gt;=50,"DD"),IF(H632&gt;=$Y$9,"FD","FF")),R632),IF(J632&gt;=$X$32,$X$30,IF(J632&gt;=$Y$32,$Y$30,IF(J632&gt;=$Z$32,$Z$30,IF(J632&gt;=$AA$32,$AA$30,IF(J632&gt;=$AB$32,$AB$30,IF(J632&gt;=$AC$32,$AC$30,IF(J632&gt;=$AD$32,$AD$30,IF(J632&gt;=$AE$32,$AE$30,$AF$30))))))))),R632)</f>
        <v/>
      </c>
      <c r="T632" s="9" t="str" cm="1">
        <f t="array" ref="T632">IF(A632&lt;&gt;"",IF(_xlfn.BITOR(D632&lt;&gt;"GR",D632&lt;&gt;""),IF(AND(J632&gt;=50,D632&gt;=55),_xlfn.RANK.EQ(J632,$J$2:$J$1000,0),_xlfn.IFS(S632="FD",999,S632="FF",1000)),IF(AND(J632&gt;=50,F632&gt;=55),_xlfn.RANK.EQ(J632,$J$2:$J$326,0),_xlfn.IFS(S632="FD",999,S632="FF",1000))),"")</f>
        <v/>
      </c>
    </row>
    <row r="633" spans="1:20" x14ac:dyDescent="0.2">
      <c r="A633" s="3"/>
      <c r="B633" s="3"/>
      <c r="C633" s="3"/>
      <c r="D633" s="3"/>
      <c r="E633" s="16">
        <f t="shared" si="124"/>
        <v>0</v>
      </c>
      <c r="F633" s="16">
        <f t="shared" si="125"/>
        <v>0</v>
      </c>
      <c r="G633" s="9">
        <f t="shared" si="123"/>
        <v>0</v>
      </c>
      <c r="H633" s="9">
        <f t="shared" si="126"/>
        <v>0</v>
      </c>
      <c r="I633" s="9">
        <f t="shared" si="134"/>
        <v>0</v>
      </c>
      <c r="J633" s="9">
        <f t="shared" si="135"/>
        <v>0</v>
      </c>
      <c r="K633" s="9" t="str">
        <f t="shared" si="127"/>
        <v/>
      </c>
      <c r="L633" s="9" t="str">
        <f t="shared" si="128"/>
        <v/>
      </c>
      <c r="M633" s="9" t="str">
        <f t="shared" si="129"/>
        <v/>
      </c>
      <c r="N633" s="9" t="str">
        <f t="shared" si="130"/>
        <v/>
      </c>
      <c r="O633" s="9" t="str">
        <f t="shared" si="131"/>
        <v/>
      </c>
      <c r="P633" s="9" t="str">
        <f t="shared" si="132"/>
        <v/>
      </c>
      <c r="Q633" s="9" t="str">
        <f t="shared" si="133"/>
        <v/>
      </c>
      <c r="R633" s="9" t="str">
        <f>IF(A633&lt;&gt;"",IF(COUNTIF($G$2:$G$1000,"&gt;=50")&gt;=10,IF(AND(F633&gt;=55,G633&gt;=50),IF(_xlfn.RANK.EQ(K633,$K$2:$K$1000,0)&lt;=ROUND(COUNTIFS($G$2:$G$1000,"&gt;=50",$F$2:$F$1000,"&gt;=55")/100*$AF$9,0),$AF$8,IF(_xlfn.RANK.EQ(L633,$L$2:$L$1000,0)&lt;=ROUND(COUNTIFS($G$2:$G$1000,"&gt;=50",$F$2:$F$1000,"&gt;=55")/100*$AE$9,0),$AE$8,IF(_xlfn.RANK.EQ(M633,$M$2:$M$1000,0)&lt;=ROUND(COUNTIFS($G$2:$G$1000,"&gt;=50",$F$2:$F$1000,"&gt;=55")/100*$AD$9,0),$AD$8,IF(_xlfn.RANK.EQ(N633,$N$2:$N$1000,0)&lt;=ROUND(COUNTIFS($G$2:$G$1000,"&gt;=50",$F$2:$F$1000,"&gt;=55")/100*$AC$9,0),$AC$8,IF(_xlfn.RANK.EQ(O633,$O$2:$O$1000,0)&lt;=ROUND(COUNTIFS($G$2:$G$1000,"&gt;=50",$F$2:$F$1000,"&gt;=55")/100*$AB$9,0),$AB$8,IF(_xlfn.RANK.EQ(P633,$P$2:$P$1000,0)&lt;=ROUND(COUNTIFS($G$2:$G$1000,"&gt;=50",$F$2:$F$1000,"&gt;=55")/100*$AA$9,0),$AA$8,$Z$8)))))),IF(I633&gt;=$Y$9,$Y$8,$X$8)),IF(I633&gt;=$X$32,$X$30,IF(I633&gt;=$Y$32,$Y$30,IF(I633&gt;=$Z$32,$Z$30,IF(I633&gt;=$AA$32,$AA$30,IF(I633&gt;=$AB$32,$AB$30,IF(I633&gt;=$AC$32,$AC$30,IF(I633&gt;=$AD$32,$AD$30,IF(I633&gt;=$AE$32,$AE$30,$AF$30))))))))),"")</f>
        <v/>
      </c>
      <c r="S633" s="9" t="str" cm="1">
        <f t="array" ref="S633">IF(AND(D633&lt;&gt;"",D633&lt;&gt;"GR"),IF(COUNTIF($H$2:$H$1000,"&gt;=50")&gt;=10,IF(D633&lt;&gt;"GR",IF(AND(D633&gt;=55,H633&gt;=50),_xlfn.IFS(AND(H633&gt;=$AF$11,H633&gt;$AE$10,H633&gt;$AD$10,H633&gt;$AC$10,H633&gt;$AB$10,H633&gt;$AA$10,H633&gt;$Z$10),"AA",AND(H633&gt;=$AE$11,H633&gt;$AD$10,H633&gt;$AC$10,H633&gt;$AB$10,H633&gt;$AA$10,H633&gt;$Z$10),"BA",AND(H633&gt;=$AD$11,H633&gt;$AC$10,H633&gt;$AB$10,H633&gt;$AA$10,H633&gt;$Z$10),"BB",AND(H633&gt;=$AC$11,H633&gt;$AB$10,H633&gt;$AA$10,H633&gt;$Z$10),"CB",AND(H633&gt;=$AB$11,H633&gt;$AA$10,H633&gt;$Z$10),"CC",AND(H633&gt;=$AA$11,H633&gt;$Z$10),"DC",H633&gt;=50,"DD"),IF(H633&gt;=$Y$9,"FD","FF")),R633),IF(J633&gt;=$X$32,$X$30,IF(J633&gt;=$Y$32,$Y$30,IF(J633&gt;=$Z$32,$Z$30,IF(J633&gt;=$AA$32,$AA$30,IF(J633&gt;=$AB$32,$AB$30,IF(J633&gt;=$AC$32,$AC$30,IF(J633&gt;=$AD$32,$AD$30,IF(J633&gt;=$AE$32,$AE$30,$AF$30))))))))),R633)</f>
        <v/>
      </c>
      <c r="T633" s="9" t="str" cm="1">
        <f t="array" ref="T633">IF(A633&lt;&gt;"",IF(_xlfn.BITOR(D633&lt;&gt;"GR",D633&lt;&gt;""),IF(AND(J633&gt;=50,D633&gt;=55),_xlfn.RANK.EQ(J633,$J$2:$J$1000,0),_xlfn.IFS(S633="FD",999,S633="FF",1000)),IF(AND(J633&gt;=50,F633&gt;=55),_xlfn.RANK.EQ(J633,$J$2:$J$326,0),_xlfn.IFS(S633="FD",999,S633="FF",1000))),"")</f>
        <v/>
      </c>
    </row>
    <row r="634" spans="1:20" x14ac:dyDescent="0.2">
      <c r="A634" s="3"/>
      <c r="B634" s="3"/>
      <c r="C634" s="3"/>
      <c r="D634" s="3"/>
      <c r="E634" s="16">
        <f t="shared" si="124"/>
        <v>0</v>
      </c>
      <c r="F634" s="16">
        <f t="shared" si="125"/>
        <v>0</v>
      </c>
      <c r="G634" s="9">
        <f t="shared" si="123"/>
        <v>0</v>
      </c>
      <c r="H634" s="9">
        <f t="shared" si="126"/>
        <v>0</v>
      </c>
      <c r="I634" s="9">
        <f t="shared" si="134"/>
        <v>0</v>
      </c>
      <c r="J634" s="9">
        <f t="shared" si="135"/>
        <v>0</v>
      </c>
      <c r="K634" s="9" t="str">
        <f t="shared" si="127"/>
        <v/>
      </c>
      <c r="L634" s="9" t="str">
        <f t="shared" si="128"/>
        <v/>
      </c>
      <c r="M634" s="9" t="str">
        <f t="shared" si="129"/>
        <v/>
      </c>
      <c r="N634" s="9" t="str">
        <f t="shared" si="130"/>
        <v/>
      </c>
      <c r="O634" s="9" t="str">
        <f t="shared" si="131"/>
        <v/>
      </c>
      <c r="P634" s="9" t="str">
        <f t="shared" si="132"/>
        <v/>
      </c>
      <c r="Q634" s="9" t="str">
        <f t="shared" si="133"/>
        <v/>
      </c>
      <c r="R634" s="9" t="str">
        <f>IF(A634&lt;&gt;"",IF(COUNTIF($G$2:$G$1000,"&gt;=50")&gt;=10,IF(AND(F634&gt;=55,G634&gt;=50),IF(_xlfn.RANK.EQ(K634,$K$2:$K$1000,0)&lt;=ROUND(COUNTIFS($G$2:$G$1000,"&gt;=50",$F$2:$F$1000,"&gt;=55")/100*$AF$9,0),$AF$8,IF(_xlfn.RANK.EQ(L634,$L$2:$L$1000,0)&lt;=ROUND(COUNTIFS($G$2:$G$1000,"&gt;=50",$F$2:$F$1000,"&gt;=55")/100*$AE$9,0),$AE$8,IF(_xlfn.RANK.EQ(M634,$M$2:$M$1000,0)&lt;=ROUND(COUNTIFS($G$2:$G$1000,"&gt;=50",$F$2:$F$1000,"&gt;=55")/100*$AD$9,0),$AD$8,IF(_xlfn.RANK.EQ(N634,$N$2:$N$1000,0)&lt;=ROUND(COUNTIFS($G$2:$G$1000,"&gt;=50",$F$2:$F$1000,"&gt;=55")/100*$AC$9,0),$AC$8,IF(_xlfn.RANK.EQ(O634,$O$2:$O$1000,0)&lt;=ROUND(COUNTIFS($G$2:$G$1000,"&gt;=50",$F$2:$F$1000,"&gt;=55")/100*$AB$9,0),$AB$8,IF(_xlfn.RANK.EQ(P634,$P$2:$P$1000,0)&lt;=ROUND(COUNTIFS($G$2:$G$1000,"&gt;=50",$F$2:$F$1000,"&gt;=55")/100*$AA$9,0),$AA$8,$Z$8)))))),IF(I634&gt;=$Y$9,$Y$8,$X$8)),IF(I634&gt;=$X$32,$X$30,IF(I634&gt;=$Y$32,$Y$30,IF(I634&gt;=$Z$32,$Z$30,IF(I634&gt;=$AA$32,$AA$30,IF(I634&gt;=$AB$32,$AB$30,IF(I634&gt;=$AC$32,$AC$30,IF(I634&gt;=$AD$32,$AD$30,IF(I634&gt;=$AE$32,$AE$30,$AF$30))))))))),"")</f>
        <v/>
      </c>
      <c r="S634" s="9" t="str" cm="1">
        <f t="array" ref="S634">IF(AND(D634&lt;&gt;"",D634&lt;&gt;"GR"),IF(COUNTIF($H$2:$H$1000,"&gt;=50")&gt;=10,IF(D634&lt;&gt;"GR",IF(AND(D634&gt;=55,H634&gt;=50),_xlfn.IFS(AND(H634&gt;=$AF$11,H634&gt;$AE$10,H634&gt;$AD$10,H634&gt;$AC$10,H634&gt;$AB$10,H634&gt;$AA$10,H634&gt;$Z$10),"AA",AND(H634&gt;=$AE$11,H634&gt;$AD$10,H634&gt;$AC$10,H634&gt;$AB$10,H634&gt;$AA$10,H634&gt;$Z$10),"BA",AND(H634&gt;=$AD$11,H634&gt;$AC$10,H634&gt;$AB$10,H634&gt;$AA$10,H634&gt;$Z$10),"BB",AND(H634&gt;=$AC$11,H634&gt;$AB$10,H634&gt;$AA$10,H634&gt;$Z$10),"CB",AND(H634&gt;=$AB$11,H634&gt;$AA$10,H634&gt;$Z$10),"CC",AND(H634&gt;=$AA$11,H634&gt;$Z$10),"DC",H634&gt;=50,"DD"),IF(H634&gt;=$Y$9,"FD","FF")),R634),IF(J634&gt;=$X$32,$X$30,IF(J634&gt;=$Y$32,$Y$30,IF(J634&gt;=$Z$32,$Z$30,IF(J634&gt;=$AA$32,$AA$30,IF(J634&gt;=$AB$32,$AB$30,IF(J634&gt;=$AC$32,$AC$30,IF(J634&gt;=$AD$32,$AD$30,IF(J634&gt;=$AE$32,$AE$30,$AF$30))))))))),R634)</f>
        <v/>
      </c>
      <c r="T634" s="9" t="str" cm="1">
        <f t="array" ref="T634">IF(A634&lt;&gt;"",IF(_xlfn.BITOR(D634&lt;&gt;"GR",D634&lt;&gt;""),IF(AND(J634&gt;=50,D634&gt;=55),_xlfn.RANK.EQ(J634,$J$2:$J$1000,0),_xlfn.IFS(S634="FD",999,S634="FF",1000)),IF(AND(J634&gt;=50,F634&gt;=55),_xlfn.RANK.EQ(J634,$J$2:$J$326,0),_xlfn.IFS(S634="FD",999,S634="FF",1000))),"")</f>
        <v/>
      </c>
    </row>
    <row r="635" spans="1:20" x14ac:dyDescent="0.2">
      <c r="A635" s="3"/>
      <c r="B635" s="3"/>
      <c r="C635" s="3"/>
      <c r="D635" s="3"/>
      <c r="E635" s="16">
        <f t="shared" si="124"/>
        <v>0</v>
      </c>
      <c r="F635" s="16">
        <f t="shared" si="125"/>
        <v>0</v>
      </c>
      <c r="G635" s="9">
        <f t="shared" si="123"/>
        <v>0</v>
      </c>
      <c r="H635" s="9">
        <f t="shared" si="126"/>
        <v>0</v>
      </c>
      <c r="I635" s="9">
        <f t="shared" si="134"/>
        <v>0</v>
      </c>
      <c r="J635" s="9">
        <f t="shared" si="135"/>
        <v>0</v>
      </c>
      <c r="K635" s="9" t="str">
        <f t="shared" si="127"/>
        <v/>
      </c>
      <c r="L635" s="9" t="str">
        <f t="shared" si="128"/>
        <v/>
      </c>
      <c r="M635" s="9" t="str">
        <f t="shared" si="129"/>
        <v/>
      </c>
      <c r="N635" s="9" t="str">
        <f t="shared" si="130"/>
        <v/>
      </c>
      <c r="O635" s="9" t="str">
        <f t="shared" si="131"/>
        <v/>
      </c>
      <c r="P635" s="9" t="str">
        <f t="shared" si="132"/>
        <v/>
      </c>
      <c r="Q635" s="9" t="str">
        <f t="shared" si="133"/>
        <v/>
      </c>
      <c r="R635" s="9" t="str">
        <f>IF(A635&lt;&gt;"",IF(COUNTIF($G$2:$G$1000,"&gt;=50")&gt;=10,IF(AND(F635&gt;=55,G635&gt;=50),IF(_xlfn.RANK.EQ(K635,$K$2:$K$1000,0)&lt;=ROUND(COUNTIFS($G$2:$G$1000,"&gt;=50",$F$2:$F$1000,"&gt;=55")/100*$AF$9,0),$AF$8,IF(_xlfn.RANK.EQ(L635,$L$2:$L$1000,0)&lt;=ROUND(COUNTIFS($G$2:$G$1000,"&gt;=50",$F$2:$F$1000,"&gt;=55")/100*$AE$9,0),$AE$8,IF(_xlfn.RANK.EQ(M635,$M$2:$M$1000,0)&lt;=ROUND(COUNTIFS($G$2:$G$1000,"&gt;=50",$F$2:$F$1000,"&gt;=55")/100*$AD$9,0),$AD$8,IF(_xlfn.RANK.EQ(N635,$N$2:$N$1000,0)&lt;=ROUND(COUNTIFS($G$2:$G$1000,"&gt;=50",$F$2:$F$1000,"&gt;=55")/100*$AC$9,0),$AC$8,IF(_xlfn.RANK.EQ(O635,$O$2:$O$1000,0)&lt;=ROUND(COUNTIFS($G$2:$G$1000,"&gt;=50",$F$2:$F$1000,"&gt;=55")/100*$AB$9,0),$AB$8,IF(_xlfn.RANK.EQ(P635,$P$2:$P$1000,0)&lt;=ROUND(COUNTIFS($G$2:$G$1000,"&gt;=50",$F$2:$F$1000,"&gt;=55")/100*$AA$9,0),$AA$8,$Z$8)))))),IF(I635&gt;=$Y$9,$Y$8,$X$8)),IF(I635&gt;=$X$32,$X$30,IF(I635&gt;=$Y$32,$Y$30,IF(I635&gt;=$Z$32,$Z$30,IF(I635&gt;=$AA$32,$AA$30,IF(I635&gt;=$AB$32,$AB$30,IF(I635&gt;=$AC$32,$AC$30,IF(I635&gt;=$AD$32,$AD$30,IF(I635&gt;=$AE$32,$AE$30,$AF$30))))))))),"")</f>
        <v/>
      </c>
      <c r="S635" s="9" t="str" cm="1">
        <f t="array" ref="S635">IF(AND(D635&lt;&gt;"",D635&lt;&gt;"GR"),IF(COUNTIF($H$2:$H$1000,"&gt;=50")&gt;=10,IF(D635&lt;&gt;"GR",IF(AND(D635&gt;=55,H635&gt;=50),_xlfn.IFS(AND(H635&gt;=$AF$11,H635&gt;$AE$10,H635&gt;$AD$10,H635&gt;$AC$10,H635&gt;$AB$10,H635&gt;$AA$10,H635&gt;$Z$10),"AA",AND(H635&gt;=$AE$11,H635&gt;$AD$10,H635&gt;$AC$10,H635&gt;$AB$10,H635&gt;$AA$10,H635&gt;$Z$10),"BA",AND(H635&gt;=$AD$11,H635&gt;$AC$10,H635&gt;$AB$10,H635&gt;$AA$10,H635&gt;$Z$10),"BB",AND(H635&gt;=$AC$11,H635&gt;$AB$10,H635&gt;$AA$10,H635&gt;$Z$10),"CB",AND(H635&gt;=$AB$11,H635&gt;$AA$10,H635&gt;$Z$10),"CC",AND(H635&gt;=$AA$11,H635&gt;$Z$10),"DC",H635&gt;=50,"DD"),IF(H635&gt;=$Y$9,"FD","FF")),R635),IF(J635&gt;=$X$32,$X$30,IF(J635&gt;=$Y$32,$Y$30,IF(J635&gt;=$Z$32,$Z$30,IF(J635&gt;=$AA$32,$AA$30,IF(J635&gt;=$AB$32,$AB$30,IF(J635&gt;=$AC$32,$AC$30,IF(J635&gt;=$AD$32,$AD$30,IF(J635&gt;=$AE$32,$AE$30,$AF$30))))))))),R635)</f>
        <v/>
      </c>
      <c r="T635" s="9" t="str" cm="1">
        <f t="array" ref="T635">IF(A635&lt;&gt;"",IF(_xlfn.BITOR(D635&lt;&gt;"GR",D635&lt;&gt;""),IF(AND(J635&gt;=50,D635&gt;=55),_xlfn.RANK.EQ(J635,$J$2:$J$1000,0),_xlfn.IFS(S635="FD",999,S635="FF",1000)),IF(AND(J635&gt;=50,F635&gt;=55),_xlfn.RANK.EQ(J635,$J$2:$J$326,0),_xlfn.IFS(S635="FD",999,S635="FF",1000))),"")</f>
        <v/>
      </c>
    </row>
    <row r="636" spans="1:20" x14ac:dyDescent="0.2">
      <c r="A636" s="3"/>
      <c r="B636" s="3"/>
      <c r="C636" s="3"/>
      <c r="D636" s="3"/>
      <c r="E636" s="16">
        <f t="shared" si="124"/>
        <v>0</v>
      </c>
      <c r="F636" s="16">
        <f t="shared" si="125"/>
        <v>0</v>
      </c>
      <c r="G636" s="9">
        <f t="shared" si="123"/>
        <v>0</v>
      </c>
      <c r="H636" s="9">
        <f t="shared" si="126"/>
        <v>0</v>
      </c>
      <c r="I636" s="9">
        <f t="shared" si="134"/>
        <v>0</v>
      </c>
      <c r="J636" s="9">
        <f t="shared" si="135"/>
        <v>0</v>
      </c>
      <c r="K636" s="9" t="str">
        <f t="shared" si="127"/>
        <v/>
      </c>
      <c r="L636" s="9" t="str">
        <f t="shared" si="128"/>
        <v/>
      </c>
      <c r="M636" s="9" t="str">
        <f t="shared" si="129"/>
        <v/>
      </c>
      <c r="N636" s="9" t="str">
        <f t="shared" si="130"/>
        <v/>
      </c>
      <c r="O636" s="9" t="str">
        <f t="shared" si="131"/>
        <v/>
      </c>
      <c r="P636" s="9" t="str">
        <f t="shared" si="132"/>
        <v/>
      </c>
      <c r="Q636" s="9" t="str">
        <f t="shared" si="133"/>
        <v/>
      </c>
      <c r="R636" s="9" t="str">
        <f>IF(A636&lt;&gt;"",IF(COUNTIF($G$2:$G$1000,"&gt;=50")&gt;=10,IF(AND(F636&gt;=55,G636&gt;=50),IF(_xlfn.RANK.EQ(K636,$K$2:$K$1000,0)&lt;=ROUND(COUNTIFS($G$2:$G$1000,"&gt;=50",$F$2:$F$1000,"&gt;=55")/100*$AF$9,0),$AF$8,IF(_xlfn.RANK.EQ(L636,$L$2:$L$1000,0)&lt;=ROUND(COUNTIFS($G$2:$G$1000,"&gt;=50",$F$2:$F$1000,"&gt;=55")/100*$AE$9,0),$AE$8,IF(_xlfn.RANK.EQ(M636,$M$2:$M$1000,0)&lt;=ROUND(COUNTIFS($G$2:$G$1000,"&gt;=50",$F$2:$F$1000,"&gt;=55")/100*$AD$9,0),$AD$8,IF(_xlfn.RANK.EQ(N636,$N$2:$N$1000,0)&lt;=ROUND(COUNTIFS($G$2:$G$1000,"&gt;=50",$F$2:$F$1000,"&gt;=55")/100*$AC$9,0),$AC$8,IF(_xlfn.RANK.EQ(O636,$O$2:$O$1000,0)&lt;=ROUND(COUNTIFS($G$2:$G$1000,"&gt;=50",$F$2:$F$1000,"&gt;=55")/100*$AB$9,0),$AB$8,IF(_xlfn.RANK.EQ(P636,$P$2:$P$1000,0)&lt;=ROUND(COUNTIFS($G$2:$G$1000,"&gt;=50",$F$2:$F$1000,"&gt;=55")/100*$AA$9,0),$AA$8,$Z$8)))))),IF(I636&gt;=$Y$9,$Y$8,$X$8)),IF(I636&gt;=$X$32,$X$30,IF(I636&gt;=$Y$32,$Y$30,IF(I636&gt;=$Z$32,$Z$30,IF(I636&gt;=$AA$32,$AA$30,IF(I636&gt;=$AB$32,$AB$30,IF(I636&gt;=$AC$32,$AC$30,IF(I636&gt;=$AD$32,$AD$30,IF(I636&gt;=$AE$32,$AE$30,$AF$30))))))))),"")</f>
        <v/>
      </c>
      <c r="S636" s="9" t="str" cm="1">
        <f t="array" ref="S636">IF(AND(D636&lt;&gt;"",D636&lt;&gt;"GR"),IF(COUNTIF($H$2:$H$1000,"&gt;=50")&gt;=10,IF(D636&lt;&gt;"GR",IF(AND(D636&gt;=55,H636&gt;=50),_xlfn.IFS(AND(H636&gt;=$AF$11,H636&gt;$AE$10,H636&gt;$AD$10,H636&gt;$AC$10,H636&gt;$AB$10,H636&gt;$AA$10,H636&gt;$Z$10),"AA",AND(H636&gt;=$AE$11,H636&gt;$AD$10,H636&gt;$AC$10,H636&gt;$AB$10,H636&gt;$AA$10,H636&gt;$Z$10),"BA",AND(H636&gt;=$AD$11,H636&gt;$AC$10,H636&gt;$AB$10,H636&gt;$AA$10,H636&gt;$Z$10),"BB",AND(H636&gt;=$AC$11,H636&gt;$AB$10,H636&gt;$AA$10,H636&gt;$Z$10),"CB",AND(H636&gt;=$AB$11,H636&gt;$AA$10,H636&gt;$Z$10),"CC",AND(H636&gt;=$AA$11,H636&gt;$Z$10),"DC",H636&gt;=50,"DD"),IF(H636&gt;=$Y$9,"FD","FF")),R636),IF(J636&gt;=$X$32,$X$30,IF(J636&gt;=$Y$32,$Y$30,IF(J636&gt;=$Z$32,$Z$30,IF(J636&gt;=$AA$32,$AA$30,IF(J636&gt;=$AB$32,$AB$30,IF(J636&gt;=$AC$32,$AC$30,IF(J636&gt;=$AD$32,$AD$30,IF(J636&gt;=$AE$32,$AE$30,$AF$30))))))))),R636)</f>
        <v/>
      </c>
      <c r="T636" s="9" t="str" cm="1">
        <f t="array" ref="T636">IF(A636&lt;&gt;"",IF(_xlfn.BITOR(D636&lt;&gt;"GR",D636&lt;&gt;""),IF(AND(J636&gt;=50,D636&gt;=55),_xlfn.RANK.EQ(J636,$J$2:$J$1000,0),_xlfn.IFS(S636="FD",999,S636="FF",1000)),IF(AND(J636&gt;=50,F636&gt;=55),_xlfn.RANK.EQ(J636,$J$2:$J$326,0),_xlfn.IFS(S636="FD",999,S636="FF",1000))),"")</f>
        <v/>
      </c>
    </row>
    <row r="637" spans="1:20" x14ac:dyDescent="0.2">
      <c r="A637" s="3"/>
      <c r="B637" s="3"/>
      <c r="C637" s="3"/>
      <c r="D637" s="3"/>
      <c r="E637" s="16">
        <f t="shared" si="124"/>
        <v>0</v>
      </c>
      <c r="F637" s="16">
        <f t="shared" si="125"/>
        <v>0</v>
      </c>
      <c r="G637" s="9">
        <f t="shared" si="123"/>
        <v>0</v>
      </c>
      <c r="H637" s="9">
        <f t="shared" si="126"/>
        <v>0</v>
      </c>
      <c r="I637" s="9">
        <f t="shared" si="134"/>
        <v>0</v>
      </c>
      <c r="J637" s="9">
        <f t="shared" si="135"/>
        <v>0</v>
      </c>
      <c r="K637" s="9" t="str">
        <f t="shared" si="127"/>
        <v/>
      </c>
      <c r="L637" s="9" t="str">
        <f t="shared" si="128"/>
        <v/>
      </c>
      <c r="M637" s="9" t="str">
        <f t="shared" si="129"/>
        <v/>
      </c>
      <c r="N637" s="9" t="str">
        <f t="shared" si="130"/>
        <v/>
      </c>
      <c r="O637" s="9" t="str">
        <f t="shared" si="131"/>
        <v/>
      </c>
      <c r="P637" s="9" t="str">
        <f t="shared" si="132"/>
        <v/>
      </c>
      <c r="Q637" s="9" t="str">
        <f t="shared" si="133"/>
        <v/>
      </c>
      <c r="R637" s="9" t="str">
        <f>IF(A637&lt;&gt;"",IF(COUNTIF($G$2:$G$1000,"&gt;=50")&gt;=10,IF(AND(F637&gt;=55,G637&gt;=50),IF(_xlfn.RANK.EQ(K637,$K$2:$K$1000,0)&lt;=ROUND(COUNTIFS($G$2:$G$1000,"&gt;=50",$F$2:$F$1000,"&gt;=55")/100*$AF$9,0),$AF$8,IF(_xlfn.RANK.EQ(L637,$L$2:$L$1000,0)&lt;=ROUND(COUNTIFS($G$2:$G$1000,"&gt;=50",$F$2:$F$1000,"&gt;=55")/100*$AE$9,0),$AE$8,IF(_xlfn.RANK.EQ(M637,$M$2:$M$1000,0)&lt;=ROUND(COUNTIFS($G$2:$G$1000,"&gt;=50",$F$2:$F$1000,"&gt;=55")/100*$AD$9,0),$AD$8,IF(_xlfn.RANK.EQ(N637,$N$2:$N$1000,0)&lt;=ROUND(COUNTIFS($G$2:$G$1000,"&gt;=50",$F$2:$F$1000,"&gt;=55")/100*$AC$9,0),$AC$8,IF(_xlfn.RANK.EQ(O637,$O$2:$O$1000,0)&lt;=ROUND(COUNTIFS($G$2:$G$1000,"&gt;=50",$F$2:$F$1000,"&gt;=55")/100*$AB$9,0),$AB$8,IF(_xlfn.RANK.EQ(P637,$P$2:$P$1000,0)&lt;=ROUND(COUNTIFS($G$2:$G$1000,"&gt;=50",$F$2:$F$1000,"&gt;=55")/100*$AA$9,0),$AA$8,$Z$8)))))),IF(I637&gt;=$Y$9,$Y$8,$X$8)),IF(I637&gt;=$X$32,$X$30,IF(I637&gt;=$Y$32,$Y$30,IF(I637&gt;=$Z$32,$Z$30,IF(I637&gt;=$AA$32,$AA$30,IF(I637&gt;=$AB$32,$AB$30,IF(I637&gt;=$AC$32,$AC$30,IF(I637&gt;=$AD$32,$AD$30,IF(I637&gt;=$AE$32,$AE$30,$AF$30))))))))),"")</f>
        <v/>
      </c>
      <c r="S637" s="9" t="str" cm="1">
        <f t="array" ref="S637">IF(AND(D637&lt;&gt;"",D637&lt;&gt;"GR"),IF(COUNTIF($H$2:$H$1000,"&gt;=50")&gt;=10,IF(D637&lt;&gt;"GR",IF(AND(D637&gt;=55,H637&gt;=50),_xlfn.IFS(AND(H637&gt;=$AF$11,H637&gt;$AE$10,H637&gt;$AD$10,H637&gt;$AC$10,H637&gt;$AB$10,H637&gt;$AA$10,H637&gt;$Z$10),"AA",AND(H637&gt;=$AE$11,H637&gt;$AD$10,H637&gt;$AC$10,H637&gt;$AB$10,H637&gt;$AA$10,H637&gt;$Z$10),"BA",AND(H637&gt;=$AD$11,H637&gt;$AC$10,H637&gt;$AB$10,H637&gt;$AA$10,H637&gt;$Z$10),"BB",AND(H637&gt;=$AC$11,H637&gt;$AB$10,H637&gt;$AA$10,H637&gt;$Z$10),"CB",AND(H637&gt;=$AB$11,H637&gt;$AA$10,H637&gt;$Z$10),"CC",AND(H637&gt;=$AA$11,H637&gt;$Z$10),"DC",H637&gt;=50,"DD"),IF(H637&gt;=$Y$9,"FD","FF")),R637),IF(J637&gt;=$X$32,$X$30,IF(J637&gt;=$Y$32,$Y$30,IF(J637&gt;=$Z$32,$Z$30,IF(J637&gt;=$AA$32,$AA$30,IF(J637&gt;=$AB$32,$AB$30,IF(J637&gt;=$AC$32,$AC$30,IF(J637&gt;=$AD$32,$AD$30,IF(J637&gt;=$AE$32,$AE$30,$AF$30))))))))),R637)</f>
        <v/>
      </c>
      <c r="T637" s="9" t="str" cm="1">
        <f t="array" ref="T637">IF(A637&lt;&gt;"",IF(_xlfn.BITOR(D637&lt;&gt;"GR",D637&lt;&gt;""),IF(AND(J637&gt;=50,D637&gt;=55),_xlfn.RANK.EQ(J637,$J$2:$J$1000,0),_xlfn.IFS(S637="FD",999,S637="FF",1000)),IF(AND(J637&gt;=50,F637&gt;=55),_xlfn.RANK.EQ(J637,$J$2:$J$326,0),_xlfn.IFS(S637="FD",999,S637="FF",1000))),"")</f>
        <v/>
      </c>
    </row>
    <row r="638" spans="1:20" x14ac:dyDescent="0.2">
      <c r="A638" s="3"/>
      <c r="B638" s="3"/>
      <c r="C638" s="3"/>
      <c r="D638" s="3"/>
      <c r="E638" s="16">
        <f t="shared" si="124"/>
        <v>0</v>
      </c>
      <c r="F638" s="16">
        <f t="shared" si="125"/>
        <v>0</v>
      </c>
      <c r="G638" s="9">
        <f t="shared" si="123"/>
        <v>0</v>
      </c>
      <c r="H638" s="9">
        <f t="shared" si="126"/>
        <v>0</v>
      </c>
      <c r="I638" s="9">
        <f t="shared" si="134"/>
        <v>0</v>
      </c>
      <c r="J638" s="9">
        <f t="shared" si="135"/>
        <v>0</v>
      </c>
      <c r="K638" s="9" t="str">
        <f t="shared" si="127"/>
        <v/>
      </c>
      <c r="L638" s="9" t="str">
        <f t="shared" si="128"/>
        <v/>
      </c>
      <c r="M638" s="9" t="str">
        <f t="shared" si="129"/>
        <v/>
      </c>
      <c r="N638" s="9" t="str">
        <f t="shared" si="130"/>
        <v/>
      </c>
      <c r="O638" s="9" t="str">
        <f t="shared" si="131"/>
        <v/>
      </c>
      <c r="P638" s="9" t="str">
        <f t="shared" si="132"/>
        <v/>
      </c>
      <c r="Q638" s="9" t="str">
        <f t="shared" si="133"/>
        <v/>
      </c>
      <c r="R638" s="9" t="str">
        <f>IF(A638&lt;&gt;"",IF(COUNTIF($G$2:$G$1000,"&gt;=50")&gt;=10,IF(AND(F638&gt;=55,G638&gt;=50),IF(_xlfn.RANK.EQ(K638,$K$2:$K$1000,0)&lt;=ROUND(COUNTIFS($G$2:$G$1000,"&gt;=50",$F$2:$F$1000,"&gt;=55")/100*$AF$9,0),$AF$8,IF(_xlfn.RANK.EQ(L638,$L$2:$L$1000,0)&lt;=ROUND(COUNTIFS($G$2:$G$1000,"&gt;=50",$F$2:$F$1000,"&gt;=55")/100*$AE$9,0),$AE$8,IF(_xlfn.RANK.EQ(M638,$M$2:$M$1000,0)&lt;=ROUND(COUNTIFS($G$2:$G$1000,"&gt;=50",$F$2:$F$1000,"&gt;=55")/100*$AD$9,0),$AD$8,IF(_xlfn.RANK.EQ(N638,$N$2:$N$1000,0)&lt;=ROUND(COUNTIFS($G$2:$G$1000,"&gt;=50",$F$2:$F$1000,"&gt;=55")/100*$AC$9,0),$AC$8,IF(_xlfn.RANK.EQ(O638,$O$2:$O$1000,0)&lt;=ROUND(COUNTIFS($G$2:$G$1000,"&gt;=50",$F$2:$F$1000,"&gt;=55")/100*$AB$9,0),$AB$8,IF(_xlfn.RANK.EQ(P638,$P$2:$P$1000,0)&lt;=ROUND(COUNTIFS($G$2:$G$1000,"&gt;=50",$F$2:$F$1000,"&gt;=55")/100*$AA$9,0),$AA$8,$Z$8)))))),IF(I638&gt;=$Y$9,$Y$8,$X$8)),IF(I638&gt;=$X$32,$X$30,IF(I638&gt;=$Y$32,$Y$30,IF(I638&gt;=$Z$32,$Z$30,IF(I638&gt;=$AA$32,$AA$30,IF(I638&gt;=$AB$32,$AB$30,IF(I638&gt;=$AC$32,$AC$30,IF(I638&gt;=$AD$32,$AD$30,IF(I638&gt;=$AE$32,$AE$30,$AF$30))))))))),"")</f>
        <v/>
      </c>
      <c r="S638" s="9" t="str" cm="1">
        <f t="array" ref="S638">IF(AND(D638&lt;&gt;"",D638&lt;&gt;"GR"),IF(COUNTIF($H$2:$H$1000,"&gt;=50")&gt;=10,IF(D638&lt;&gt;"GR",IF(AND(D638&gt;=55,H638&gt;=50),_xlfn.IFS(AND(H638&gt;=$AF$11,H638&gt;$AE$10,H638&gt;$AD$10,H638&gt;$AC$10,H638&gt;$AB$10,H638&gt;$AA$10,H638&gt;$Z$10),"AA",AND(H638&gt;=$AE$11,H638&gt;$AD$10,H638&gt;$AC$10,H638&gt;$AB$10,H638&gt;$AA$10,H638&gt;$Z$10),"BA",AND(H638&gt;=$AD$11,H638&gt;$AC$10,H638&gt;$AB$10,H638&gt;$AA$10,H638&gt;$Z$10),"BB",AND(H638&gt;=$AC$11,H638&gt;$AB$10,H638&gt;$AA$10,H638&gt;$Z$10),"CB",AND(H638&gt;=$AB$11,H638&gt;$AA$10,H638&gt;$Z$10),"CC",AND(H638&gt;=$AA$11,H638&gt;$Z$10),"DC",H638&gt;=50,"DD"),IF(H638&gt;=$Y$9,"FD","FF")),R638),IF(J638&gt;=$X$32,$X$30,IF(J638&gt;=$Y$32,$Y$30,IF(J638&gt;=$Z$32,$Z$30,IF(J638&gt;=$AA$32,$AA$30,IF(J638&gt;=$AB$32,$AB$30,IF(J638&gt;=$AC$32,$AC$30,IF(J638&gt;=$AD$32,$AD$30,IF(J638&gt;=$AE$32,$AE$30,$AF$30))))))))),R638)</f>
        <v/>
      </c>
      <c r="T638" s="9" t="str" cm="1">
        <f t="array" ref="T638">IF(A638&lt;&gt;"",IF(_xlfn.BITOR(D638&lt;&gt;"GR",D638&lt;&gt;""),IF(AND(J638&gt;=50,D638&gt;=55),_xlfn.RANK.EQ(J638,$J$2:$J$1000,0),_xlfn.IFS(S638="FD",999,S638="FF",1000)),IF(AND(J638&gt;=50,F638&gt;=55),_xlfn.RANK.EQ(J638,$J$2:$J$326,0),_xlfn.IFS(S638="FD",999,S638="FF",1000))),"")</f>
        <v/>
      </c>
    </row>
    <row r="639" spans="1:20" x14ac:dyDescent="0.2">
      <c r="A639" s="3"/>
      <c r="B639" s="3"/>
      <c r="C639" s="3"/>
      <c r="D639" s="3"/>
      <c r="E639" s="16">
        <f t="shared" si="124"/>
        <v>0</v>
      </c>
      <c r="F639" s="16">
        <f t="shared" si="125"/>
        <v>0</v>
      </c>
      <c r="G639" s="9">
        <f t="shared" si="123"/>
        <v>0</v>
      </c>
      <c r="H639" s="9">
        <f t="shared" si="126"/>
        <v>0</v>
      </c>
      <c r="I639" s="9">
        <f t="shared" si="134"/>
        <v>0</v>
      </c>
      <c r="J639" s="9">
        <f t="shared" si="135"/>
        <v>0</v>
      </c>
      <c r="K639" s="9" t="str">
        <f t="shared" si="127"/>
        <v/>
      </c>
      <c r="L639" s="9" t="str">
        <f t="shared" si="128"/>
        <v/>
      </c>
      <c r="M639" s="9" t="str">
        <f t="shared" si="129"/>
        <v/>
      </c>
      <c r="N639" s="9" t="str">
        <f t="shared" si="130"/>
        <v/>
      </c>
      <c r="O639" s="9" t="str">
        <f t="shared" si="131"/>
        <v/>
      </c>
      <c r="P639" s="9" t="str">
        <f t="shared" si="132"/>
        <v/>
      </c>
      <c r="Q639" s="9" t="str">
        <f t="shared" si="133"/>
        <v/>
      </c>
      <c r="R639" s="9" t="str">
        <f>IF(A639&lt;&gt;"",IF(COUNTIF($G$2:$G$1000,"&gt;=50")&gt;=10,IF(AND(F639&gt;=55,G639&gt;=50),IF(_xlfn.RANK.EQ(K639,$K$2:$K$1000,0)&lt;=ROUND(COUNTIFS($G$2:$G$1000,"&gt;=50",$F$2:$F$1000,"&gt;=55")/100*$AF$9,0),$AF$8,IF(_xlfn.RANK.EQ(L639,$L$2:$L$1000,0)&lt;=ROUND(COUNTIFS($G$2:$G$1000,"&gt;=50",$F$2:$F$1000,"&gt;=55")/100*$AE$9,0),$AE$8,IF(_xlfn.RANK.EQ(M639,$M$2:$M$1000,0)&lt;=ROUND(COUNTIFS($G$2:$G$1000,"&gt;=50",$F$2:$F$1000,"&gt;=55")/100*$AD$9,0),$AD$8,IF(_xlfn.RANK.EQ(N639,$N$2:$N$1000,0)&lt;=ROUND(COUNTIFS($G$2:$G$1000,"&gt;=50",$F$2:$F$1000,"&gt;=55")/100*$AC$9,0),$AC$8,IF(_xlfn.RANK.EQ(O639,$O$2:$O$1000,0)&lt;=ROUND(COUNTIFS($G$2:$G$1000,"&gt;=50",$F$2:$F$1000,"&gt;=55")/100*$AB$9,0),$AB$8,IF(_xlfn.RANK.EQ(P639,$P$2:$P$1000,0)&lt;=ROUND(COUNTIFS($G$2:$G$1000,"&gt;=50",$F$2:$F$1000,"&gt;=55")/100*$AA$9,0),$AA$8,$Z$8)))))),IF(I639&gt;=$Y$9,$Y$8,$X$8)),IF(I639&gt;=$X$32,$X$30,IF(I639&gt;=$Y$32,$Y$30,IF(I639&gt;=$Z$32,$Z$30,IF(I639&gt;=$AA$32,$AA$30,IF(I639&gt;=$AB$32,$AB$30,IF(I639&gt;=$AC$32,$AC$30,IF(I639&gt;=$AD$32,$AD$30,IF(I639&gt;=$AE$32,$AE$30,$AF$30))))))))),"")</f>
        <v/>
      </c>
      <c r="S639" s="9" t="str" cm="1">
        <f t="array" ref="S639">IF(AND(D639&lt;&gt;"",D639&lt;&gt;"GR"),IF(COUNTIF($H$2:$H$1000,"&gt;=50")&gt;=10,IF(D639&lt;&gt;"GR",IF(AND(D639&gt;=55,H639&gt;=50),_xlfn.IFS(AND(H639&gt;=$AF$11,H639&gt;$AE$10,H639&gt;$AD$10,H639&gt;$AC$10,H639&gt;$AB$10,H639&gt;$AA$10,H639&gt;$Z$10),"AA",AND(H639&gt;=$AE$11,H639&gt;$AD$10,H639&gt;$AC$10,H639&gt;$AB$10,H639&gt;$AA$10,H639&gt;$Z$10),"BA",AND(H639&gt;=$AD$11,H639&gt;$AC$10,H639&gt;$AB$10,H639&gt;$AA$10,H639&gt;$Z$10),"BB",AND(H639&gt;=$AC$11,H639&gt;$AB$10,H639&gt;$AA$10,H639&gt;$Z$10),"CB",AND(H639&gt;=$AB$11,H639&gt;$AA$10,H639&gt;$Z$10),"CC",AND(H639&gt;=$AA$11,H639&gt;$Z$10),"DC",H639&gt;=50,"DD"),IF(H639&gt;=$Y$9,"FD","FF")),R639),IF(J639&gt;=$X$32,$X$30,IF(J639&gt;=$Y$32,$Y$30,IF(J639&gt;=$Z$32,$Z$30,IF(J639&gt;=$AA$32,$AA$30,IF(J639&gt;=$AB$32,$AB$30,IF(J639&gt;=$AC$32,$AC$30,IF(J639&gt;=$AD$32,$AD$30,IF(J639&gt;=$AE$32,$AE$30,$AF$30))))))))),R639)</f>
        <v/>
      </c>
      <c r="T639" s="9" t="str" cm="1">
        <f t="array" ref="T639">IF(A639&lt;&gt;"",IF(_xlfn.BITOR(D639&lt;&gt;"GR",D639&lt;&gt;""),IF(AND(J639&gt;=50,D639&gt;=55),_xlfn.RANK.EQ(J639,$J$2:$J$1000,0),_xlfn.IFS(S639="FD",999,S639="FF",1000)),IF(AND(J639&gt;=50,F639&gt;=55),_xlfn.RANK.EQ(J639,$J$2:$J$326,0),_xlfn.IFS(S639="FD",999,S639="FF",1000))),"")</f>
        <v/>
      </c>
    </row>
    <row r="640" spans="1:20" x14ac:dyDescent="0.2">
      <c r="A640" s="3"/>
      <c r="B640" s="3"/>
      <c r="C640" s="3"/>
      <c r="D640" s="3"/>
      <c r="E640" s="16">
        <f t="shared" si="124"/>
        <v>0</v>
      </c>
      <c r="F640" s="16">
        <f t="shared" si="125"/>
        <v>0</v>
      </c>
      <c r="G640" s="9">
        <f t="shared" si="123"/>
        <v>0</v>
      </c>
      <c r="H640" s="9">
        <f t="shared" si="126"/>
        <v>0</v>
      </c>
      <c r="I640" s="9">
        <f t="shared" si="134"/>
        <v>0</v>
      </c>
      <c r="J640" s="9">
        <f t="shared" si="135"/>
        <v>0</v>
      </c>
      <c r="K640" s="9" t="str">
        <f t="shared" si="127"/>
        <v/>
      </c>
      <c r="L640" s="9" t="str">
        <f t="shared" si="128"/>
        <v/>
      </c>
      <c r="M640" s="9" t="str">
        <f t="shared" si="129"/>
        <v/>
      </c>
      <c r="N640" s="9" t="str">
        <f t="shared" si="130"/>
        <v/>
      </c>
      <c r="O640" s="9" t="str">
        <f t="shared" si="131"/>
        <v/>
      </c>
      <c r="P640" s="9" t="str">
        <f t="shared" si="132"/>
        <v/>
      </c>
      <c r="Q640" s="9" t="str">
        <f t="shared" si="133"/>
        <v/>
      </c>
      <c r="R640" s="9" t="str">
        <f>IF(A640&lt;&gt;"",IF(COUNTIF($G$2:$G$1000,"&gt;=50")&gt;=10,IF(AND(F640&gt;=55,G640&gt;=50),IF(_xlfn.RANK.EQ(K640,$K$2:$K$1000,0)&lt;=ROUND(COUNTIFS($G$2:$G$1000,"&gt;=50",$F$2:$F$1000,"&gt;=55")/100*$AF$9,0),$AF$8,IF(_xlfn.RANK.EQ(L640,$L$2:$L$1000,0)&lt;=ROUND(COUNTIFS($G$2:$G$1000,"&gt;=50",$F$2:$F$1000,"&gt;=55")/100*$AE$9,0),$AE$8,IF(_xlfn.RANK.EQ(M640,$M$2:$M$1000,0)&lt;=ROUND(COUNTIFS($G$2:$G$1000,"&gt;=50",$F$2:$F$1000,"&gt;=55")/100*$AD$9,0),$AD$8,IF(_xlfn.RANK.EQ(N640,$N$2:$N$1000,0)&lt;=ROUND(COUNTIFS($G$2:$G$1000,"&gt;=50",$F$2:$F$1000,"&gt;=55")/100*$AC$9,0),$AC$8,IF(_xlfn.RANK.EQ(O640,$O$2:$O$1000,0)&lt;=ROUND(COUNTIFS($G$2:$G$1000,"&gt;=50",$F$2:$F$1000,"&gt;=55")/100*$AB$9,0),$AB$8,IF(_xlfn.RANK.EQ(P640,$P$2:$P$1000,0)&lt;=ROUND(COUNTIFS($G$2:$G$1000,"&gt;=50",$F$2:$F$1000,"&gt;=55")/100*$AA$9,0),$AA$8,$Z$8)))))),IF(I640&gt;=$Y$9,$Y$8,$X$8)),IF(I640&gt;=$X$32,$X$30,IF(I640&gt;=$Y$32,$Y$30,IF(I640&gt;=$Z$32,$Z$30,IF(I640&gt;=$AA$32,$AA$30,IF(I640&gt;=$AB$32,$AB$30,IF(I640&gt;=$AC$32,$AC$30,IF(I640&gt;=$AD$32,$AD$30,IF(I640&gt;=$AE$32,$AE$30,$AF$30))))))))),"")</f>
        <v/>
      </c>
      <c r="S640" s="9" t="str" cm="1">
        <f t="array" ref="S640">IF(AND(D640&lt;&gt;"",D640&lt;&gt;"GR"),IF(COUNTIF($H$2:$H$1000,"&gt;=50")&gt;=10,IF(D640&lt;&gt;"GR",IF(AND(D640&gt;=55,H640&gt;=50),_xlfn.IFS(AND(H640&gt;=$AF$11,H640&gt;$AE$10,H640&gt;$AD$10,H640&gt;$AC$10,H640&gt;$AB$10,H640&gt;$AA$10,H640&gt;$Z$10),"AA",AND(H640&gt;=$AE$11,H640&gt;$AD$10,H640&gt;$AC$10,H640&gt;$AB$10,H640&gt;$AA$10,H640&gt;$Z$10),"BA",AND(H640&gt;=$AD$11,H640&gt;$AC$10,H640&gt;$AB$10,H640&gt;$AA$10,H640&gt;$Z$10),"BB",AND(H640&gt;=$AC$11,H640&gt;$AB$10,H640&gt;$AA$10,H640&gt;$Z$10),"CB",AND(H640&gt;=$AB$11,H640&gt;$AA$10,H640&gt;$Z$10),"CC",AND(H640&gt;=$AA$11,H640&gt;$Z$10),"DC",H640&gt;=50,"DD"),IF(H640&gt;=$Y$9,"FD","FF")),R640),IF(J640&gt;=$X$32,$X$30,IF(J640&gt;=$Y$32,$Y$30,IF(J640&gt;=$Z$32,$Z$30,IF(J640&gt;=$AA$32,$AA$30,IF(J640&gt;=$AB$32,$AB$30,IF(J640&gt;=$AC$32,$AC$30,IF(J640&gt;=$AD$32,$AD$30,IF(J640&gt;=$AE$32,$AE$30,$AF$30))))))))),R640)</f>
        <v/>
      </c>
      <c r="T640" s="9" t="str" cm="1">
        <f t="array" ref="T640">IF(A640&lt;&gt;"",IF(_xlfn.BITOR(D640&lt;&gt;"GR",D640&lt;&gt;""),IF(AND(J640&gt;=50,D640&gt;=55),_xlfn.RANK.EQ(J640,$J$2:$J$1000,0),_xlfn.IFS(S640="FD",999,S640="FF",1000)),IF(AND(J640&gt;=50,F640&gt;=55),_xlfn.RANK.EQ(J640,$J$2:$J$326,0),_xlfn.IFS(S640="FD",999,S640="FF",1000))),"")</f>
        <v/>
      </c>
    </row>
    <row r="641" spans="1:20" x14ac:dyDescent="0.2">
      <c r="A641" s="3"/>
      <c r="B641" s="3"/>
      <c r="C641" s="3"/>
      <c r="D641" s="3"/>
      <c r="E641" s="16">
        <f t="shared" si="124"/>
        <v>0</v>
      </c>
      <c r="F641" s="16">
        <f t="shared" si="125"/>
        <v>0</v>
      </c>
      <c r="G641" s="9">
        <f t="shared" si="123"/>
        <v>0</v>
      </c>
      <c r="H641" s="9">
        <f t="shared" si="126"/>
        <v>0</v>
      </c>
      <c r="I641" s="9">
        <f t="shared" si="134"/>
        <v>0</v>
      </c>
      <c r="J641" s="9">
        <f t="shared" si="135"/>
        <v>0</v>
      </c>
      <c r="K641" s="9" t="str">
        <f t="shared" si="127"/>
        <v/>
      </c>
      <c r="L641" s="9" t="str">
        <f t="shared" si="128"/>
        <v/>
      </c>
      <c r="M641" s="9" t="str">
        <f t="shared" si="129"/>
        <v/>
      </c>
      <c r="N641" s="9" t="str">
        <f t="shared" si="130"/>
        <v/>
      </c>
      <c r="O641" s="9" t="str">
        <f t="shared" si="131"/>
        <v/>
      </c>
      <c r="P641" s="9" t="str">
        <f t="shared" si="132"/>
        <v/>
      </c>
      <c r="Q641" s="9" t="str">
        <f t="shared" si="133"/>
        <v/>
      </c>
      <c r="R641" s="9" t="str">
        <f>IF(A641&lt;&gt;"",IF(COUNTIF($G$2:$G$1000,"&gt;=50")&gt;=10,IF(AND(F641&gt;=55,G641&gt;=50),IF(_xlfn.RANK.EQ(K641,$K$2:$K$1000,0)&lt;=ROUND(COUNTIFS($G$2:$G$1000,"&gt;=50",$F$2:$F$1000,"&gt;=55")/100*$AF$9,0),$AF$8,IF(_xlfn.RANK.EQ(L641,$L$2:$L$1000,0)&lt;=ROUND(COUNTIFS($G$2:$G$1000,"&gt;=50",$F$2:$F$1000,"&gt;=55")/100*$AE$9,0),$AE$8,IF(_xlfn.RANK.EQ(M641,$M$2:$M$1000,0)&lt;=ROUND(COUNTIFS($G$2:$G$1000,"&gt;=50",$F$2:$F$1000,"&gt;=55")/100*$AD$9,0),$AD$8,IF(_xlfn.RANK.EQ(N641,$N$2:$N$1000,0)&lt;=ROUND(COUNTIFS($G$2:$G$1000,"&gt;=50",$F$2:$F$1000,"&gt;=55")/100*$AC$9,0),$AC$8,IF(_xlfn.RANK.EQ(O641,$O$2:$O$1000,0)&lt;=ROUND(COUNTIFS($G$2:$G$1000,"&gt;=50",$F$2:$F$1000,"&gt;=55")/100*$AB$9,0),$AB$8,IF(_xlfn.RANK.EQ(P641,$P$2:$P$1000,0)&lt;=ROUND(COUNTIFS($G$2:$G$1000,"&gt;=50",$F$2:$F$1000,"&gt;=55")/100*$AA$9,0),$AA$8,$Z$8)))))),IF(I641&gt;=$Y$9,$Y$8,$X$8)),IF(I641&gt;=$X$32,$X$30,IF(I641&gt;=$Y$32,$Y$30,IF(I641&gt;=$Z$32,$Z$30,IF(I641&gt;=$AA$32,$AA$30,IF(I641&gt;=$AB$32,$AB$30,IF(I641&gt;=$AC$32,$AC$30,IF(I641&gt;=$AD$32,$AD$30,IF(I641&gt;=$AE$32,$AE$30,$AF$30))))))))),"")</f>
        <v/>
      </c>
      <c r="S641" s="9" t="str" cm="1">
        <f t="array" ref="S641">IF(AND(D641&lt;&gt;"",D641&lt;&gt;"GR"),IF(COUNTIF($H$2:$H$1000,"&gt;=50")&gt;=10,IF(D641&lt;&gt;"GR",IF(AND(D641&gt;=55,H641&gt;=50),_xlfn.IFS(AND(H641&gt;=$AF$11,H641&gt;$AE$10,H641&gt;$AD$10,H641&gt;$AC$10,H641&gt;$AB$10,H641&gt;$AA$10,H641&gt;$Z$10),"AA",AND(H641&gt;=$AE$11,H641&gt;$AD$10,H641&gt;$AC$10,H641&gt;$AB$10,H641&gt;$AA$10,H641&gt;$Z$10),"BA",AND(H641&gt;=$AD$11,H641&gt;$AC$10,H641&gt;$AB$10,H641&gt;$AA$10,H641&gt;$Z$10),"BB",AND(H641&gt;=$AC$11,H641&gt;$AB$10,H641&gt;$AA$10,H641&gt;$Z$10),"CB",AND(H641&gt;=$AB$11,H641&gt;$AA$10,H641&gt;$Z$10),"CC",AND(H641&gt;=$AA$11,H641&gt;$Z$10),"DC",H641&gt;=50,"DD"),IF(H641&gt;=$Y$9,"FD","FF")),R641),IF(J641&gt;=$X$32,$X$30,IF(J641&gt;=$Y$32,$Y$30,IF(J641&gt;=$Z$32,$Z$30,IF(J641&gt;=$AA$32,$AA$30,IF(J641&gt;=$AB$32,$AB$30,IF(J641&gt;=$AC$32,$AC$30,IF(J641&gt;=$AD$32,$AD$30,IF(J641&gt;=$AE$32,$AE$30,$AF$30))))))))),R641)</f>
        <v/>
      </c>
      <c r="T641" s="9" t="str" cm="1">
        <f t="array" ref="T641">IF(A641&lt;&gt;"",IF(_xlfn.BITOR(D641&lt;&gt;"GR",D641&lt;&gt;""),IF(AND(J641&gt;=50,D641&gt;=55),_xlfn.RANK.EQ(J641,$J$2:$J$1000,0),_xlfn.IFS(S641="FD",999,S641="FF",1000)),IF(AND(J641&gt;=50,F641&gt;=55),_xlfn.RANK.EQ(J641,$J$2:$J$326,0),_xlfn.IFS(S641="FD",999,S641="FF",1000))),"")</f>
        <v/>
      </c>
    </row>
    <row r="642" spans="1:20" x14ac:dyDescent="0.2">
      <c r="A642" s="3"/>
      <c r="B642" s="3"/>
      <c r="C642" s="3"/>
      <c r="D642" s="3"/>
      <c r="E642" s="16">
        <f t="shared" si="124"/>
        <v>0</v>
      </c>
      <c r="F642" s="16">
        <f t="shared" si="125"/>
        <v>0</v>
      </c>
      <c r="G642" s="9">
        <f t="shared" ref="G642:G705" si="136">(E642*0.4)+(F642*0.6)</f>
        <v>0</v>
      </c>
      <c r="H642" s="9">
        <f t="shared" si="126"/>
        <v>0</v>
      </c>
      <c r="I642" s="9">
        <f t="shared" si="134"/>
        <v>0</v>
      </c>
      <c r="J642" s="9">
        <f t="shared" si="135"/>
        <v>0</v>
      </c>
      <c r="K642" s="9" t="str">
        <f t="shared" si="127"/>
        <v/>
      </c>
      <c r="L642" s="9" t="str">
        <f t="shared" si="128"/>
        <v/>
      </c>
      <c r="M642" s="9" t="str">
        <f t="shared" si="129"/>
        <v/>
      </c>
      <c r="N642" s="9" t="str">
        <f t="shared" si="130"/>
        <v/>
      </c>
      <c r="O642" s="9" t="str">
        <f t="shared" si="131"/>
        <v/>
      </c>
      <c r="P642" s="9" t="str">
        <f t="shared" si="132"/>
        <v/>
      </c>
      <c r="Q642" s="9" t="str">
        <f t="shared" si="133"/>
        <v/>
      </c>
      <c r="R642" s="9" t="str">
        <f>IF(A642&lt;&gt;"",IF(COUNTIF($G$2:$G$1000,"&gt;=50")&gt;=10,IF(AND(F642&gt;=55,G642&gt;=50),IF(_xlfn.RANK.EQ(K642,$K$2:$K$1000,0)&lt;=ROUND(COUNTIFS($G$2:$G$1000,"&gt;=50",$F$2:$F$1000,"&gt;=55")/100*$AF$9,0),$AF$8,IF(_xlfn.RANK.EQ(L642,$L$2:$L$1000,0)&lt;=ROUND(COUNTIFS($G$2:$G$1000,"&gt;=50",$F$2:$F$1000,"&gt;=55")/100*$AE$9,0),$AE$8,IF(_xlfn.RANK.EQ(M642,$M$2:$M$1000,0)&lt;=ROUND(COUNTIFS($G$2:$G$1000,"&gt;=50",$F$2:$F$1000,"&gt;=55")/100*$AD$9,0),$AD$8,IF(_xlfn.RANK.EQ(N642,$N$2:$N$1000,0)&lt;=ROUND(COUNTIFS($G$2:$G$1000,"&gt;=50",$F$2:$F$1000,"&gt;=55")/100*$AC$9,0),$AC$8,IF(_xlfn.RANK.EQ(O642,$O$2:$O$1000,0)&lt;=ROUND(COUNTIFS($G$2:$G$1000,"&gt;=50",$F$2:$F$1000,"&gt;=55")/100*$AB$9,0),$AB$8,IF(_xlfn.RANK.EQ(P642,$P$2:$P$1000,0)&lt;=ROUND(COUNTIFS($G$2:$G$1000,"&gt;=50",$F$2:$F$1000,"&gt;=55")/100*$AA$9,0),$AA$8,$Z$8)))))),IF(I642&gt;=$Y$9,$Y$8,$X$8)),IF(I642&gt;=$X$32,$X$30,IF(I642&gt;=$Y$32,$Y$30,IF(I642&gt;=$Z$32,$Z$30,IF(I642&gt;=$AA$32,$AA$30,IF(I642&gt;=$AB$32,$AB$30,IF(I642&gt;=$AC$32,$AC$30,IF(I642&gt;=$AD$32,$AD$30,IF(I642&gt;=$AE$32,$AE$30,$AF$30))))))))),"")</f>
        <v/>
      </c>
      <c r="S642" s="9" t="str" cm="1">
        <f t="array" ref="S642">IF(AND(D642&lt;&gt;"",D642&lt;&gt;"GR"),IF(COUNTIF($H$2:$H$1000,"&gt;=50")&gt;=10,IF(D642&lt;&gt;"GR",IF(AND(D642&gt;=55,H642&gt;=50),_xlfn.IFS(AND(H642&gt;=$AF$11,H642&gt;$AE$10,H642&gt;$AD$10,H642&gt;$AC$10,H642&gt;$AB$10,H642&gt;$AA$10,H642&gt;$Z$10),"AA",AND(H642&gt;=$AE$11,H642&gt;$AD$10,H642&gt;$AC$10,H642&gt;$AB$10,H642&gt;$AA$10,H642&gt;$Z$10),"BA",AND(H642&gt;=$AD$11,H642&gt;$AC$10,H642&gt;$AB$10,H642&gt;$AA$10,H642&gt;$Z$10),"BB",AND(H642&gt;=$AC$11,H642&gt;$AB$10,H642&gt;$AA$10,H642&gt;$Z$10),"CB",AND(H642&gt;=$AB$11,H642&gt;$AA$10,H642&gt;$Z$10),"CC",AND(H642&gt;=$AA$11,H642&gt;$Z$10),"DC",H642&gt;=50,"DD"),IF(H642&gt;=$Y$9,"FD","FF")),R642),IF(J642&gt;=$X$32,$X$30,IF(J642&gt;=$Y$32,$Y$30,IF(J642&gt;=$Z$32,$Z$30,IF(J642&gt;=$AA$32,$AA$30,IF(J642&gt;=$AB$32,$AB$30,IF(J642&gt;=$AC$32,$AC$30,IF(J642&gt;=$AD$32,$AD$30,IF(J642&gt;=$AE$32,$AE$30,$AF$30))))))))),R642)</f>
        <v/>
      </c>
      <c r="T642" s="9" t="str" cm="1">
        <f t="array" ref="T642">IF(A642&lt;&gt;"",IF(_xlfn.BITOR(D642&lt;&gt;"GR",D642&lt;&gt;""),IF(AND(J642&gt;=50,D642&gt;=55),_xlfn.RANK.EQ(J642,$J$2:$J$1000,0),_xlfn.IFS(S642="FD",999,S642="FF",1000)),IF(AND(J642&gt;=50,F642&gt;=55),_xlfn.RANK.EQ(J642,$J$2:$J$326,0),_xlfn.IFS(S642="FD",999,S642="FF",1000))),"")</f>
        <v/>
      </c>
    </row>
    <row r="643" spans="1:20" x14ac:dyDescent="0.2">
      <c r="A643" s="3"/>
      <c r="B643" s="3"/>
      <c r="C643" s="3"/>
      <c r="D643" s="3"/>
      <c r="E643" s="16">
        <f t="shared" ref="E643:E706" si="137">IF(_xlfn.BITOR(B643="GR",B643=""),0,B643)</f>
        <v>0</v>
      </c>
      <c r="F643" s="16">
        <f t="shared" ref="F643:F706" si="138">IF(_xlfn.BITOR(C643="",C643="GR"),0,C643)</f>
        <v>0</v>
      </c>
      <c r="G643" s="9">
        <f t="shared" si="136"/>
        <v>0</v>
      </c>
      <c r="H643" s="9">
        <f t="shared" ref="H643:H706" si="139">IF(AND(D643&lt;&gt;"",D643&lt;&gt;"GR"),(E643*0.4)+(D643*0.6),G643)</f>
        <v>0</v>
      </c>
      <c r="I643" s="9">
        <f t="shared" si="134"/>
        <v>0</v>
      </c>
      <c r="J643" s="9">
        <f t="shared" si="135"/>
        <v>0</v>
      </c>
      <c r="K643" s="9" t="str">
        <f t="shared" ref="K643:K706" si="140">IF(AND(G643&gt;=50,F643&gt;=55),G643,"")</f>
        <v/>
      </c>
      <c r="L643" s="9" t="str">
        <f t="shared" ref="L643:L706" si="141">IF(K643&lt;&gt;"",IF(_xlfn.RANK.EQ(K643,$K$2:$K$326,0)&lt;=ROUND(COUNTIFS($G$2:$G$326,"&gt;=50",$F$2:$F$326,"&gt;=55")/100*$AF$9,0),"",G643),"")</f>
        <v/>
      </c>
      <c r="M643" s="9" t="str">
        <f t="shared" ref="M643:M706" si="142">IF(L643&lt;&gt;"",IF(_xlfn.RANK.EQ(L643,$L$2:$L$326,0)&lt;=ROUND(COUNTIFS($G$2:$G$326,"&gt;=50",$F$2:$F$326,"&gt;=55")/100*$AE$9,0),"",G643),"")</f>
        <v/>
      </c>
      <c r="N643" s="9" t="str">
        <f t="shared" ref="N643:N706" si="143">IF(M643&lt;&gt;"",IF(_xlfn.RANK.EQ(M643,$M$2:$M$326,0)&lt;=ROUND(COUNTIFS($G$2:$G$326,"&gt;=50",$F$2:$F$326,"&gt;=55")/100*$AD$9,0),"",G643),"")</f>
        <v/>
      </c>
      <c r="O643" s="9" t="str">
        <f t="shared" ref="O643:O706" si="144">IF(N643&lt;&gt;"",IF(_xlfn.RANK.EQ(N643,$N$2:$N$326,0)&lt;=ROUND(COUNTIFS($G$2:$G$326,"&gt;=50",$F$2:$F$326,"&gt;=55")/100*$AC$9,0),"",G643),"")</f>
        <v/>
      </c>
      <c r="P643" s="9" t="str">
        <f t="shared" ref="P643:P706" si="145">IF(O643&lt;&gt;"",IF(_xlfn.RANK.EQ(O643,$O$2:$O$326,0)&lt;=ROUND(COUNTIFS($G$2:$G$326,"&gt;=50",$F$2:$F$326,"&gt;=55")/100*$AB$9,0),"",G643),"")</f>
        <v/>
      </c>
      <c r="Q643" s="9" t="str">
        <f t="shared" ref="Q643:Q706" si="146">IF(P643&lt;&gt;"",IF(_xlfn.RANK.EQ(P643,$P$2:$P$326,0)&lt;=ROUND(COUNTIFS($G$2:$G$326,"&gt;=50",$F$2:$F$326,"&gt;=55")/100*$AA$9,0),"",G643),"")</f>
        <v/>
      </c>
      <c r="R643" s="9" t="str">
        <f>IF(A643&lt;&gt;"",IF(COUNTIF($G$2:$G$1000,"&gt;=50")&gt;=10,IF(AND(F643&gt;=55,G643&gt;=50),IF(_xlfn.RANK.EQ(K643,$K$2:$K$1000,0)&lt;=ROUND(COUNTIFS($G$2:$G$1000,"&gt;=50",$F$2:$F$1000,"&gt;=55")/100*$AF$9,0),$AF$8,IF(_xlfn.RANK.EQ(L643,$L$2:$L$1000,0)&lt;=ROUND(COUNTIFS($G$2:$G$1000,"&gt;=50",$F$2:$F$1000,"&gt;=55")/100*$AE$9,0),$AE$8,IF(_xlfn.RANK.EQ(M643,$M$2:$M$1000,0)&lt;=ROUND(COUNTIFS($G$2:$G$1000,"&gt;=50",$F$2:$F$1000,"&gt;=55")/100*$AD$9,0),$AD$8,IF(_xlfn.RANK.EQ(N643,$N$2:$N$1000,0)&lt;=ROUND(COUNTIFS($G$2:$G$1000,"&gt;=50",$F$2:$F$1000,"&gt;=55")/100*$AC$9,0),$AC$8,IF(_xlfn.RANK.EQ(O643,$O$2:$O$1000,0)&lt;=ROUND(COUNTIFS($G$2:$G$1000,"&gt;=50",$F$2:$F$1000,"&gt;=55")/100*$AB$9,0),$AB$8,IF(_xlfn.RANK.EQ(P643,$P$2:$P$1000,0)&lt;=ROUND(COUNTIFS($G$2:$G$1000,"&gt;=50",$F$2:$F$1000,"&gt;=55")/100*$AA$9,0),$AA$8,$Z$8)))))),IF(I643&gt;=$Y$9,$Y$8,$X$8)),IF(I643&gt;=$X$32,$X$30,IF(I643&gt;=$Y$32,$Y$30,IF(I643&gt;=$Z$32,$Z$30,IF(I643&gt;=$AA$32,$AA$30,IF(I643&gt;=$AB$32,$AB$30,IF(I643&gt;=$AC$32,$AC$30,IF(I643&gt;=$AD$32,$AD$30,IF(I643&gt;=$AE$32,$AE$30,$AF$30))))))))),"")</f>
        <v/>
      </c>
      <c r="S643" s="9" t="str" cm="1">
        <f t="array" ref="S643">IF(AND(D643&lt;&gt;"",D643&lt;&gt;"GR"),IF(COUNTIF($H$2:$H$1000,"&gt;=50")&gt;=10,IF(D643&lt;&gt;"GR",IF(AND(D643&gt;=55,H643&gt;=50),_xlfn.IFS(AND(H643&gt;=$AF$11,H643&gt;$AE$10,H643&gt;$AD$10,H643&gt;$AC$10,H643&gt;$AB$10,H643&gt;$AA$10,H643&gt;$Z$10),"AA",AND(H643&gt;=$AE$11,H643&gt;$AD$10,H643&gt;$AC$10,H643&gt;$AB$10,H643&gt;$AA$10,H643&gt;$Z$10),"BA",AND(H643&gt;=$AD$11,H643&gt;$AC$10,H643&gt;$AB$10,H643&gt;$AA$10,H643&gt;$Z$10),"BB",AND(H643&gt;=$AC$11,H643&gt;$AB$10,H643&gt;$AA$10,H643&gt;$Z$10),"CB",AND(H643&gt;=$AB$11,H643&gt;$AA$10,H643&gt;$Z$10),"CC",AND(H643&gt;=$AA$11,H643&gt;$Z$10),"DC",H643&gt;=50,"DD"),IF(H643&gt;=$Y$9,"FD","FF")),R643),IF(J643&gt;=$X$32,$X$30,IF(J643&gt;=$Y$32,$Y$30,IF(J643&gt;=$Z$32,$Z$30,IF(J643&gt;=$AA$32,$AA$30,IF(J643&gt;=$AB$32,$AB$30,IF(J643&gt;=$AC$32,$AC$30,IF(J643&gt;=$AD$32,$AD$30,IF(J643&gt;=$AE$32,$AE$30,$AF$30))))))))),R643)</f>
        <v/>
      </c>
      <c r="T643" s="9" t="str" cm="1">
        <f t="array" ref="T643">IF(A643&lt;&gt;"",IF(_xlfn.BITOR(D643&lt;&gt;"GR",D643&lt;&gt;""),IF(AND(J643&gt;=50,D643&gt;=55),_xlfn.RANK.EQ(J643,$J$2:$J$1000,0),_xlfn.IFS(S643="FD",999,S643="FF",1000)),IF(AND(J643&gt;=50,F643&gt;=55),_xlfn.RANK.EQ(J643,$J$2:$J$326,0),_xlfn.IFS(S643="FD",999,S643="FF",1000))),"")</f>
        <v/>
      </c>
    </row>
    <row r="644" spans="1:20" x14ac:dyDescent="0.2">
      <c r="A644" s="3"/>
      <c r="B644" s="3"/>
      <c r="C644" s="3"/>
      <c r="D644" s="3"/>
      <c r="E644" s="16">
        <f t="shared" si="137"/>
        <v>0</v>
      </c>
      <c r="F644" s="16">
        <f t="shared" si="138"/>
        <v>0</v>
      </c>
      <c r="G644" s="9">
        <f t="shared" si="136"/>
        <v>0</v>
      </c>
      <c r="H644" s="9">
        <f t="shared" si="139"/>
        <v>0</v>
      </c>
      <c r="I644" s="9">
        <f t="shared" si="134"/>
        <v>0</v>
      </c>
      <c r="J644" s="9">
        <f t="shared" si="135"/>
        <v>0</v>
      </c>
      <c r="K644" s="9" t="str">
        <f t="shared" si="140"/>
        <v/>
      </c>
      <c r="L644" s="9" t="str">
        <f t="shared" si="141"/>
        <v/>
      </c>
      <c r="M644" s="9" t="str">
        <f t="shared" si="142"/>
        <v/>
      </c>
      <c r="N644" s="9" t="str">
        <f t="shared" si="143"/>
        <v/>
      </c>
      <c r="O644" s="9" t="str">
        <f t="shared" si="144"/>
        <v/>
      </c>
      <c r="P644" s="9" t="str">
        <f t="shared" si="145"/>
        <v/>
      </c>
      <c r="Q644" s="9" t="str">
        <f t="shared" si="146"/>
        <v/>
      </c>
      <c r="R644" s="9" t="str">
        <f>IF(A644&lt;&gt;"",IF(COUNTIF($G$2:$G$1000,"&gt;=50")&gt;=10,IF(AND(F644&gt;=55,G644&gt;=50),IF(_xlfn.RANK.EQ(K644,$K$2:$K$1000,0)&lt;=ROUND(COUNTIFS($G$2:$G$1000,"&gt;=50",$F$2:$F$1000,"&gt;=55")/100*$AF$9,0),$AF$8,IF(_xlfn.RANK.EQ(L644,$L$2:$L$1000,0)&lt;=ROUND(COUNTIFS($G$2:$G$1000,"&gt;=50",$F$2:$F$1000,"&gt;=55")/100*$AE$9,0),$AE$8,IF(_xlfn.RANK.EQ(M644,$M$2:$M$1000,0)&lt;=ROUND(COUNTIFS($G$2:$G$1000,"&gt;=50",$F$2:$F$1000,"&gt;=55")/100*$AD$9,0),$AD$8,IF(_xlfn.RANK.EQ(N644,$N$2:$N$1000,0)&lt;=ROUND(COUNTIFS($G$2:$G$1000,"&gt;=50",$F$2:$F$1000,"&gt;=55")/100*$AC$9,0),$AC$8,IF(_xlfn.RANK.EQ(O644,$O$2:$O$1000,0)&lt;=ROUND(COUNTIFS($G$2:$G$1000,"&gt;=50",$F$2:$F$1000,"&gt;=55")/100*$AB$9,0),$AB$8,IF(_xlfn.RANK.EQ(P644,$P$2:$P$1000,0)&lt;=ROUND(COUNTIFS($G$2:$G$1000,"&gt;=50",$F$2:$F$1000,"&gt;=55")/100*$AA$9,0),$AA$8,$Z$8)))))),IF(I644&gt;=$Y$9,$Y$8,$X$8)),IF(I644&gt;=$X$32,$X$30,IF(I644&gt;=$Y$32,$Y$30,IF(I644&gt;=$Z$32,$Z$30,IF(I644&gt;=$AA$32,$AA$30,IF(I644&gt;=$AB$32,$AB$30,IF(I644&gt;=$AC$32,$AC$30,IF(I644&gt;=$AD$32,$AD$30,IF(I644&gt;=$AE$32,$AE$30,$AF$30))))))))),"")</f>
        <v/>
      </c>
      <c r="S644" s="9" t="str" cm="1">
        <f t="array" ref="S644">IF(AND(D644&lt;&gt;"",D644&lt;&gt;"GR"),IF(COUNTIF($H$2:$H$1000,"&gt;=50")&gt;=10,IF(D644&lt;&gt;"GR",IF(AND(D644&gt;=55,H644&gt;=50),_xlfn.IFS(AND(H644&gt;=$AF$11,H644&gt;$AE$10,H644&gt;$AD$10,H644&gt;$AC$10,H644&gt;$AB$10,H644&gt;$AA$10,H644&gt;$Z$10),"AA",AND(H644&gt;=$AE$11,H644&gt;$AD$10,H644&gt;$AC$10,H644&gt;$AB$10,H644&gt;$AA$10,H644&gt;$Z$10),"BA",AND(H644&gt;=$AD$11,H644&gt;$AC$10,H644&gt;$AB$10,H644&gt;$AA$10,H644&gt;$Z$10),"BB",AND(H644&gt;=$AC$11,H644&gt;$AB$10,H644&gt;$AA$10,H644&gt;$Z$10),"CB",AND(H644&gt;=$AB$11,H644&gt;$AA$10,H644&gt;$Z$10),"CC",AND(H644&gt;=$AA$11,H644&gt;$Z$10),"DC",H644&gt;=50,"DD"),IF(H644&gt;=$Y$9,"FD","FF")),R644),IF(J644&gt;=$X$32,$X$30,IF(J644&gt;=$Y$32,$Y$30,IF(J644&gt;=$Z$32,$Z$30,IF(J644&gt;=$AA$32,$AA$30,IF(J644&gt;=$AB$32,$AB$30,IF(J644&gt;=$AC$32,$AC$30,IF(J644&gt;=$AD$32,$AD$30,IF(J644&gt;=$AE$32,$AE$30,$AF$30))))))))),R644)</f>
        <v/>
      </c>
      <c r="T644" s="9" t="str" cm="1">
        <f t="array" ref="T644">IF(A644&lt;&gt;"",IF(_xlfn.BITOR(D644&lt;&gt;"GR",D644&lt;&gt;""),IF(AND(J644&gt;=50,D644&gt;=55),_xlfn.RANK.EQ(J644,$J$2:$J$1000,0),_xlfn.IFS(S644="FD",999,S644="FF",1000)),IF(AND(J644&gt;=50,F644&gt;=55),_xlfn.RANK.EQ(J644,$J$2:$J$326,0),_xlfn.IFS(S644="FD",999,S644="FF",1000))),"")</f>
        <v/>
      </c>
    </row>
    <row r="645" spans="1:20" x14ac:dyDescent="0.2">
      <c r="A645" s="3"/>
      <c r="B645" s="3"/>
      <c r="C645" s="3"/>
      <c r="D645" s="3"/>
      <c r="E645" s="16">
        <f t="shared" si="137"/>
        <v>0</v>
      </c>
      <c r="F645" s="16">
        <f t="shared" si="138"/>
        <v>0</v>
      </c>
      <c r="G645" s="9">
        <f t="shared" si="136"/>
        <v>0</v>
      </c>
      <c r="H645" s="9">
        <f t="shared" si="139"/>
        <v>0</v>
      </c>
      <c r="I645" s="9">
        <f t="shared" si="134"/>
        <v>0</v>
      </c>
      <c r="J645" s="9">
        <f t="shared" si="135"/>
        <v>0</v>
      </c>
      <c r="K645" s="9" t="str">
        <f t="shared" si="140"/>
        <v/>
      </c>
      <c r="L645" s="9" t="str">
        <f t="shared" si="141"/>
        <v/>
      </c>
      <c r="M645" s="9" t="str">
        <f t="shared" si="142"/>
        <v/>
      </c>
      <c r="N645" s="9" t="str">
        <f t="shared" si="143"/>
        <v/>
      </c>
      <c r="O645" s="9" t="str">
        <f t="shared" si="144"/>
        <v/>
      </c>
      <c r="P645" s="9" t="str">
        <f t="shared" si="145"/>
        <v/>
      </c>
      <c r="Q645" s="9" t="str">
        <f t="shared" si="146"/>
        <v/>
      </c>
      <c r="R645" s="9" t="str">
        <f>IF(A645&lt;&gt;"",IF(COUNTIF($G$2:$G$1000,"&gt;=50")&gt;=10,IF(AND(F645&gt;=55,G645&gt;=50),IF(_xlfn.RANK.EQ(K645,$K$2:$K$1000,0)&lt;=ROUND(COUNTIFS($G$2:$G$1000,"&gt;=50",$F$2:$F$1000,"&gt;=55")/100*$AF$9,0),$AF$8,IF(_xlfn.RANK.EQ(L645,$L$2:$L$1000,0)&lt;=ROUND(COUNTIFS($G$2:$G$1000,"&gt;=50",$F$2:$F$1000,"&gt;=55")/100*$AE$9,0),$AE$8,IF(_xlfn.RANK.EQ(M645,$M$2:$M$1000,0)&lt;=ROUND(COUNTIFS($G$2:$G$1000,"&gt;=50",$F$2:$F$1000,"&gt;=55")/100*$AD$9,0),$AD$8,IF(_xlfn.RANK.EQ(N645,$N$2:$N$1000,0)&lt;=ROUND(COUNTIFS($G$2:$G$1000,"&gt;=50",$F$2:$F$1000,"&gt;=55")/100*$AC$9,0),$AC$8,IF(_xlfn.RANK.EQ(O645,$O$2:$O$1000,0)&lt;=ROUND(COUNTIFS($G$2:$G$1000,"&gt;=50",$F$2:$F$1000,"&gt;=55")/100*$AB$9,0),$AB$8,IF(_xlfn.RANK.EQ(P645,$P$2:$P$1000,0)&lt;=ROUND(COUNTIFS($G$2:$G$1000,"&gt;=50",$F$2:$F$1000,"&gt;=55")/100*$AA$9,0),$AA$8,$Z$8)))))),IF(I645&gt;=$Y$9,$Y$8,$X$8)),IF(I645&gt;=$X$32,$X$30,IF(I645&gt;=$Y$32,$Y$30,IF(I645&gt;=$Z$32,$Z$30,IF(I645&gt;=$AA$32,$AA$30,IF(I645&gt;=$AB$32,$AB$30,IF(I645&gt;=$AC$32,$AC$30,IF(I645&gt;=$AD$32,$AD$30,IF(I645&gt;=$AE$32,$AE$30,$AF$30))))))))),"")</f>
        <v/>
      </c>
      <c r="S645" s="9" t="str" cm="1">
        <f t="array" ref="S645">IF(AND(D645&lt;&gt;"",D645&lt;&gt;"GR"),IF(COUNTIF($H$2:$H$1000,"&gt;=50")&gt;=10,IF(D645&lt;&gt;"GR",IF(AND(D645&gt;=55,H645&gt;=50),_xlfn.IFS(AND(H645&gt;=$AF$11,H645&gt;$AE$10,H645&gt;$AD$10,H645&gt;$AC$10,H645&gt;$AB$10,H645&gt;$AA$10,H645&gt;$Z$10),"AA",AND(H645&gt;=$AE$11,H645&gt;$AD$10,H645&gt;$AC$10,H645&gt;$AB$10,H645&gt;$AA$10,H645&gt;$Z$10),"BA",AND(H645&gt;=$AD$11,H645&gt;$AC$10,H645&gt;$AB$10,H645&gt;$AA$10,H645&gt;$Z$10),"BB",AND(H645&gt;=$AC$11,H645&gt;$AB$10,H645&gt;$AA$10,H645&gt;$Z$10),"CB",AND(H645&gt;=$AB$11,H645&gt;$AA$10,H645&gt;$Z$10),"CC",AND(H645&gt;=$AA$11,H645&gt;$Z$10),"DC",H645&gt;=50,"DD"),IF(H645&gt;=$Y$9,"FD","FF")),R645),IF(J645&gt;=$X$32,$X$30,IF(J645&gt;=$Y$32,$Y$30,IF(J645&gt;=$Z$32,$Z$30,IF(J645&gt;=$AA$32,$AA$30,IF(J645&gt;=$AB$32,$AB$30,IF(J645&gt;=$AC$32,$AC$30,IF(J645&gt;=$AD$32,$AD$30,IF(J645&gt;=$AE$32,$AE$30,$AF$30))))))))),R645)</f>
        <v/>
      </c>
      <c r="T645" s="9" t="str" cm="1">
        <f t="array" ref="T645">IF(A645&lt;&gt;"",IF(_xlfn.BITOR(D645&lt;&gt;"GR",D645&lt;&gt;""),IF(AND(J645&gt;=50,D645&gt;=55),_xlfn.RANK.EQ(J645,$J$2:$J$1000,0),_xlfn.IFS(S645="FD",999,S645="FF",1000)),IF(AND(J645&gt;=50,F645&gt;=55),_xlfn.RANK.EQ(J645,$J$2:$J$326,0),_xlfn.IFS(S645="FD",999,S645="FF",1000))),"")</f>
        <v/>
      </c>
    </row>
    <row r="646" spans="1:20" x14ac:dyDescent="0.2">
      <c r="A646" s="3"/>
      <c r="B646" s="3"/>
      <c r="C646" s="3"/>
      <c r="D646" s="3"/>
      <c r="E646" s="16">
        <f t="shared" si="137"/>
        <v>0</v>
      </c>
      <c r="F646" s="16">
        <f t="shared" si="138"/>
        <v>0</v>
      </c>
      <c r="G646" s="9">
        <f t="shared" si="136"/>
        <v>0</v>
      </c>
      <c r="H646" s="9">
        <f t="shared" si="139"/>
        <v>0</v>
      </c>
      <c r="I646" s="9">
        <f t="shared" si="134"/>
        <v>0</v>
      </c>
      <c r="J646" s="9">
        <f t="shared" si="135"/>
        <v>0</v>
      </c>
      <c r="K646" s="9" t="str">
        <f t="shared" si="140"/>
        <v/>
      </c>
      <c r="L646" s="9" t="str">
        <f t="shared" si="141"/>
        <v/>
      </c>
      <c r="M646" s="9" t="str">
        <f t="shared" si="142"/>
        <v/>
      </c>
      <c r="N646" s="9" t="str">
        <f t="shared" si="143"/>
        <v/>
      </c>
      <c r="O646" s="9" t="str">
        <f t="shared" si="144"/>
        <v/>
      </c>
      <c r="P646" s="9" t="str">
        <f t="shared" si="145"/>
        <v/>
      </c>
      <c r="Q646" s="9" t="str">
        <f t="shared" si="146"/>
        <v/>
      </c>
      <c r="R646" s="9" t="str">
        <f>IF(A646&lt;&gt;"",IF(COUNTIF($G$2:$G$1000,"&gt;=50")&gt;=10,IF(AND(F646&gt;=55,G646&gt;=50),IF(_xlfn.RANK.EQ(K646,$K$2:$K$1000,0)&lt;=ROUND(COUNTIFS($G$2:$G$1000,"&gt;=50",$F$2:$F$1000,"&gt;=55")/100*$AF$9,0),$AF$8,IF(_xlfn.RANK.EQ(L646,$L$2:$L$1000,0)&lt;=ROUND(COUNTIFS($G$2:$G$1000,"&gt;=50",$F$2:$F$1000,"&gt;=55")/100*$AE$9,0),$AE$8,IF(_xlfn.RANK.EQ(M646,$M$2:$M$1000,0)&lt;=ROUND(COUNTIFS($G$2:$G$1000,"&gt;=50",$F$2:$F$1000,"&gt;=55")/100*$AD$9,0),$AD$8,IF(_xlfn.RANK.EQ(N646,$N$2:$N$1000,0)&lt;=ROUND(COUNTIFS($G$2:$G$1000,"&gt;=50",$F$2:$F$1000,"&gt;=55")/100*$AC$9,0),$AC$8,IF(_xlfn.RANK.EQ(O646,$O$2:$O$1000,0)&lt;=ROUND(COUNTIFS($G$2:$G$1000,"&gt;=50",$F$2:$F$1000,"&gt;=55")/100*$AB$9,0),$AB$8,IF(_xlfn.RANK.EQ(P646,$P$2:$P$1000,0)&lt;=ROUND(COUNTIFS($G$2:$G$1000,"&gt;=50",$F$2:$F$1000,"&gt;=55")/100*$AA$9,0),$AA$8,$Z$8)))))),IF(I646&gt;=$Y$9,$Y$8,$X$8)),IF(I646&gt;=$X$32,$X$30,IF(I646&gt;=$Y$32,$Y$30,IF(I646&gt;=$Z$32,$Z$30,IF(I646&gt;=$AA$32,$AA$30,IF(I646&gt;=$AB$32,$AB$30,IF(I646&gt;=$AC$32,$AC$30,IF(I646&gt;=$AD$32,$AD$30,IF(I646&gt;=$AE$32,$AE$30,$AF$30))))))))),"")</f>
        <v/>
      </c>
      <c r="S646" s="9" t="str" cm="1">
        <f t="array" ref="S646">IF(AND(D646&lt;&gt;"",D646&lt;&gt;"GR"),IF(COUNTIF($H$2:$H$1000,"&gt;=50")&gt;=10,IF(D646&lt;&gt;"GR",IF(AND(D646&gt;=55,H646&gt;=50),_xlfn.IFS(AND(H646&gt;=$AF$11,H646&gt;$AE$10,H646&gt;$AD$10,H646&gt;$AC$10,H646&gt;$AB$10,H646&gt;$AA$10,H646&gt;$Z$10),"AA",AND(H646&gt;=$AE$11,H646&gt;$AD$10,H646&gt;$AC$10,H646&gt;$AB$10,H646&gt;$AA$10,H646&gt;$Z$10),"BA",AND(H646&gt;=$AD$11,H646&gt;$AC$10,H646&gt;$AB$10,H646&gt;$AA$10,H646&gt;$Z$10),"BB",AND(H646&gt;=$AC$11,H646&gt;$AB$10,H646&gt;$AA$10,H646&gt;$Z$10),"CB",AND(H646&gt;=$AB$11,H646&gt;$AA$10,H646&gt;$Z$10),"CC",AND(H646&gt;=$AA$11,H646&gt;$Z$10),"DC",H646&gt;=50,"DD"),IF(H646&gt;=$Y$9,"FD","FF")),R646),IF(J646&gt;=$X$32,$X$30,IF(J646&gt;=$Y$32,$Y$30,IF(J646&gt;=$Z$32,$Z$30,IF(J646&gt;=$AA$32,$AA$30,IF(J646&gt;=$AB$32,$AB$30,IF(J646&gt;=$AC$32,$AC$30,IF(J646&gt;=$AD$32,$AD$30,IF(J646&gt;=$AE$32,$AE$30,$AF$30))))))))),R646)</f>
        <v/>
      </c>
      <c r="T646" s="9" t="str" cm="1">
        <f t="array" ref="T646">IF(A646&lt;&gt;"",IF(_xlfn.BITOR(D646&lt;&gt;"GR",D646&lt;&gt;""),IF(AND(J646&gt;=50,D646&gt;=55),_xlfn.RANK.EQ(J646,$J$2:$J$1000,0),_xlfn.IFS(S646="FD",999,S646="FF",1000)),IF(AND(J646&gt;=50,F646&gt;=55),_xlfn.RANK.EQ(J646,$J$2:$J$326,0),_xlfn.IFS(S646="FD",999,S646="FF",1000))),"")</f>
        <v/>
      </c>
    </row>
    <row r="647" spans="1:20" x14ac:dyDescent="0.2">
      <c r="A647" s="3"/>
      <c r="B647" s="3"/>
      <c r="C647" s="3"/>
      <c r="D647" s="3"/>
      <c r="E647" s="16">
        <f t="shared" si="137"/>
        <v>0</v>
      </c>
      <c r="F647" s="16">
        <f t="shared" si="138"/>
        <v>0</v>
      </c>
      <c r="G647" s="9">
        <f t="shared" si="136"/>
        <v>0</v>
      </c>
      <c r="H647" s="9">
        <f t="shared" si="139"/>
        <v>0</v>
      </c>
      <c r="I647" s="9">
        <f t="shared" ref="I647:I710" si="147">ROUND(G647,0)</f>
        <v>0</v>
      </c>
      <c r="J647" s="9">
        <f t="shared" ref="J647:J710" si="148">ROUND(H647,0)</f>
        <v>0</v>
      </c>
      <c r="K647" s="9" t="str">
        <f t="shared" si="140"/>
        <v/>
      </c>
      <c r="L647" s="9" t="str">
        <f t="shared" si="141"/>
        <v/>
      </c>
      <c r="M647" s="9" t="str">
        <f t="shared" si="142"/>
        <v/>
      </c>
      <c r="N647" s="9" t="str">
        <f t="shared" si="143"/>
        <v/>
      </c>
      <c r="O647" s="9" t="str">
        <f t="shared" si="144"/>
        <v/>
      </c>
      <c r="P647" s="9" t="str">
        <f t="shared" si="145"/>
        <v/>
      </c>
      <c r="Q647" s="9" t="str">
        <f t="shared" si="146"/>
        <v/>
      </c>
      <c r="R647" s="9" t="str">
        <f>IF(A647&lt;&gt;"",IF(COUNTIF($G$2:$G$1000,"&gt;=50")&gt;=10,IF(AND(F647&gt;=55,G647&gt;=50),IF(_xlfn.RANK.EQ(K647,$K$2:$K$1000,0)&lt;=ROUND(COUNTIFS($G$2:$G$1000,"&gt;=50",$F$2:$F$1000,"&gt;=55")/100*$AF$9,0),$AF$8,IF(_xlfn.RANK.EQ(L647,$L$2:$L$1000,0)&lt;=ROUND(COUNTIFS($G$2:$G$1000,"&gt;=50",$F$2:$F$1000,"&gt;=55")/100*$AE$9,0),$AE$8,IF(_xlfn.RANK.EQ(M647,$M$2:$M$1000,0)&lt;=ROUND(COUNTIFS($G$2:$G$1000,"&gt;=50",$F$2:$F$1000,"&gt;=55")/100*$AD$9,0),$AD$8,IF(_xlfn.RANK.EQ(N647,$N$2:$N$1000,0)&lt;=ROUND(COUNTIFS($G$2:$G$1000,"&gt;=50",$F$2:$F$1000,"&gt;=55")/100*$AC$9,0),$AC$8,IF(_xlfn.RANK.EQ(O647,$O$2:$O$1000,0)&lt;=ROUND(COUNTIFS($G$2:$G$1000,"&gt;=50",$F$2:$F$1000,"&gt;=55")/100*$AB$9,0),$AB$8,IF(_xlfn.RANK.EQ(P647,$P$2:$P$1000,0)&lt;=ROUND(COUNTIFS($G$2:$G$1000,"&gt;=50",$F$2:$F$1000,"&gt;=55")/100*$AA$9,0),$AA$8,$Z$8)))))),IF(I647&gt;=$Y$9,$Y$8,$X$8)),IF(I647&gt;=$X$32,$X$30,IF(I647&gt;=$Y$32,$Y$30,IF(I647&gt;=$Z$32,$Z$30,IF(I647&gt;=$AA$32,$AA$30,IF(I647&gt;=$AB$32,$AB$30,IF(I647&gt;=$AC$32,$AC$30,IF(I647&gt;=$AD$32,$AD$30,IF(I647&gt;=$AE$32,$AE$30,$AF$30))))))))),"")</f>
        <v/>
      </c>
      <c r="S647" s="9" t="str" cm="1">
        <f t="array" ref="S647">IF(AND(D647&lt;&gt;"",D647&lt;&gt;"GR"),IF(COUNTIF($H$2:$H$1000,"&gt;=50")&gt;=10,IF(D647&lt;&gt;"GR",IF(AND(D647&gt;=55,H647&gt;=50),_xlfn.IFS(AND(H647&gt;=$AF$11,H647&gt;$AE$10,H647&gt;$AD$10,H647&gt;$AC$10,H647&gt;$AB$10,H647&gt;$AA$10,H647&gt;$Z$10),"AA",AND(H647&gt;=$AE$11,H647&gt;$AD$10,H647&gt;$AC$10,H647&gt;$AB$10,H647&gt;$AA$10,H647&gt;$Z$10),"BA",AND(H647&gt;=$AD$11,H647&gt;$AC$10,H647&gt;$AB$10,H647&gt;$AA$10,H647&gt;$Z$10),"BB",AND(H647&gt;=$AC$11,H647&gt;$AB$10,H647&gt;$AA$10,H647&gt;$Z$10),"CB",AND(H647&gt;=$AB$11,H647&gt;$AA$10,H647&gt;$Z$10),"CC",AND(H647&gt;=$AA$11,H647&gt;$Z$10),"DC",H647&gt;=50,"DD"),IF(H647&gt;=$Y$9,"FD","FF")),R647),IF(J647&gt;=$X$32,$X$30,IF(J647&gt;=$Y$32,$Y$30,IF(J647&gt;=$Z$32,$Z$30,IF(J647&gt;=$AA$32,$AA$30,IF(J647&gt;=$AB$32,$AB$30,IF(J647&gt;=$AC$32,$AC$30,IF(J647&gt;=$AD$32,$AD$30,IF(J647&gt;=$AE$32,$AE$30,$AF$30))))))))),R647)</f>
        <v/>
      </c>
      <c r="T647" s="9" t="str" cm="1">
        <f t="array" ref="T647">IF(A647&lt;&gt;"",IF(_xlfn.BITOR(D647&lt;&gt;"GR",D647&lt;&gt;""),IF(AND(J647&gt;=50,D647&gt;=55),_xlfn.RANK.EQ(J647,$J$2:$J$1000,0),_xlfn.IFS(S647="FD",999,S647="FF",1000)),IF(AND(J647&gt;=50,F647&gt;=55),_xlfn.RANK.EQ(J647,$J$2:$J$326,0),_xlfn.IFS(S647="FD",999,S647="FF",1000))),"")</f>
        <v/>
      </c>
    </row>
    <row r="648" spans="1:20" x14ac:dyDescent="0.2">
      <c r="A648" s="3"/>
      <c r="B648" s="3"/>
      <c r="C648" s="3"/>
      <c r="D648" s="3"/>
      <c r="E648" s="16">
        <f t="shared" si="137"/>
        <v>0</v>
      </c>
      <c r="F648" s="16">
        <f t="shared" si="138"/>
        <v>0</v>
      </c>
      <c r="G648" s="9">
        <f t="shared" si="136"/>
        <v>0</v>
      </c>
      <c r="H648" s="9">
        <f t="shared" si="139"/>
        <v>0</v>
      </c>
      <c r="I648" s="9">
        <f t="shared" si="147"/>
        <v>0</v>
      </c>
      <c r="J648" s="9">
        <f t="shared" si="148"/>
        <v>0</v>
      </c>
      <c r="K648" s="9" t="str">
        <f t="shared" si="140"/>
        <v/>
      </c>
      <c r="L648" s="9" t="str">
        <f t="shared" si="141"/>
        <v/>
      </c>
      <c r="M648" s="9" t="str">
        <f t="shared" si="142"/>
        <v/>
      </c>
      <c r="N648" s="9" t="str">
        <f t="shared" si="143"/>
        <v/>
      </c>
      <c r="O648" s="9" t="str">
        <f t="shared" si="144"/>
        <v/>
      </c>
      <c r="P648" s="9" t="str">
        <f t="shared" si="145"/>
        <v/>
      </c>
      <c r="Q648" s="9" t="str">
        <f t="shared" si="146"/>
        <v/>
      </c>
      <c r="R648" s="9" t="str">
        <f>IF(A648&lt;&gt;"",IF(COUNTIF($G$2:$G$1000,"&gt;=50")&gt;=10,IF(AND(F648&gt;=55,G648&gt;=50),IF(_xlfn.RANK.EQ(K648,$K$2:$K$1000,0)&lt;=ROUND(COUNTIFS($G$2:$G$1000,"&gt;=50",$F$2:$F$1000,"&gt;=55")/100*$AF$9,0),$AF$8,IF(_xlfn.RANK.EQ(L648,$L$2:$L$1000,0)&lt;=ROUND(COUNTIFS($G$2:$G$1000,"&gt;=50",$F$2:$F$1000,"&gt;=55")/100*$AE$9,0),$AE$8,IF(_xlfn.RANK.EQ(M648,$M$2:$M$1000,0)&lt;=ROUND(COUNTIFS($G$2:$G$1000,"&gt;=50",$F$2:$F$1000,"&gt;=55")/100*$AD$9,0),$AD$8,IF(_xlfn.RANK.EQ(N648,$N$2:$N$1000,0)&lt;=ROUND(COUNTIFS($G$2:$G$1000,"&gt;=50",$F$2:$F$1000,"&gt;=55")/100*$AC$9,0),$AC$8,IF(_xlfn.RANK.EQ(O648,$O$2:$O$1000,0)&lt;=ROUND(COUNTIFS($G$2:$G$1000,"&gt;=50",$F$2:$F$1000,"&gt;=55")/100*$AB$9,0),$AB$8,IF(_xlfn.RANK.EQ(P648,$P$2:$P$1000,0)&lt;=ROUND(COUNTIFS($G$2:$G$1000,"&gt;=50",$F$2:$F$1000,"&gt;=55")/100*$AA$9,0),$AA$8,$Z$8)))))),IF(I648&gt;=$Y$9,$Y$8,$X$8)),IF(I648&gt;=$X$32,$X$30,IF(I648&gt;=$Y$32,$Y$30,IF(I648&gt;=$Z$32,$Z$30,IF(I648&gt;=$AA$32,$AA$30,IF(I648&gt;=$AB$32,$AB$30,IF(I648&gt;=$AC$32,$AC$30,IF(I648&gt;=$AD$32,$AD$30,IF(I648&gt;=$AE$32,$AE$30,$AF$30))))))))),"")</f>
        <v/>
      </c>
      <c r="S648" s="9" t="str" cm="1">
        <f t="array" ref="S648">IF(AND(D648&lt;&gt;"",D648&lt;&gt;"GR"),IF(COUNTIF($H$2:$H$1000,"&gt;=50")&gt;=10,IF(D648&lt;&gt;"GR",IF(AND(D648&gt;=55,H648&gt;=50),_xlfn.IFS(AND(H648&gt;=$AF$11,H648&gt;$AE$10,H648&gt;$AD$10,H648&gt;$AC$10,H648&gt;$AB$10,H648&gt;$AA$10,H648&gt;$Z$10),"AA",AND(H648&gt;=$AE$11,H648&gt;$AD$10,H648&gt;$AC$10,H648&gt;$AB$10,H648&gt;$AA$10,H648&gt;$Z$10),"BA",AND(H648&gt;=$AD$11,H648&gt;$AC$10,H648&gt;$AB$10,H648&gt;$AA$10,H648&gt;$Z$10),"BB",AND(H648&gt;=$AC$11,H648&gt;$AB$10,H648&gt;$AA$10,H648&gt;$Z$10),"CB",AND(H648&gt;=$AB$11,H648&gt;$AA$10,H648&gt;$Z$10),"CC",AND(H648&gt;=$AA$11,H648&gt;$Z$10),"DC",H648&gt;=50,"DD"),IF(H648&gt;=$Y$9,"FD","FF")),R648),IF(J648&gt;=$X$32,$X$30,IF(J648&gt;=$Y$32,$Y$30,IF(J648&gt;=$Z$32,$Z$30,IF(J648&gt;=$AA$32,$AA$30,IF(J648&gt;=$AB$32,$AB$30,IF(J648&gt;=$AC$32,$AC$30,IF(J648&gt;=$AD$32,$AD$30,IF(J648&gt;=$AE$32,$AE$30,$AF$30))))))))),R648)</f>
        <v/>
      </c>
      <c r="T648" s="9" t="str" cm="1">
        <f t="array" ref="T648">IF(A648&lt;&gt;"",IF(_xlfn.BITOR(D648&lt;&gt;"GR",D648&lt;&gt;""),IF(AND(J648&gt;=50,D648&gt;=55),_xlfn.RANK.EQ(J648,$J$2:$J$1000,0),_xlfn.IFS(S648="FD",999,S648="FF",1000)),IF(AND(J648&gt;=50,F648&gt;=55),_xlfn.RANK.EQ(J648,$J$2:$J$326,0),_xlfn.IFS(S648="FD",999,S648="FF",1000))),"")</f>
        <v/>
      </c>
    </row>
    <row r="649" spans="1:20" x14ac:dyDescent="0.2">
      <c r="A649" s="3"/>
      <c r="B649" s="3"/>
      <c r="C649" s="3"/>
      <c r="D649" s="3"/>
      <c r="E649" s="16">
        <f t="shared" si="137"/>
        <v>0</v>
      </c>
      <c r="F649" s="16">
        <f t="shared" si="138"/>
        <v>0</v>
      </c>
      <c r="G649" s="9">
        <f t="shared" si="136"/>
        <v>0</v>
      </c>
      <c r="H649" s="9">
        <f t="shared" si="139"/>
        <v>0</v>
      </c>
      <c r="I649" s="9">
        <f t="shared" si="147"/>
        <v>0</v>
      </c>
      <c r="J649" s="9">
        <f t="shared" si="148"/>
        <v>0</v>
      </c>
      <c r="K649" s="9" t="str">
        <f t="shared" si="140"/>
        <v/>
      </c>
      <c r="L649" s="9" t="str">
        <f t="shared" si="141"/>
        <v/>
      </c>
      <c r="M649" s="9" t="str">
        <f t="shared" si="142"/>
        <v/>
      </c>
      <c r="N649" s="9" t="str">
        <f t="shared" si="143"/>
        <v/>
      </c>
      <c r="O649" s="9" t="str">
        <f t="shared" si="144"/>
        <v/>
      </c>
      <c r="P649" s="9" t="str">
        <f t="shared" si="145"/>
        <v/>
      </c>
      <c r="Q649" s="9" t="str">
        <f t="shared" si="146"/>
        <v/>
      </c>
      <c r="R649" s="9" t="str">
        <f>IF(A649&lt;&gt;"",IF(COUNTIF($G$2:$G$1000,"&gt;=50")&gt;=10,IF(AND(F649&gt;=55,G649&gt;=50),IF(_xlfn.RANK.EQ(K649,$K$2:$K$1000,0)&lt;=ROUND(COUNTIFS($G$2:$G$1000,"&gt;=50",$F$2:$F$1000,"&gt;=55")/100*$AF$9,0),$AF$8,IF(_xlfn.RANK.EQ(L649,$L$2:$L$1000,0)&lt;=ROUND(COUNTIFS($G$2:$G$1000,"&gt;=50",$F$2:$F$1000,"&gt;=55")/100*$AE$9,0),$AE$8,IF(_xlfn.RANK.EQ(M649,$M$2:$M$1000,0)&lt;=ROUND(COUNTIFS($G$2:$G$1000,"&gt;=50",$F$2:$F$1000,"&gt;=55")/100*$AD$9,0),$AD$8,IF(_xlfn.RANK.EQ(N649,$N$2:$N$1000,0)&lt;=ROUND(COUNTIFS($G$2:$G$1000,"&gt;=50",$F$2:$F$1000,"&gt;=55")/100*$AC$9,0),$AC$8,IF(_xlfn.RANK.EQ(O649,$O$2:$O$1000,0)&lt;=ROUND(COUNTIFS($G$2:$G$1000,"&gt;=50",$F$2:$F$1000,"&gt;=55")/100*$AB$9,0),$AB$8,IF(_xlfn.RANK.EQ(P649,$P$2:$P$1000,0)&lt;=ROUND(COUNTIFS($G$2:$G$1000,"&gt;=50",$F$2:$F$1000,"&gt;=55")/100*$AA$9,0),$AA$8,$Z$8)))))),IF(I649&gt;=$Y$9,$Y$8,$X$8)),IF(I649&gt;=$X$32,$X$30,IF(I649&gt;=$Y$32,$Y$30,IF(I649&gt;=$Z$32,$Z$30,IF(I649&gt;=$AA$32,$AA$30,IF(I649&gt;=$AB$32,$AB$30,IF(I649&gt;=$AC$32,$AC$30,IF(I649&gt;=$AD$32,$AD$30,IF(I649&gt;=$AE$32,$AE$30,$AF$30))))))))),"")</f>
        <v/>
      </c>
      <c r="S649" s="9" t="str" cm="1">
        <f t="array" ref="S649">IF(AND(D649&lt;&gt;"",D649&lt;&gt;"GR"),IF(COUNTIF($H$2:$H$1000,"&gt;=50")&gt;=10,IF(D649&lt;&gt;"GR",IF(AND(D649&gt;=55,H649&gt;=50),_xlfn.IFS(AND(H649&gt;=$AF$11,H649&gt;$AE$10,H649&gt;$AD$10,H649&gt;$AC$10,H649&gt;$AB$10,H649&gt;$AA$10,H649&gt;$Z$10),"AA",AND(H649&gt;=$AE$11,H649&gt;$AD$10,H649&gt;$AC$10,H649&gt;$AB$10,H649&gt;$AA$10,H649&gt;$Z$10),"BA",AND(H649&gt;=$AD$11,H649&gt;$AC$10,H649&gt;$AB$10,H649&gt;$AA$10,H649&gt;$Z$10),"BB",AND(H649&gt;=$AC$11,H649&gt;$AB$10,H649&gt;$AA$10,H649&gt;$Z$10),"CB",AND(H649&gt;=$AB$11,H649&gt;$AA$10,H649&gt;$Z$10),"CC",AND(H649&gt;=$AA$11,H649&gt;$Z$10),"DC",H649&gt;=50,"DD"),IF(H649&gt;=$Y$9,"FD","FF")),R649),IF(J649&gt;=$X$32,$X$30,IF(J649&gt;=$Y$32,$Y$30,IF(J649&gt;=$Z$32,$Z$30,IF(J649&gt;=$AA$32,$AA$30,IF(J649&gt;=$AB$32,$AB$30,IF(J649&gt;=$AC$32,$AC$30,IF(J649&gt;=$AD$32,$AD$30,IF(J649&gt;=$AE$32,$AE$30,$AF$30))))))))),R649)</f>
        <v/>
      </c>
      <c r="T649" s="9" t="str" cm="1">
        <f t="array" ref="T649">IF(A649&lt;&gt;"",IF(_xlfn.BITOR(D649&lt;&gt;"GR",D649&lt;&gt;""),IF(AND(J649&gt;=50,D649&gt;=55),_xlfn.RANK.EQ(J649,$J$2:$J$1000,0),_xlfn.IFS(S649="FD",999,S649="FF",1000)),IF(AND(J649&gt;=50,F649&gt;=55),_xlfn.RANK.EQ(J649,$J$2:$J$326,0),_xlfn.IFS(S649="FD",999,S649="FF",1000))),"")</f>
        <v/>
      </c>
    </row>
    <row r="650" spans="1:20" x14ac:dyDescent="0.2">
      <c r="A650" s="3"/>
      <c r="B650" s="3"/>
      <c r="C650" s="3"/>
      <c r="D650" s="3"/>
      <c r="E650" s="16">
        <f t="shared" si="137"/>
        <v>0</v>
      </c>
      <c r="F650" s="16">
        <f t="shared" si="138"/>
        <v>0</v>
      </c>
      <c r="G650" s="9">
        <f t="shared" si="136"/>
        <v>0</v>
      </c>
      <c r="H650" s="9">
        <f t="shared" si="139"/>
        <v>0</v>
      </c>
      <c r="I650" s="9">
        <f t="shared" si="147"/>
        <v>0</v>
      </c>
      <c r="J650" s="9">
        <f t="shared" si="148"/>
        <v>0</v>
      </c>
      <c r="K650" s="9" t="str">
        <f t="shared" si="140"/>
        <v/>
      </c>
      <c r="L650" s="9" t="str">
        <f t="shared" si="141"/>
        <v/>
      </c>
      <c r="M650" s="9" t="str">
        <f t="shared" si="142"/>
        <v/>
      </c>
      <c r="N650" s="9" t="str">
        <f t="shared" si="143"/>
        <v/>
      </c>
      <c r="O650" s="9" t="str">
        <f t="shared" si="144"/>
        <v/>
      </c>
      <c r="P650" s="9" t="str">
        <f t="shared" si="145"/>
        <v/>
      </c>
      <c r="Q650" s="9" t="str">
        <f t="shared" si="146"/>
        <v/>
      </c>
      <c r="R650" s="9" t="str">
        <f>IF(A650&lt;&gt;"",IF(COUNTIF($G$2:$G$1000,"&gt;=50")&gt;=10,IF(AND(F650&gt;=55,G650&gt;=50),IF(_xlfn.RANK.EQ(K650,$K$2:$K$1000,0)&lt;=ROUND(COUNTIFS($G$2:$G$1000,"&gt;=50",$F$2:$F$1000,"&gt;=55")/100*$AF$9,0),$AF$8,IF(_xlfn.RANK.EQ(L650,$L$2:$L$1000,0)&lt;=ROUND(COUNTIFS($G$2:$G$1000,"&gt;=50",$F$2:$F$1000,"&gt;=55")/100*$AE$9,0),$AE$8,IF(_xlfn.RANK.EQ(M650,$M$2:$M$1000,0)&lt;=ROUND(COUNTIFS($G$2:$G$1000,"&gt;=50",$F$2:$F$1000,"&gt;=55")/100*$AD$9,0),$AD$8,IF(_xlfn.RANK.EQ(N650,$N$2:$N$1000,0)&lt;=ROUND(COUNTIFS($G$2:$G$1000,"&gt;=50",$F$2:$F$1000,"&gt;=55")/100*$AC$9,0),$AC$8,IF(_xlfn.RANK.EQ(O650,$O$2:$O$1000,0)&lt;=ROUND(COUNTIFS($G$2:$G$1000,"&gt;=50",$F$2:$F$1000,"&gt;=55")/100*$AB$9,0),$AB$8,IF(_xlfn.RANK.EQ(P650,$P$2:$P$1000,0)&lt;=ROUND(COUNTIFS($G$2:$G$1000,"&gt;=50",$F$2:$F$1000,"&gt;=55")/100*$AA$9,0),$AA$8,$Z$8)))))),IF(I650&gt;=$Y$9,$Y$8,$X$8)),IF(I650&gt;=$X$32,$X$30,IF(I650&gt;=$Y$32,$Y$30,IF(I650&gt;=$Z$32,$Z$30,IF(I650&gt;=$AA$32,$AA$30,IF(I650&gt;=$AB$32,$AB$30,IF(I650&gt;=$AC$32,$AC$30,IF(I650&gt;=$AD$32,$AD$30,IF(I650&gt;=$AE$32,$AE$30,$AF$30))))))))),"")</f>
        <v/>
      </c>
      <c r="S650" s="9" t="str" cm="1">
        <f t="array" ref="S650">IF(AND(D650&lt;&gt;"",D650&lt;&gt;"GR"),IF(COUNTIF($H$2:$H$1000,"&gt;=50")&gt;=10,IF(D650&lt;&gt;"GR",IF(AND(D650&gt;=55,H650&gt;=50),_xlfn.IFS(AND(H650&gt;=$AF$11,H650&gt;$AE$10,H650&gt;$AD$10,H650&gt;$AC$10,H650&gt;$AB$10,H650&gt;$AA$10,H650&gt;$Z$10),"AA",AND(H650&gt;=$AE$11,H650&gt;$AD$10,H650&gt;$AC$10,H650&gt;$AB$10,H650&gt;$AA$10,H650&gt;$Z$10),"BA",AND(H650&gt;=$AD$11,H650&gt;$AC$10,H650&gt;$AB$10,H650&gt;$AA$10,H650&gt;$Z$10),"BB",AND(H650&gt;=$AC$11,H650&gt;$AB$10,H650&gt;$AA$10,H650&gt;$Z$10),"CB",AND(H650&gt;=$AB$11,H650&gt;$AA$10,H650&gt;$Z$10),"CC",AND(H650&gt;=$AA$11,H650&gt;$Z$10),"DC",H650&gt;=50,"DD"),IF(H650&gt;=$Y$9,"FD","FF")),R650),IF(J650&gt;=$X$32,$X$30,IF(J650&gt;=$Y$32,$Y$30,IF(J650&gt;=$Z$32,$Z$30,IF(J650&gt;=$AA$32,$AA$30,IF(J650&gt;=$AB$32,$AB$30,IF(J650&gt;=$AC$32,$AC$30,IF(J650&gt;=$AD$32,$AD$30,IF(J650&gt;=$AE$32,$AE$30,$AF$30))))))))),R650)</f>
        <v/>
      </c>
      <c r="T650" s="9" t="str" cm="1">
        <f t="array" ref="T650">IF(A650&lt;&gt;"",IF(_xlfn.BITOR(D650&lt;&gt;"GR",D650&lt;&gt;""),IF(AND(J650&gt;=50,D650&gt;=55),_xlfn.RANK.EQ(J650,$J$2:$J$1000,0),_xlfn.IFS(S650="FD",999,S650="FF",1000)),IF(AND(J650&gt;=50,F650&gt;=55),_xlfn.RANK.EQ(J650,$J$2:$J$326,0),_xlfn.IFS(S650="FD",999,S650="FF",1000))),"")</f>
        <v/>
      </c>
    </row>
    <row r="651" spans="1:20" x14ac:dyDescent="0.2">
      <c r="A651" s="3"/>
      <c r="B651" s="3"/>
      <c r="C651" s="3"/>
      <c r="D651" s="3"/>
      <c r="E651" s="16">
        <f t="shared" si="137"/>
        <v>0</v>
      </c>
      <c r="F651" s="16">
        <f t="shared" si="138"/>
        <v>0</v>
      </c>
      <c r="G651" s="9">
        <f t="shared" si="136"/>
        <v>0</v>
      </c>
      <c r="H651" s="9">
        <f t="shared" si="139"/>
        <v>0</v>
      </c>
      <c r="I651" s="9">
        <f t="shared" si="147"/>
        <v>0</v>
      </c>
      <c r="J651" s="9">
        <f t="shared" si="148"/>
        <v>0</v>
      </c>
      <c r="K651" s="9" t="str">
        <f t="shared" si="140"/>
        <v/>
      </c>
      <c r="L651" s="9" t="str">
        <f t="shared" si="141"/>
        <v/>
      </c>
      <c r="M651" s="9" t="str">
        <f t="shared" si="142"/>
        <v/>
      </c>
      <c r="N651" s="9" t="str">
        <f t="shared" si="143"/>
        <v/>
      </c>
      <c r="O651" s="9" t="str">
        <f t="shared" si="144"/>
        <v/>
      </c>
      <c r="P651" s="9" t="str">
        <f t="shared" si="145"/>
        <v/>
      </c>
      <c r="Q651" s="9" t="str">
        <f t="shared" si="146"/>
        <v/>
      </c>
      <c r="R651" s="9" t="str">
        <f>IF(A651&lt;&gt;"",IF(COUNTIF($G$2:$G$1000,"&gt;=50")&gt;=10,IF(AND(F651&gt;=55,G651&gt;=50),IF(_xlfn.RANK.EQ(K651,$K$2:$K$1000,0)&lt;=ROUND(COUNTIFS($G$2:$G$1000,"&gt;=50",$F$2:$F$1000,"&gt;=55")/100*$AF$9,0),$AF$8,IF(_xlfn.RANK.EQ(L651,$L$2:$L$1000,0)&lt;=ROUND(COUNTIFS($G$2:$G$1000,"&gt;=50",$F$2:$F$1000,"&gt;=55")/100*$AE$9,0),$AE$8,IF(_xlfn.RANK.EQ(M651,$M$2:$M$1000,0)&lt;=ROUND(COUNTIFS($G$2:$G$1000,"&gt;=50",$F$2:$F$1000,"&gt;=55")/100*$AD$9,0),$AD$8,IF(_xlfn.RANK.EQ(N651,$N$2:$N$1000,0)&lt;=ROUND(COUNTIFS($G$2:$G$1000,"&gt;=50",$F$2:$F$1000,"&gt;=55")/100*$AC$9,0),$AC$8,IF(_xlfn.RANK.EQ(O651,$O$2:$O$1000,0)&lt;=ROUND(COUNTIFS($G$2:$G$1000,"&gt;=50",$F$2:$F$1000,"&gt;=55")/100*$AB$9,0),$AB$8,IF(_xlfn.RANK.EQ(P651,$P$2:$P$1000,0)&lt;=ROUND(COUNTIFS($G$2:$G$1000,"&gt;=50",$F$2:$F$1000,"&gt;=55")/100*$AA$9,0),$AA$8,$Z$8)))))),IF(I651&gt;=$Y$9,$Y$8,$X$8)),IF(I651&gt;=$X$32,$X$30,IF(I651&gt;=$Y$32,$Y$30,IF(I651&gt;=$Z$32,$Z$30,IF(I651&gt;=$AA$32,$AA$30,IF(I651&gt;=$AB$32,$AB$30,IF(I651&gt;=$AC$32,$AC$30,IF(I651&gt;=$AD$32,$AD$30,IF(I651&gt;=$AE$32,$AE$30,$AF$30))))))))),"")</f>
        <v/>
      </c>
      <c r="S651" s="9" t="str" cm="1">
        <f t="array" ref="S651">IF(AND(D651&lt;&gt;"",D651&lt;&gt;"GR"),IF(COUNTIF($H$2:$H$1000,"&gt;=50")&gt;=10,IF(D651&lt;&gt;"GR",IF(AND(D651&gt;=55,H651&gt;=50),_xlfn.IFS(AND(H651&gt;=$AF$11,H651&gt;$AE$10,H651&gt;$AD$10,H651&gt;$AC$10,H651&gt;$AB$10,H651&gt;$AA$10,H651&gt;$Z$10),"AA",AND(H651&gt;=$AE$11,H651&gt;$AD$10,H651&gt;$AC$10,H651&gt;$AB$10,H651&gt;$AA$10,H651&gt;$Z$10),"BA",AND(H651&gt;=$AD$11,H651&gt;$AC$10,H651&gt;$AB$10,H651&gt;$AA$10,H651&gt;$Z$10),"BB",AND(H651&gt;=$AC$11,H651&gt;$AB$10,H651&gt;$AA$10,H651&gt;$Z$10),"CB",AND(H651&gt;=$AB$11,H651&gt;$AA$10,H651&gt;$Z$10),"CC",AND(H651&gt;=$AA$11,H651&gt;$Z$10),"DC",H651&gt;=50,"DD"),IF(H651&gt;=$Y$9,"FD","FF")),R651),IF(J651&gt;=$X$32,$X$30,IF(J651&gt;=$Y$32,$Y$30,IF(J651&gt;=$Z$32,$Z$30,IF(J651&gt;=$AA$32,$AA$30,IF(J651&gt;=$AB$32,$AB$30,IF(J651&gt;=$AC$32,$AC$30,IF(J651&gt;=$AD$32,$AD$30,IF(J651&gt;=$AE$32,$AE$30,$AF$30))))))))),R651)</f>
        <v/>
      </c>
      <c r="T651" s="9" t="str" cm="1">
        <f t="array" ref="T651">IF(A651&lt;&gt;"",IF(_xlfn.BITOR(D651&lt;&gt;"GR",D651&lt;&gt;""),IF(AND(J651&gt;=50,D651&gt;=55),_xlfn.RANK.EQ(J651,$J$2:$J$1000,0),_xlfn.IFS(S651="FD",999,S651="FF",1000)),IF(AND(J651&gt;=50,F651&gt;=55),_xlfn.RANK.EQ(J651,$J$2:$J$326,0),_xlfn.IFS(S651="FD",999,S651="FF",1000))),"")</f>
        <v/>
      </c>
    </row>
    <row r="652" spans="1:20" x14ac:dyDescent="0.2">
      <c r="A652" s="3"/>
      <c r="B652" s="3"/>
      <c r="C652" s="3"/>
      <c r="D652" s="3"/>
      <c r="E652" s="16">
        <f t="shared" si="137"/>
        <v>0</v>
      </c>
      <c r="F652" s="16">
        <f t="shared" si="138"/>
        <v>0</v>
      </c>
      <c r="G652" s="9">
        <f t="shared" si="136"/>
        <v>0</v>
      </c>
      <c r="H652" s="9">
        <f t="shared" si="139"/>
        <v>0</v>
      </c>
      <c r="I652" s="9">
        <f t="shared" si="147"/>
        <v>0</v>
      </c>
      <c r="J652" s="9">
        <f t="shared" si="148"/>
        <v>0</v>
      </c>
      <c r="K652" s="9" t="str">
        <f t="shared" si="140"/>
        <v/>
      </c>
      <c r="L652" s="9" t="str">
        <f t="shared" si="141"/>
        <v/>
      </c>
      <c r="M652" s="9" t="str">
        <f t="shared" si="142"/>
        <v/>
      </c>
      <c r="N652" s="9" t="str">
        <f t="shared" si="143"/>
        <v/>
      </c>
      <c r="O652" s="9" t="str">
        <f t="shared" si="144"/>
        <v/>
      </c>
      <c r="P652" s="9" t="str">
        <f t="shared" si="145"/>
        <v/>
      </c>
      <c r="Q652" s="9" t="str">
        <f t="shared" si="146"/>
        <v/>
      </c>
      <c r="R652" s="9" t="str">
        <f>IF(A652&lt;&gt;"",IF(COUNTIF($G$2:$G$1000,"&gt;=50")&gt;=10,IF(AND(F652&gt;=55,G652&gt;=50),IF(_xlfn.RANK.EQ(K652,$K$2:$K$1000,0)&lt;=ROUND(COUNTIFS($G$2:$G$1000,"&gt;=50",$F$2:$F$1000,"&gt;=55")/100*$AF$9,0),$AF$8,IF(_xlfn.RANK.EQ(L652,$L$2:$L$1000,0)&lt;=ROUND(COUNTIFS($G$2:$G$1000,"&gt;=50",$F$2:$F$1000,"&gt;=55")/100*$AE$9,0),$AE$8,IF(_xlfn.RANK.EQ(M652,$M$2:$M$1000,0)&lt;=ROUND(COUNTIFS($G$2:$G$1000,"&gt;=50",$F$2:$F$1000,"&gt;=55")/100*$AD$9,0),$AD$8,IF(_xlfn.RANK.EQ(N652,$N$2:$N$1000,0)&lt;=ROUND(COUNTIFS($G$2:$G$1000,"&gt;=50",$F$2:$F$1000,"&gt;=55")/100*$AC$9,0),$AC$8,IF(_xlfn.RANK.EQ(O652,$O$2:$O$1000,0)&lt;=ROUND(COUNTIFS($G$2:$G$1000,"&gt;=50",$F$2:$F$1000,"&gt;=55")/100*$AB$9,0),$AB$8,IF(_xlfn.RANK.EQ(P652,$P$2:$P$1000,0)&lt;=ROUND(COUNTIFS($G$2:$G$1000,"&gt;=50",$F$2:$F$1000,"&gt;=55")/100*$AA$9,0),$AA$8,$Z$8)))))),IF(I652&gt;=$Y$9,$Y$8,$X$8)),IF(I652&gt;=$X$32,$X$30,IF(I652&gt;=$Y$32,$Y$30,IF(I652&gt;=$Z$32,$Z$30,IF(I652&gt;=$AA$32,$AA$30,IF(I652&gt;=$AB$32,$AB$30,IF(I652&gt;=$AC$32,$AC$30,IF(I652&gt;=$AD$32,$AD$30,IF(I652&gt;=$AE$32,$AE$30,$AF$30))))))))),"")</f>
        <v/>
      </c>
      <c r="S652" s="9" t="str" cm="1">
        <f t="array" ref="S652">IF(AND(D652&lt;&gt;"",D652&lt;&gt;"GR"),IF(COUNTIF($H$2:$H$1000,"&gt;=50")&gt;=10,IF(D652&lt;&gt;"GR",IF(AND(D652&gt;=55,H652&gt;=50),_xlfn.IFS(AND(H652&gt;=$AF$11,H652&gt;$AE$10,H652&gt;$AD$10,H652&gt;$AC$10,H652&gt;$AB$10,H652&gt;$AA$10,H652&gt;$Z$10),"AA",AND(H652&gt;=$AE$11,H652&gt;$AD$10,H652&gt;$AC$10,H652&gt;$AB$10,H652&gt;$AA$10,H652&gt;$Z$10),"BA",AND(H652&gt;=$AD$11,H652&gt;$AC$10,H652&gt;$AB$10,H652&gt;$AA$10,H652&gt;$Z$10),"BB",AND(H652&gt;=$AC$11,H652&gt;$AB$10,H652&gt;$AA$10,H652&gt;$Z$10),"CB",AND(H652&gt;=$AB$11,H652&gt;$AA$10,H652&gt;$Z$10),"CC",AND(H652&gt;=$AA$11,H652&gt;$Z$10),"DC",H652&gt;=50,"DD"),IF(H652&gt;=$Y$9,"FD","FF")),R652),IF(J652&gt;=$X$32,$X$30,IF(J652&gt;=$Y$32,$Y$30,IF(J652&gt;=$Z$32,$Z$30,IF(J652&gt;=$AA$32,$AA$30,IF(J652&gt;=$AB$32,$AB$30,IF(J652&gt;=$AC$32,$AC$30,IF(J652&gt;=$AD$32,$AD$30,IF(J652&gt;=$AE$32,$AE$30,$AF$30))))))))),R652)</f>
        <v/>
      </c>
      <c r="T652" s="9" t="str" cm="1">
        <f t="array" ref="T652">IF(A652&lt;&gt;"",IF(_xlfn.BITOR(D652&lt;&gt;"GR",D652&lt;&gt;""),IF(AND(J652&gt;=50,D652&gt;=55),_xlfn.RANK.EQ(J652,$J$2:$J$1000,0),_xlfn.IFS(S652="FD",999,S652="FF",1000)),IF(AND(J652&gt;=50,F652&gt;=55),_xlfn.RANK.EQ(J652,$J$2:$J$326,0),_xlfn.IFS(S652="FD",999,S652="FF",1000))),"")</f>
        <v/>
      </c>
    </row>
    <row r="653" spans="1:20" x14ac:dyDescent="0.2">
      <c r="A653" s="3"/>
      <c r="B653" s="3"/>
      <c r="C653" s="3"/>
      <c r="D653" s="3"/>
      <c r="E653" s="16">
        <f t="shared" si="137"/>
        <v>0</v>
      </c>
      <c r="F653" s="16">
        <f t="shared" si="138"/>
        <v>0</v>
      </c>
      <c r="G653" s="9">
        <f t="shared" si="136"/>
        <v>0</v>
      </c>
      <c r="H653" s="9">
        <f t="shared" si="139"/>
        <v>0</v>
      </c>
      <c r="I653" s="9">
        <f t="shared" si="147"/>
        <v>0</v>
      </c>
      <c r="J653" s="9">
        <f t="shared" si="148"/>
        <v>0</v>
      </c>
      <c r="K653" s="9" t="str">
        <f t="shared" si="140"/>
        <v/>
      </c>
      <c r="L653" s="9" t="str">
        <f t="shared" si="141"/>
        <v/>
      </c>
      <c r="M653" s="9" t="str">
        <f t="shared" si="142"/>
        <v/>
      </c>
      <c r="N653" s="9" t="str">
        <f t="shared" si="143"/>
        <v/>
      </c>
      <c r="O653" s="9" t="str">
        <f t="shared" si="144"/>
        <v/>
      </c>
      <c r="P653" s="9" t="str">
        <f t="shared" si="145"/>
        <v/>
      </c>
      <c r="Q653" s="9" t="str">
        <f t="shared" si="146"/>
        <v/>
      </c>
      <c r="R653" s="9" t="str">
        <f>IF(A653&lt;&gt;"",IF(COUNTIF($G$2:$G$1000,"&gt;=50")&gt;=10,IF(AND(F653&gt;=55,G653&gt;=50),IF(_xlfn.RANK.EQ(K653,$K$2:$K$1000,0)&lt;=ROUND(COUNTIFS($G$2:$G$1000,"&gt;=50",$F$2:$F$1000,"&gt;=55")/100*$AF$9,0),$AF$8,IF(_xlfn.RANK.EQ(L653,$L$2:$L$1000,0)&lt;=ROUND(COUNTIFS($G$2:$G$1000,"&gt;=50",$F$2:$F$1000,"&gt;=55")/100*$AE$9,0),$AE$8,IF(_xlfn.RANK.EQ(M653,$M$2:$M$1000,0)&lt;=ROUND(COUNTIFS($G$2:$G$1000,"&gt;=50",$F$2:$F$1000,"&gt;=55")/100*$AD$9,0),$AD$8,IF(_xlfn.RANK.EQ(N653,$N$2:$N$1000,0)&lt;=ROUND(COUNTIFS($G$2:$G$1000,"&gt;=50",$F$2:$F$1000,"&gt;=55")/100*$AC$9,0),$AC$8,IF(_xlfn.RANK.EQ(O653,$O$2:$O$1000,0)&lt;=ROUND(COUNTIFS($G$2:$G$1000,"&gt;=50",$F$2:$F$1000,"&gt;=55")/100*$AB$9,0),$AB$8,IF(_xlfn.RANK.EQ(P653,$P$2:$P$1000,0)&lt;=ROUND(COUNTIFS($G$2:$G$1000,"&gt;=50",$F$2:$F$1000,"&gt;=55")/100*$AA$9,0),$AA$8,$Z$8)))))),IF(I653&gt;=$Y$9,$Y$8,$X$8)),IF(I653&gt;=$X$32,$X$30,IF(I653&gt;=$Y$32,$Y$30,IF(I653&gt;=$Z$32,$Z$30,IF(I653&gt;=$AA$32,$AA$30,IF(I653&gt;=$AB$32,$AB$30,IF(I653&gt;=$AC$32,$AC$30,IF(I653&gt;=$AD$32,$AD$30,IF(I653&gt;=$AE$32,$AE$30,$AF$30))))))))),"")</f>
        <v/>
      </c>
      <c r="S653" s="9" t="str" cm="1">
        <f t="array" ref="S653">IF(AND(D653&lt;&gt;"",D653&lt;&gt;"GR"),IF(COUNTIF($H$2:$H$1000,"&gt;=50")&gt;=10,IF(D653&lt;&gt;"GR",IF(AND(D653&gt;=55,H653&gt;=50),_xlfn.IFS(AND(H653&gt;=$AF$11,H653&gt;$AE$10,H653&gt;$AD$10,H653&gt;$AC$10,H653&gt;$AB$10,H653&gt;$AA$10,H653&gt;$Z$10),"AA",AND(H653&gt;=$AE$11,H653&gt;$AD$10,H653&gt;$AC$10,H653&gt;$AB$10,H653&gt;$AA$10,H653&gt;$Z$10),"BA",AND(H653&gt;=$AD$11,H653&gt;$AC$10,H653&gt;$AB$10,H653&gt;$AA$10,H653&gt;$Z$10),"BB",AND(H653&gt;=$AC$11,H653&gt;$AB$10,H653&gt;$AA$10,H653&gt;$Z$10),"CB",AND(H653&gt;=$AB$11,H653&gt;$AA$10,H653&gt;$Z$10),"CC",AND(H653&gt;=$AA$11,H653&gt;$Z$10),"DC",H653&gt;=50,"DD"),IF(H653&gt;=$Y$9,"FD","FF")),R653),IF(J653&gt;=$X$32,$X$30,IF(J653&gt;=$Y$32,$Y$30,IF(J653&gt;=$Z$32,$Z$30,IF(J653&gt;=$AA$32,$AA$30,IF(J653&gt;=$AB$32,$AB$30,IF(J653&gt;=$AC$32,$AC$30,IF(J653&gt;=$AD$32,$AD$30,IF(J653&gt;=$AE$32,$AE$30,$AF$30))))))))),R653)</f>
        <v/>
      </c>
      <c r="T653" s="9" t="str" cm="1">
        <f t="array" ref="T653">IF(A653&lt;&gt;"",IF(_xlfn.BITOR(D653&lt;&gt;"GR",D653&lt;&gt;""),IF(AND(J653&gt;=50,D653&gt;=55),_xlfn.RANK.EQ(J653,$J$2:$J$1000,0),_xlfn.IFS(S653="FD",999,S653="FF",1000)),IF(AND(J653&gt;=50,F653&gt;=55),_xlfn.RANK.EQ(J653,$J$2:$J$326,0),_xlfn.IFS(S653="FD",999,S653="FF",1000))),"")</f>
        <v/>
      </c>
    </row>
    <row r="654" spans="1:20" x14ac:dyDescent="0.2">
      <c r="A654" s="3"/>
      <c r="B654" s="3"/>
      <c r="C654" s="3"/>
      <c r="D654" s="3"/>
      <c r="E654" s="16">
        <f t="shared" si="137"/>
        <v>0</v>
      </c>
      <c r="F654" s="16">
        <f t="shared" si="138"/>
        <v>0</v>
      </c>
      <c r="G654" s="9">
        <f t="shared" si="136"/>
        <v>0</v>
      </c>
      <c r="H654" s="9">
        <f t="shared" si="139"/>
        <v>0</v>
      </c>
      <c r="I654" s="9">
        <f t="shared" si="147"/>
        <v>0</v>
      </c>
      <c r="J654" s="9">
        <f t="shared" si="148"/>
        <v>0</v>
      </c>
      <c r="K654" s="9" t="str">
        <f t="shared" si="140"/>
        <v/>
      </c>
      <c r="L654" s="9" t="str">
        <f t="shared" si="141"/>
        <v/>
      </c>
      <c r="M654" s="9" t="str">
        <f t="shared" si="142"/>
        <v/>
      </c>
      <c r="N654" s="9" t="str">
        <f t="shared" si="143"/>
        <v/>
      </c>
      <c r="O654" s="9" t="str">
        <f t="shared" si="144"/>
        <v/>
      </c>
      <c r="P654" s="9" t="str">
        <f t="shared" si="145"/>
        <v/>
      </c>
      <c r="Q654" s="9" t="str">
        <f t="shared" si="146"/>
        <v/>
      </c>
      <c r="R654" s="9" t="str">
        <f>IF(A654&lt;&gt;"",IF(COUNTIF($G$2:$G$1000,"&gt;=50")&gt;=10,IF(AND(F654&gt;=55,G654&gt;=50),IF(_xlfn.RANK.EQ(K654,$K$2:$K$1000,0)&lt;=ROUND(COUNTIFS($G$2:$G$1000,"&gt;=50",$F$2:$F$1000,"&gt;=55")/100*$AF$9,0),$AF$8,IF(_xlfn.RANK.EQ(L654,$L$2:$L$1000,0)&lt;=ROUND(COUNTIFS($G$2:$G$1000,"&gt;=50",$F$2:$F$1000,"&gt;=55")/100*$AE$9,0),$AE$8,IF(_xlfn.RANK.EQ(M654,$M$2:$M$1000,0)&lt;=ROUND(COUNTIFS($G$2:$G$1000,"&gt;=50",$F$2:$F$1000,"&gt;=55")/100*$AD$9,0),$AD$8,IF(_xlfn.RANK.EQ(N654,$N$2:$N$1000,0)&lt;=ROUND(COUNTIFS($G$2:$G$1000,"&gt;=50",$F$2:$F$1000,"&gt;=55")/100*$AC$9,0),$AC$8,IF(_xlfn.RANK.EQ(O654,$O$2:$O$1000,0)&lt;=ROUND(COUNTIFS($G$2:$G$1000,"&gt;=50",$F$2:$F$1000,"&gt;=55")/100*$AB$9,0),$AB$8,IF(_xlfn.RANK.EQ(P654,$P$2:$P$1000,0)&lt;=ROUND(COUNTIFS($G$2:$G$1000,"&gt;=50",$F$2:$F$1000,"&gt;=55")/100*$AA$9,0),$AA$8,$Z$8)))))),IF(I654&gt;=$Y$9,$Y$8,$X$8)),IF(I654&gt;=$X$32,$X$30,IF(I654&gt;=$Y$32,$Y$30,IF(I654&gt;=$Z$32,$Z$30,IF(I654&gt;=$AA$32,$AA$30,IF(I654&gt;=$AB$32,$AB$30,IF(I654&gt;=$AC$32,$AC$30,IF(I654&gt;=$AD$32,$AD$30,IF(I654&gt;=$AE$32,$AE$30,$AF$30))))))))),"")</f>
        <v/>
      </c>
      <c r="S654" s="9" t="str" cm="1">
        <f t="array" ref="S654">IF(AND(D654&lt;&gt;"",D654&lt;&gt;"GR"),IF(COUNTIF($H$2:$H$1000,"&gt;=50")&gt;=10,IF(D654&lt;&gt;"GR",IF(AND(D654&gt;=55,H654&gt;=50),_xlfn.IFS(AND(H654&gt;=$AF$11,H654&gt;$AE$10,H654&gt;$AD$10,H654&gt;$AC$10,H654&gt;$AB$10,H654&gt;$AA$10,H654&gt;$Z$10),"AA",AND(H654&gt;=$AE$11,H654&gt;$AD$10,H654&gt;$AC$10,H654&gt;$AB$10,H654&gt;$AA$10,H654&gt;$Z$10),"BA",AND(H654&gt;=$AD$11,H654&gt;$AC$10,H654&gt;$AB$10,H654&gt;$AA$10,H654&gt;$Z$10),"BB",AND(H654&gt;=$AC$11,H654&gt;$AB$10,H654&gt;$AA$10,H654&gt;$Z$10),"CB",AND(H654&gt;=$AB$11,H654&gt;$AA$10,H654&gt;$Z$10),"CC",AND(H654&gt;=$AA$11,H654&gt;$Z$10),"DC",H654&gt;=50,"DD"),IF(H654&gt;=$Y$9,"FD","FF")),R654),IF(J654&gt;=$X$32,$X$30,IF(J654&gt;=$Y$32,$Y$30,IF(J654&gt;=$Z$32,$Z$30,IF(J654&gt;=$AA$32,$AA$30,IF(J654&gt;=$AB$32,$AB$30,IF(J654&gt;=$AC$32,$AC$30,IF(J654&gt;=$AD$32,$AD$30,IF(J654&gt;=$AE$32,$AE$30,$AF$30))))))))),R654)</f>
        <v/>
      </c>
      <c r="T654" s="9" t="str" cm="1">
        <f t="array" ref="T654">IF(A654&lt;&gt;"",IF(_xlfn.BITOR(D654&lt;&gt;"GR",D654&lt;&gt;""),IF(AND(J654&gt;=50,D654&gt;=55),_xlfn.RANK.EQ(J654,$J$2:$J$1000,0),_xlfn.IFS(S654="FD",999,S654="FF",1000)),IF(AND(J654&gt;=50,F654&gt;=55),_xlfn.RANK.EQ(J654,$J$2:$J$326,0),_xlfn.IFS(S654="FD",999,S654="FF",1000))),"")</f>
        <v/>
      </c>
    </row>
    <row r="655" spans="1:20" x14ac:dyDescent="0.2">
      <c r="A655" s="3"/>
      <c r="B655" s="3"/>
      <c r="C655" s="3"/>
      <c r="D655" s="3"/>
      <c r="E655" s="16">
        <f t="shared" si="137"/>
        <v>0</v>
      </c>
      <c r="F655" s="16">
        <f t="shared" si="138"/>
        <v>0</v>
      </c>
      <c r="G655" s="9">
        <f t="shared" si="136"/>
        <v>0</v>
      </c>
      <c r="H655" s="9">
        <f t="shared" si="139"/>
        <v>0</v>
      </c>
      <c r="I655" s="9">
        <f t="shared" si="147"/>
        <v>0</v>
      </c>
      <c r="J655" s="9">
        <f t="shared" si="148"/>
        <v>0</v>
      </c>
      <c r="K655" s="9" t="str">
        <f t="shared" si="140"/>
        <v/>
      </c>
      <c r="L655" s="9" t="str">
        <f t="shared" si="141"/>
        <v/>
      </c>
      <c r="M655" s="9" t="str">
        <f t="shared" si="142"/>
        <v/>
      </c>
      <c r="N655" s="9" t="str">
        <f t="shared" si="143"/>
        <v/>
      </c>
      <c r="O655" s="9" t="str">
        <f t="shared" si="144"/>
        <v/>
      </c>
      <c r="P655" s="9" t="str">
        <f t="shared" si="145"/>
        <v/>
      </c>
      <c r="Q655" s="9" t="str">
        <f t="shared" si="146"/>
        <v/>
      </c>
      <c r="R655" s="9" t="str">
        <f>IF(A655&lt;&gt;"",IF(COUNTIF($G$2:$G$1000,"&gt;=50")&gt;=10,IF(AND(F655&gt;=55,G655&gt;=50),IF(_xlfn.RANK.EQ(K655,$K$2:$K$1000,0)&lt;=ROUND(COUNTIFS($G$2:$G$1000,"&gt;=50",$F$2:$F$1000,"&gt;=55")/100*$AF$9,0),$AF$8,IF(_xlfn.RANK.EQ(L655,$L$2:$L$1000,0)&lt;=ROUND(COUNTIFS($G$2:$G$1000,"&gt;=50",$F$2:$F$1000,"&gt;=55")/100*$AE$9,0),$AE$8,IF(_xlfn.RANK.EQ(M655,$M$2:$M$1000,0)&lt;=ROUND(COUNTIFS($G$2:$G$1000,"&gt;=50",$F$2:$F$1000,"&gt;=55")/100*$AD$9,0),$AD$8,IF(_xlfn.RANK.EQ(N655,$N$2:$N$1000,0)&lt;=ROUND(COUNTIFS($G$2:$G$1000,"&gt;=50",$F$2:$F$1000,"&gt;=55")/100*$AC$9,0),$AC$8,IF(_xlfn.RANK.EQ(O655,$O$2:$O$1000,0)&lt;=ROUND(COUNTIFS($G$2:$G$1000,"&gt;=50",$F$2:$F$1000,"&gt;=55")/100*$AB$9,0),$AB$8,IF(_xlfn.RANK.EQ(P655,$P$2:$P$1000,0)&lt;=ROUND(COUNTIFS($G$2:$G$1000,"&gt;=50",$F$2:$F$1000,"&gt;=55")/100*$AA$9,0),$AA$8,$Z$8)))))),IF(I655&gt;=$Y$9,$Y$8,$X$8)),IF(I655&gt;=$X$32,$X$30,IF(I655&gt;=$Y$32,$Y$30,IF(I655&gt;=$Z$32,$Z$30,IF(I655&gt;=$AA$32,$AA$30,IF(I655&gt;=$AB$32,$AB$30,IF(I655&gt;=$AC$32,$AC$30,IF(I655&gt;=$AD$32,$AD$30,IF(I655&gt;=$AE$32,$AE$30,$AF$30))))))))),"")</f>
        <v/>
      </c>
      <c r="S655" s="9" t="str" cm="1">
        <f t="array" ref="S655">IF(AND(D655&lt;&gt;"",D655&lt;&gt;"GR"),IF(COUNTIF($H$2:$H$1000,"&gt;=50")&gt;=10,IF(D655&lt;&gt;"GR",IF(AND(D655&gt;=55,H655&gt;=50),_xlfn.IFS(AND(H655&gt;=$AF$11,H655&gt;$AE$10,H655&gt;$AD$10,H655&gt;$AC$10,H655&gt;$AB$10,H655&gt;$AA$10,H655&gt;$Z$10),"AA",AND(H655&gt;=$AE$11,H655&gt;$AD$10,H655&gt;$AC$10,H655&gt;$AB$10,H655&gt;$AA$10,H655&gt;$Z$10),"BA",AND(H655&gt;=$AD$11,H655&gt;$AC$10,H655&gt;$AB$10,H655&gt;$AA$10,H655&gt;$Z$10),"BB",AND(H655&gt;=$AC$11,H655&gt;$AB$10,H655&gt;$AA$10,H655&gt;$Z$10),"CB",AND(H655&gt;=$AB$11,H655&gt;$AA$10,H655&gt;$Z$10),"CC",AND(H655&gt;=$AA$11,H655&gt;$Z$10),"DC",H655&gt;=50,"DD"),IF(H655&gt;=$Y$9,"FD","FF")),R655),IF(J655&gt;=$X$32,$X$30,IF(J655&gt;=$Y$32,$Y$30,IF(J655&gt;=$Z$32,$Z$30,IF(J655&gt;=$AA$32,$AA$30,IF(J655&gt;=$AB$32,$AB$30,IF(J655&gt;=$AC$32,$AC$30,IF(J655&gt;=$AD$32,$AD$30,IF(J655&gt;=$AE$32,$AE$30,$AF$30))))))))),R655)</f>
        <v/>
      </c>
      <c r="T655" s="9" t="str" cm="1">
        <f t="array" ref="T655">IF(A655&lt;&gt;"",IF(_xlfn.BITOR(D655&lt;&gt;"GR",D655&lt;&gt;""),IF(AND(J655&gt;=50,D655&gt;=55),_xlfn.RANK.EQ(J655,$J$2:$J$1000,0),_xlfn.IFS(S655="FD",999,S655="FF",1000)),IF(AND(J655&gt;=50,F655&gt;=55),_xlfn.RANK.EQ(J655,$J$2:$J$326,0),_xlfn.IFS(S655="FD",999,S655="FF",1000))),"")</f>
        <v/>
      </c>
    </row>
    <row r="656" spans="1:20" x14ac:dyDescent="0.2">
      <c r="A656" s="3"/>
      <c r="B656" s="3"/>
      <c r="C656" s="3"/>
      <c r="D656" s="3"/>
      <c r="E656" s="16">
        <f t="shared" si="137"/>
        <v>0</v>
      </c>
      <c r="F656" s="16">
        <f t="shared" si="138"/>
        <v>0</v>
      </c>
      <c r="G656" s="9">
        <f t="shared" si="136"/>
        <v>0</v>
      </c>
      <c r="H656" s="9">
        <f t="shared" si="139"/>
        <v>0</v>
      </c>
      <c r="I656" s="9">
        <f t="shared" si="147"/>
        <v>0</v>
      </c>
      <c r="J656" s="9">
        <f t="shared" si="148"/>
        <v>0</v>
      </c>
      <c r="K656" s="9" t="str">
        <f t="shared" si="140"/>
        <v/>
      </c>
      <c r="L656" s="9" t="str">
        <f t="shared" si="141"/>
        <v/>
      </c>
      <c r="M656" s="9" t="str">
        <f t="shared" si="142"/>
        <v/>
      </c>
      <c r="N656" s="9" t="str">
        <f t="shared" si="143"/>
        <v/>
      </c>
      <c r="O656" s="9" t="str">
        <f t="shared" si="144"/>
        <v/>
      </c>
      <c r="P656" s="9" t="str">
        <f t="shared" si="145"/>
        <v/>
      </c>
      <c r="Q656" s="9" t="str">
        <f t="shared" si="146"/>
        <v/>
      </c>
      <c r="R656" s="9" t="str">
        <f>IF(A656&lt;&gt;"",IF(COUNTIF($G$2:$G$1000,"&gt;=50")&gt;=10,IF(AND(F656&gt;=55,G656&gt;=50),IF(_xlfn.RANK.EQ(K656,$K$2:$K$1000,0)&lt;=ROUND(COUNTIFS($G$2:$G$1000,"&gt;=50",$F$2:$F$1000,"&gt;=55")/100*$AF$9,0),$AF$8,IF(_xlfn.RANK.EQ(L656,$L$2:$L$1000,0)&lt;=ROUND(COUNTIFS($G$2:$G$1000,"&gt;=50",$F$2:$F$1000,"&gt;=55")/100*$AE$9,0),$AE$8,IF(_xlfn.RANK.EQ(M656,$M$2:$M$1000,0)&lt;=ROUND(COUNTIFS($G$2:$G$1000,"&gt;=50",$F$2:$F$1000,"&gt;=55")/100*$AD$9,0),$AD$8,IF(_xlfn.RANK.EQ(N656,$N$2:$N$1000,0)&lt;=ROUND(COUNTIFS($G$2:$G$1000,"&gt;=50",$F$2:$F$1000,"&gt;=55")/100*$AC$9,0),$AC$8,IF(_xlfn.RANK.EQ(O656,$O$2:$O$1000,0)&lt;=ROUND(COUNTIFS($G$2:$G$1000,"&gt;=50",$F$2:$F$1000,"&gt;=55")/100*$AB$9,0),$AB$8,IF(_xlfn.RANK.EQ(P656,$P$2:$P$1000,0)&lt;=ROUND(COUNTIFS($G$2:$G$1000,"&gt;=50",$F$2:$F$1000,"&gt;=55")/100*$AA$9,0),$AA$8,$Z$8)))))),IF(I656&gt;=$Y$9,$Y$8,$X$8)),IF(I656&gt;=$X$32,$X$30,IF(I656&gt;=$Y$32,$Y$30,IF(I656&gt;=$Z$32,$Z$30,IF(I656&gt;=$AA$32,$AA$30,IF(I656&gt;=$AB$32,$AB$30,IF(I656&gt;=$AC$32,$AC$30,IF(I656&gt;=$AD$32,$AD$30,IF(I656&gt;=$AE$32,$AE$30,$AF$30))))))))),"")</f>
        <v/>
      </c>
      <c r="S656" s="9" t="str" cm="1">
        <f t="array" ref="S656">IF(AND(D656&lt;&gt;"",D656&lt;&gt;"GR"),IF(COUNTIF($H$2:$H$1000,"&gt;=50")&gt;=10,IF(D656&lt;&gt;"GR",IF(AND(D656&gt;=55,H656&gt;=50),_xlfn.IFS(AND(H656&gt;=$AF$11,H656&gt;$AE$10,H656&gt;$AD$10,H656&gt;$AC$10,H656&gt;$AB$10,H656&gt;$AA$10,H656&gt;$Z$10),"AA",AND(H656&gt;=$AE$11,H656&gt;$AD$10,H656&gt;$AC$10,H656&gt;$AB$10,H656&gt;$AA$10,H656&gt;$Z$10),"BA",AND(H656&gt;=$AD$11,H656&gt;$AC$10,H656&gt;$AB$10,H656&gt;$AA$10,H656&gt;$Z$10),"BB",AND(H656&gt;=$AC$11,H656&gt;$AB$10,H656&gt;$AA$10,H656&gt;$Z$10),"CB",AND(H656&gt;=$AB$11,H656&gt;$AA$10,H656&gt;$Z$10),"CC",AND(H656&gt;=$AA$11,H656&gt;$Z$10),"DC",H656&gt;=50,"DD"),IF(H656&gt;=$Y$9,"FD","FF")),R656),IF(J656&gt;=$X$32,$X$30,IF(J656&gt;=$Y$32,$Y$30,IF(J656&gt;=$Z$32,$Z$30,IF(J656&gt;=$AA$32,$AA$30,IF(J656&gt;=$AB$32,$AB$30,IF(J656&gt;=$AC$32,$AC$30,IF(J656&gt;=$AD$32,$AD$30,IF(J656&gt;=$AE$32,$AE$30,$AF$30))))))))),R656)</f>
        <v/>
      </c>
      <c r="T656" s="9" t="str" cm="1">
        <f t="array" ref="T656">IF(A656&lt;&gt;"",IF(_xlfn.BITOR(D656&lt;&gt;"GR",D656&lt;&gt;""),IF(AND(J656&gt;=50,D656&gt;=55),_xlfn.RANK.EQ(J656,$J$2:$J$1000,0),_xlfn.IFS(S656="FD",999,S656="FF",1000)),IF(AND(J656&gt;=50,F656&gt;=55),_xlfn.RANK.EQ(J656,$J$2:$J$326,0),_xlfn.IFS(S656="FD",999,S656="FF",1000))),"")</f>
        <v/>
      </c>
    </row>
    <row r="657" spans="1:20" x14ac:dyDescent="0.2">
      <c r="A657" s="3"/>
      <c r="B657" s="3"/>
      <c r="C657" s="3"/>
      <c r="D657" s="3"/>
      <c r="E657" s="16">
        <f t="shared" si="137"/>
        <v>0</v>
      </c>
      <c r="F657" s="16">
        <f t="shared" si="138"/>
        <v>0</v>
      </c>
      <c r="G657" s="9">
        <f t="shared" si="136"/>
        <v>0</v>
      </c>
      <c r="H657" s="9">
        <f t="shared" si="139"/>
        <v>0</v>
      </c>
      <c r="I657" s="9">
        <f t="shared" si="147"/>
        <v>0</v>
      </c>
      <c r="J657" s="9">
        <f t="shared" si="148"/>
        <v>0</v>
      </c>
      <c r="K657" s="9" t="str">
        <f t="shared" si="140"/>
        <v/>
      </c>
      <c r="L657" s="9" t="str">
        <f t="shared" si="141"/>
        <v/>
      </c>
      <c r="M657" s="9" t="str">
        <f t="shared" si="142"/>
        <v/>
      </c>
      <c r="N657" s="9" t="str">
        <f t="shared" si="143"/>
        <v/>
      </c>
      <c r="O657" s="9" t="str">
        <f t="shared" si="144"/>
        <v/>
      </c>
      <c r="P657" s="9" t="str">
        <f t="shared" si="145"/>
        <v/>
      </c>
      <c r="Q657" s="9" t="str">
        <f t="shared" si="146"/>
        <v/>
      </c>
      <c r="R657" s="9" t="str">
        <f>IF(A657&lt;&gt;"",IF(COUNTIF($G$2:$G$1000,"&gt;=50")&gt;=10,IF(AND(F657&gt;=55,G657&gt;=50),IF(_xlfn.RANK.EQ(K657,$K$2:$K$1000,0)&lt;=ROUND(COUNTIFS($G$2:$G$1000,"&gt;=50",$F$2:$F$1000,"&gt;=55")/100*$AF$9,0),$AF$8,IF(_xlfn.RANK.EQ(L657,$L$2:$L$1000,0)&lt;=ROUND(COUNTIFS($G$2:$G$1000,"&gt;=50",$F$2:$F$1000,"&gt;=55")/100*$AE$9,0),$AE$8,IF(_xlfn.RANK.EQ(M657,$M$2:$M$1000,0)&lt;=ROUND(COUNTIFS($G$2:$G$1000,"&gt;=50",$F$2:$F$1000,"&gt;=55")/100*$AD$9,0),$AD$8,IF(_xlfn.RANK.EQ(N657,$N$2:$N$1000,0)&lt;=ROUND(COUNTIFS($G$2:$G$1000,"&gt;=50",$F$2:$F$1000,"&gt;=55")/100*$AC$9,0),$AC$8,IF(_xlfn.RANK.EQ(O657,$O$2:$O$1000,0)&lt;=ROUND(COUNTIFS($G$2:$G$1000,"&gt;=50",$F$2:$F$1000,"&gt;=55")/100*$AB$9,0),$AB$8,IF(_xlfn.RANK.EQ(P657,$P$2:$P$1000,0)&lt;=ROUND(COUNTIFS($G$2:$G$1000,"&gt;=50",$F$2:$F$1000,"&gt;=55")/100*$AA$9,0),$AA$8,$Z$8)))))),IF(I657&gt;=$Y$9,$Y$8,$X$8)),IF(I657&gt;=$X$32,$X$30,IF(I657&gt;=$Y$32,$Y$30,IF(I657&gt;=$Z$32,$Z$30,IF(I657&gt;=$AA$32,$AA$30,IF(I657&gt;=$AB$32,$AB$30,IF(I657&gt;=$AC$32,$AC$30,IF(I657&gt;=$AD$32,$AD$30,IF(I657&gt;=$AE$32,$AE$30,$AF$30))))))))),"")</f>
        <v/>
      </c>
      <c r="S657" s="9" t="str" cm="1">
        <f t="array" ref="S657">IF(AND(D657&lt;&gt;"",D657&lt;&gt;"GR"),IF(COUNTIF($H$2:$H$1000,"&gt;=50")&gt;=10,IF(D657&lt;&gt;"GR",IF(AND(D657&gt;=55,H657&gt;=50),_xlfn.IFS(AND(H657&gt;=$AF$11,H657&gt;$AE$10,H657&gt;$AD$10,H657&gt;$AC$10,H657&gt;$AB$10,H657&gt;$AA$10,H657&gt;$Z$10),"AA",AND(H657&gt;=$AE$11,H657&gt;$AD$10,H657&gt;$AC$10,H657&gt;$AB$10,H657&gt;$AA$10,H657&gt;$Z$10),"BA",AND(H657&gt;=$AD$11,H657&gt;$AC$10,H657&gt;$AB$10,H657&gt;$AA$10,H657&gt;$Z$10),"BB",AND(H657&gt;=$AC$11,H657&gt;$AB$10,H657&gt;$AA$10,H657&gt;$Z$10),"CB",AND(H657&gt;=$AB$11,H657&gt;$AA$10,H657&gt;$Z$10),"CC",AND(H657&gt;=$AA$11,H657&gt;$Z$10),"DC",H657&gt;=50,"DD"),IF(H657&gt;=$Y$9,"FD","FF")),R657),IF(J657&gt;=$X$32,$X$30,IF(J657&gt;=$Y$32,$Y$30,IF(J657&gt;=$Z$32,$Z$30,IF(J657&gt;=$AA$32,$AA$30,IF(J657&gt;=$AB$32,$AB$30,IF(J657&gt;=$AC$32,$AC$30,IF(J657&gt;=$AD$32,$AD$30,IF(J657&gt;=$AE$32,$AE$30,$AF$30))))))))),R657)</f>
        <v/>
      </c>
      <c r="T657" s="9" t="str" cm="1">
        <f t="array" ref="T657">IF(A657&lt;&gt;"",IF(_xlfn.BITOR(D657&lt;&gt;"GR",D657&lt;&gt;""),IF(AND(J657&gt;=50,D657&gt;=55),_xlfn.RANK.EQ(J657,$J$2:$J$1000,0),_xlfn.IFS(S657="FD",999,S657="FF",1000)),IF(AND(J657&gt;=50,F657&gt;=55),_xlfn.RANK.EQ(J657,$J$2:$J$326,0),_xlfn.IFS(S657="FD",999,S657="FF",1000))),"")</f>
        <v/>
      </c>
    </row>
    <row r="658" spans="1:20" x14ac:dyDescent="0.2">
      <c r="A658" s="3"/>
      <c r="B658" s="3"/>
      <c r="C658" s="3"/>
      <c r="D658" s="3"/>
      <c r="E658" s="16">
        <f t="shared" si="137"/>
        <v>0</v>
      </c>
      <c r="F658" s="16">
        <f t="shared" si="138"/>
        <v>0</v>
      </c>
      <c r="G658" s="9">
        <f t="shared" si="136"/>
        <v>0</v>
      </c>
      <c r="H658" s="9">
        <f t="shared" si="139"/>
        <v>0</v>
      </c>
      <c r="I658" s="9">
        <f t="shared" si="147"/>
        <v>0</v>
      </c>
      <c r="J658" s="9">
        <f t="shared" si="148"/>
        <v>0</v>
      </c>
      <c r="K658" s="9" t="str">
        <f t="shared" si="140"/>
        <v/>
      </c>
      <c r="L658" s="9" t="str">
        <f t="shared" si="141"/>
        <v/>
      </c>
      <c r="M658" s="9" t="str">
        <f t="shared" si="142"/>
        <v/>
      </c>
      <c r="N658" s="9" t="str">
        <f t="shared" si="143"/>
        <v/>
      </c>
      <c r="O658" s="9" t="str">
        <f t="shared" si="144"/>
        <v/>
      </c>
      <c r="P658" s="9" t="str">
        <f t="shared" si="145"/>
        <v/>
      </c>
      <c r="Q658" s="9" t="str">
        <f t="shared" si="146"/>
        <v/>
      </c>
      <c r="R658" s="9" t="str">
        <f>IF(A658&lt;&gt;"",IF(COUNTIF($G$2:$G$1000,"&gt;=50")&gt;=10,IF(AND(F658&gt;=55,G658&gt;=50),IF(_xlfn.RANK.EQ(K658,$K$2:$K$1000,0)&lt;=ROUND(COUNTIFS($G$2:$G$1000,"&gt;=50",$F$2:$F$1000,"&gt;=55")/100*$AF$9,0),$AF$8,IF(_xlfn.RANK.EQ(L658,$L$2:$L$1000,0)&lt;=ROUND(COUNTIFS($G$2:$G$1000,"&gt;=50",$F$2:$F$1000,"&gt;=55")/100*$AE$9,0),$AE$8,IF(_xlfn.RANK.EQ(M658,$M$2:$M$1000,0)&lt;=ROUND(COUNTIFS($G$2:$G$1000,"&gt;=50",$F$2:$F$1000,"&gt;=55")/100*$AD$9,0),$AD$8,IF(_xlfn.RANK.EQ(N658,$N$2:$N$1000,0)&lt;=ROUND(COUNTIFS($G$2:$G$1000,"&gt;=50",$F$2:$F$1000,"&gt;=55")/100*$AC$9,0),$AC$8,IF(_xlfn.RANK.EQ(O658,$O$2:$O$1000,0)&lt;=ROUND(COUNTIFS($G$2:$G$1000,"&gt;=50",$F$2:$F$1000,"&gt;=55")/100*$AB$9,0),$AB$8,IF(_xlfn.RANK.EQ(P658,$P$2:$P$1000,0)&lt;=ROUND(COUNTIFS($G$2:$G$1000,"&gt;=50",$F$2:$F$1000,"&gt;=55")/100*$AA$9,0),$AA$8,$Z$8)))))),IF(I658&gt;=$Y$9,$Y$8,$X$8)),IF(I658&gt;=$X$32,$X$30,IF(I658&gt;=$Y$32,$Y$30,IF(I658&gt;=$Z$32,$Z$30,IF(I658&gt;=$AA$32,$AA$30,IF(I658&gt;=$AB$32,$AB$30,IF(I658&gt;=$AC$32,$AC$30,IF(I658&gt;=$AD$32,$AD$30,IF(I658&gt;=$AE$32,$AE$30,$AF$30))))))))),"")</f>
        <v/>
      </c>
      <c r="S658" s="9" t="str" cm="1">
        <f t="array" ref="S658">IF(AND(D658&lt;&gt;"",D658&lt;&gt;"GR"),IF(COUNTIF($H$2:$H$1000,"&gt;=50")&gt;=10,IF(D658&lt;&gt;"GR",IF(AND(D658&gt;=55,H658&gt;=50),_xlfn.IFS(AND(H658&gt;=$AF$11,H658&gt;$AE$10,H658&gt;$AD$10,H658&gt;$AC$10,H658&gt;$AB$10,H658&gt;$AA$10,H658&gt;$Z$10),"AA",AND(H658&gt;=$AE$11,H658&gt;$AD$10,H658&gt;$AC$10,H658&gt;$AB$10,H658&gt;$AA$10,H658&gt;$Z$10),"BA",AND(H658&gt;=$AD$11,H658&gt;$AC$10,H658&gt;$AB$10,H658&gt;$AA$10,H658&gt;$Z$10),"BB",AND(H658&gt;=$AC$11,H658&gt;$AB$10,H658&gt;$AA$10,H658&gt;$Z$10),"CB",AND(H658&gt;=$AB$11,H658&gt;$AA$10,H658&gt;$Z$10),"CC",AND(H658&gt;=$AA$11,H658&gt;$Z$10),"DC",H658&gt;=50,"DD"),IF(H658&gt;=$Y$9,"FD","FF")),R658),IF(J658&gt;=$X$32,$X$30,IF(J658&gt;=$Y$32,$Y$30,IF(J658&gt;=$Z$32,$Z$30,IF(J658&gt;=$AA$32,$AA$30,IF(J658&gt;=$AB$32,$AB$30,IF(J658&gt;=$AC$32,$AC$30,IF(J658&gt;=$AD$32,$AD$30,IF(J658&gt;=$AE$32,$AE$30,$AF$30))))))))),R658)</f>
        <v/>
      </c>
      <c r="T658" s="9" t="str" cm="1">
        <f t="array" ref="T658">IF(A658&lt;&gt;"",IF(_xlfn.BITOR(D658&lt;&gt;"GR",D658&lt;&gt;""),IF(AND(J658&gt;=50,D658&gt;=55),_xlfn.RANK.EQ(J658,$J$2:$J$1000,0),_xlfn.IFS(S658="FD",999,S658="FF",1000)),IF(AND(J658&gt;=50,F658&gt;=55),_xlfn.RANK.EQ(J658,$J$2:$J$326,0),_xlfn.IFS(S658="FD",999,S658="FF",1000))),"")</f>
        <v/>
      </c>
    </row>
    <row r="659" spans="1:20" x14ac:dyDescent="0.2">
      <c r="A659" s="3"/>
      <c r="B659" s="3"/>
      <c r="C659" s="3"/>
      <c r="D659" s="3"/>
      <c r="E659" s="16">
        <f t="shared" si="137"/>
        <v>0</v>
      </c>
      <c r="F659" s="16">
        <f t="shared" si="138"/>
        <v>0</v>
      </c>
      <c r="G659" s="9">
        <f t="shared" si="136"/>
        <v>0</v>
      </c>
      <c r="H659" s="9">
        <f t="shared" si="139"/>
        <v>0</v>
      </c>
      <c r="I659" s="9">
        <f t="shared" si="147"/>
        <v>0</v>
      </c>
      <c r="J659" s="9">
        <f t="shared" si="148"/>
        <v>0</v>
      </c>
      <c r="K659" s="9" t="str">
        <f t="shared" si="140"/>
        <v/>
      </c>
      <c r="L659" s="9" t="str">
        <f t="shared" si="141"/>
        <v/>
      </c>
      <c r="M659" s="9" t="str">
        <f t="shared" si="142"/>
        <v/>
      </c>
      <c r="N659" s="9" t="str">
        <f t="shared" si="143"/>
        <v/>
      </c>
      <c r="O659" s="9" t="str">
        <f t="shared" si="144"/>
        <v/>
      </c>
      <c r="P659" s="9" t="str">
        <f t="shared" si="145"/>
        <v/>
      </c>
      <c r="Q659" s="9" t="str">
        <f t="shared" si="146"/>
        <v/>
      </c>
      <c r="R659" s="9" t="str">
        <f>IF(A659&lt;&gt;"",IF(COUNTIF($G$2:$G$1000,"&gt;=50")&gt;=10,IF(AND(F659&gt;=55,G659&gt;=50),IF(_xlfn.RANK.EQ(K659,$K$2:$K$1000,0)&lt;=ROUND(COUNTIFS($G$2:$G$1000,"&gt;=50",$F$2:$F$1000,"&gt;=55")/100*$AF$9,0),$AF$8,IF(_xlfn.RANK.EQ(L659,$L$2:$L$1000,0)&lt;=ROUND(COUNTIFS($G$2:$G$1000,"&gt;=50",$F$2:$F$1000,"&gt;=55")/100*$AE$9,0),$AE$8,IF(_xlfn.RANK.EQ(M659,$M$2:$M$1000,0)&lt;=ROUND(COUNTIFS($G$2:$G$1000,"&gt;=50",$F$2:$F$1000,"&gt;=55")/100*$AD$9,0),$AD$8,IF(_xlfn.RANK.EQ(N659,$N$2:$N$1000,0)&lt;=ROUND(COUNTIFS($G$2:$G$1000,"&gt;=50",$F$2:$F$1000,"&gt;=55")/100*$AC$9,0),$AC$8,IF(_xlfn.RANK.EQ(O659,$O$2:$O$1000,0)&lt;=ROUND(COUNTIFS($G$2:$G$1000,"&gt;=50",$F$2:$F$1000,"&gt;=55")/100*$AB$9,0),$AB$8,IF(_xlfn.RANK.EQ(P659,$P$2:$P$1000,0)&lt;=ROUND(COUNTIFS($G$2:$G$1000,"&gt;=50",$F$2:$F$1000,"&gt;=55")/100*$AA$9,0),$AA$8,$Z$8)))))),IF(I659&gt;=$Y$9,$Y$8,$X$8)),IF(I659&gt;=$X$32,$X$30,IF(I659&gt;=$Y$32,$Y$30,IF(I659&gt;=$Z$32,$Z$30,IF(I659&gt;=$AA$32,$AA$30,IF(I659&gt;=$AB$32,$AB$30,IF(I659&gt;=$AC$32,$AC$30,IF(I659&gt;=$AD$32,$AD$30,IF(I659&gt;=$AE$32,$AE$30,$AF$30))))))))),"")</f>
        <v/>
      </c>
      <c r="S659" s="9" t="str" cm="1">
        <f t="array" ref="S659">IF(AND(D659&lt;&gt;"",D659&lt;&gt;"GR"),IF(COUNTIF($H$2:$H$1000,"&gt;=50")&gt;=10,IF(D659&lt;&gt;"GR",IF(AND(D659&gt;=55,H659&gt;=50),_xlfn.IFS(AND(H659&gt;=$AF$11,H659&gt;$AE$10,H659&gt;$AD$10,H659&gt;$AC$10,H659&gt;$AB$10,H659&gt;$AA$10,H659&gt;$Z$10),"AA",AND(H659&gt;=$AE$11,H659&gt;$AD$10,H659&gt;$AC$10,H659&gt;$AB$10,H659&gt;$AA$10,H659&gt;$Z$10),"BA",AND(H659&gt;=$AD$11,H659&gt;$AC$10,H659&gt;$AB$10,H659&gt;$AA$10,H659&gt;$Z$10),"BB",AND(H659&gt;=$AC$11,H659&gt;$AB$10,H659&gt;$AA$10,H659&gt;$Z$10),"CB",AND(H659&gt;=$AB$11,H659&gt;$AA$10,H659&gt;$Z$10),"CC",AND(H659&gt;=$AA$11,H659&gt;$Z$10),"DC",H659&gt;=50,"DD"),IF(H659&gt;=$Y$9,"FD","FF")),R659),IF(J659&gt;=$X$32,$X$30,IF(J659&gt;=$Y$32,$Y$30,IF(J659&gt;=$Z$32,$Z$30,IF(J659&gt;=$AA$32,$AA$30,IF(J659&gt;=$AB$32,$AB$30,IF(J659&gt;=$AC$32,$AC$30,IF(J659&gt;=$AD$32,$AD$30,IF(J659&gt;=$AE$32,$AE$30,$AF$30))))))))),R659)</f>
        <v/>
      </c>
      <c r="T659" s="9" t="str" cm="1">
        <f t="array" ref="T659">IF(A659&lt;&gt;"",IF(_xlfn.BITOR(D659&lt;&gt;"GR",D659&lt;&gt;""),IF(AND(J659&gt;=50,D659&gt;=55),_xlfn.RANK.EQ(J659,$J$2:$J$1000,0),_xlfn.IFS(S659="FD",999,S659="FF",1000)),IF(AND(J659&gt;=50,F659&gt;=55),_xlfn.RANK.EQ(J659,$J$2:$J$326,0),_xlfn.IFS(S659="FD",999,S659="FF",1000))),"")</f>
        <v/>
      </c>
    </row>
    <row r="660" spans="1:20" x14ac:dyDescent="0.2">
      <c r="A660" s="3"/>
      <c r="B660" s="3"/>
      <c r="C660" s="3"/>
      <c r="D660" s="3"/>
      <c r="E660" s="16">
        <f t="shared" si="137"/>
        <v>0</v>
      </c>
      <c r="F660" s="16">
        <f t="shared" si="138"/>
        <v>0</v>
      </c>
      <c r="G660" s="9">
        <f t="shared" si="136"/>
        <v>0</v>
      </c>
      <c r="H660" s="9">
        <f t="shared" si="139"/>
        <v>0</v>
      </c>
      <c r="I660" s="9">
        <f t="shared" si="147"/>
        <v>0</v>
      </c>
      <c r="J660" s="9">
        <f t="shared" si="148"/>
        <v>0</v>
      </c>
      <c r="K660" s="9" t="str">
        <f t="shared" si="140"/>
        <v/>
      </c>
      <c r="L660" s="9" t="str">
        <f t="shared" si="141"/>
        <v/>
      </c>
      <c r="M660" s="9" t="str">
        <f t="shared" si="142"/>
        <v/>
      </c>
      <c r="N660" s="9" t="str">
        <f t="shared" si="143"/>
        <v/>
      </c>
      <c r="O660" s="9" t="str">
        <f t="shared" si="144"/>
        <v/>
      </c>
      <c r="P660" s="9" t="str">
        <f t="shared" si="145"/>
        <v/>
      </c>
      <c r="Q660" s="9" t="str">
        <f t="shared" si="146"/>
        <v/>
      </c>
      <c r="R660" s="9" t="str">
        <f>IF(A660&lt;&gt;"",IF(COUNTIF($G$2:$G$1000,"&gt;=50")&gt;=10,IF(AND(F660&gt;=55,G660&gt;=50),IF(_xlfn.RANK.EQ(K660,$K$2:$K$1000,0)&lt;=ROUND(COUNTIFS($G$2:$G$1000,"&gt;=50",$F$2:$F$1000,"&gt;=55")/100*$AF$9,0),$AF$8,IF(_xlfn.RANK.EQ(L660,$L$2:$L$1000,0)&lt;=ROUND(COUNTIFS($G$2:$G$1000,"&gt;=50",$F$2:$F$1000,"&gt;=55")/100*$AE$9,0),$AE$8,IF(_xlfn.RANK.EQ(M660,$M$2:$M$1000,0)&lt;=ROUND(COUNTIFS($G$2:$G$1000,"&gt;=50",$F$2:$F$1000,"&gt;=55")/100*$AD$9,0),$AD$8,IF(_xlfn.RANK.EQ(N660,$N$2:$N$1000,0)&lt;=ROUND(COUNTIFS($G$2:$G$1000,"&gt;=50",$F$2:$F$1000,"&gt;=55")/100*$AC$9,0),$AC$8,IF(_xlfn.RANK.EQ(O660,$O$2:$O$1000,0)&lt;=ROUND(COUNTIFS($G$2:$G$1000,"&gt;=50",$F$2:$F$1000,"&gt;=55")/100*$AB$9,0),$AB$8,IF(_xlfn.RANK.EQ(P660,$P$2:$P$1000,0)&lt;=ROUND(COUNTIFS($G$2:$G$1000,"&gt;=50",$F$2:$F$1000,"&gt;=55")/100*$AA$9,0),$AA$8,$Z$8)))))),IF(I660&gt;=$Y$9,$Y$8,$X$8)),IF(I660&gt;=$X$32,$X$30,IF(I660&gt;=$Y$32,$Y$30,IF(I660&gt;=$Z$32,$Z$30,IF(I660&gt;=$AA$32,$AA$30,IF(I660&gt;=$AB$32,$AB$30,IF(I660&gt;=$AC$32,$AC$30,IF(I660&gt;=$AD$32,$AD$30,IF(I660&gt;=$AE$32,$AE$30,$AF$30))))))))),"")</f>
        <v/>
      </c>
      <c r="S660" s="9" t="str" cm="1">
        <f t="array" ref="S660">IF(AND(D660&lt;&gt;"",D660&lt;&gt;"GR"),IF(COUNTIF($H$2:$H$1000,"&gt;=50")&gt;=10,IF(D660&lt;&gt;"GR",IF(AND(D660&gt;=55,H660&gt;=50),_xlfn.IFS(AND(H660&gt;=$AF$11,H660&gt;$AE$10,H660&gt;$AD$10,H660&gt;$AC$10,H660&gt;$AB$10,H660&gt;$AA$10,H660&gt;$Z$10),"AA",AND(H660&gt;=$AE$11,H660&gt;$AD$10,H660&gt;$AC$10,H660&gt;$AB$10,H660&gt;$AA$10,H660&gt;$Z$10),"BA",AND(H660&gt;=$AD$11,H660&gt;$AC$10,H660&gt;$AB$10,H660&gt;$AA$10,H660&gt;$Z$10),"BB",AND(H660&gt;=$AC$11,H660&gt;$AB$10,H660&gt;$AA$10,H660&gt;$Z$10),"CB",AND(H660&gt;=$AB$11,H660&gt;$AA$10,H660&gt;$Z$10),"CC",AND(H660&gt;=$AA$11,H660&gt;$Z$10),"DC",H660&gt;=50,"DD"),IF(H660&gt;=$Y$9,"FD","FF")),R660),IF(J660&gt;=$X$32,$X$30,IF(J660&gt;=$Y$32,$Y$30,IF(J660&gt;=$Z$32,$Z$30,IF(J660&gt;=$AA$32,$AA$30,IF(J660&gt;=$AB$32,$AB$30,IF(J660&gt;=$AC$32,$AC$30,IF(J660&gt;=$AD$32,$AD$30,IF(J660&gt;=$AE$32,$AE$30,$AF$30))))))))),R660)</f>
        <v/>
      </c>
      <c r="T660" s="9" t="str" cm="1">
        <f t="array" ref="T660">IF(A660&lt;&gt;"",IF(_xlfn.BITOR(D660&lt;&gt;"GR",D660&lt;&gt;""),IF(AND(J660&gt;=50,D660&gt;=55),_xlfn.RANK.EQ(J660,$J$2:$J$1000,0),_xlfn.IFS(S660="FD",999,S660="FF",1000)),IF(AND(J660&gt;=50,F660&gt;=55),_xlfn.RANK.EQ(J660,$J$2:$J$326,0),_xlfn.IFS(S660="FD",999,S660="FF",1000))),"")</f>
        <v/>
      </c>
    </row>
    <row r="661" spans="1:20" x14ac:dyDescent="0.2">
      <c r="A661" s="3"/>
      <c r="B661" s="3"/>
      <c r="C661" s="3"/>
      <c r="D661" s="3"/>
      <c r="E661" s="16">
        <f t="shared" si="137"/>
        <v>0</v>
      </c>
      <c r="F661" s="16">
        <f t="shared" si="138"/>
        <v>0</v>
      </c>
      <c r="G661" s="9">
        <f t="shared" si="136"/>
        <v>0</v>
      </c>
      <c r="H661" s="9">
        <f t="shared" si="139"/>
        <v>0</v>
      </c>
      <c r="I661" s="9">
        <f t="shared" si="147"/>
        <v>0</v>
      </c>
      <c r="J661" s="9">
        <f t="shared" si="148"/>
        <v>0</v>
      </c>
      <c r="K661" s="9" t="str">
        <f t="shared" si="140"/>
        <v/>
      </c>
      <c r="L661" s="9" t="str">
        <f t="shared" si="141"/>
        <v/>
      </c>
      <c r="M661" s="9" t="str">
        <f t="shared" si="142"/>
        <v/>
      </c>
      <c r="N661" s="9" t="str">
        <f t="shared" si="143"/>
        <v/>
      </c>
      <c r="O661" s="9" t="str">
        <f t="shared" si="144"/>
        <v/>
      </c>
      <c r="P661" s="9" t="str">
        <f t="shared" si="145"/>
        <v/>
      </c>
      <c r="Q661" s="9" t="str">
        <f t="shared" si="146"/>
        <v/>
      </c>
      <c r="R661" s="9" t="str">
        <f>IF(A661&lt;&gt;"",IF(COUNTIF($G$2:$G$1000,"&gt;=50")&gt;=10,IF(AND(F661&gt;=55,G661&gt;=50),IF(_xlfn.RANK.EQ(K661,$K$2:$K$1000,0)&lt;=ROUND(COUNTIFS($G$2:$G$1000,"&gt;=50",$F$2:$F$1000,"&gt;=55")/100*$AF$9,0),$AF$8,IF(_xlfn.RANK.EQ(L661,$L$2:$L$1000,0)&lt;=ROUND(COUNTIFS($G$2:$G$1000,"&gt;=50",$F$2:$F$1000,"&gt;=55")/100*$AE$9,0),$AE$8,IF(_xlfn.RANK.EQ(M661,$M$2:$M$1000,0)&lt;=ROUND(COUNTIFS($G$2:$G$1000,"&gt;=50",$F$2:$F$1000,"&gt;=55")/100*$AD$9,0),$AD$8,IF(_xlfn.RANK.EQ(N661,$N$2:$N$1000,0)&lt;=ROUND(COUNTIFS($G$2:$G$1000,"&gt;=50",$F$2:$F$1000,"&gt;=55")/100*$AC$9,0),$AC$8,IF(_xlfn.RANK.EQ(O661,$O$2:$O$1000,0)&lt;=ROUND(COUNTIFS($G$2:$G$1000,"&gt;=50",$F$2:$F$1000,"&gt;=55")/100*$AB$9,0),$AB$8,IF(_xlfn.RANK.EQ(P661,$P$2:$P$1000,0)&lt;=ROUND(COUNTIFS($G$2:$G$1000,"&gt;=50",$F$2:$F$1000,"&gt;=55")/100*$AA$9,0),$AA$8,$Z$8)))))),IF(I661&gt;=$Y$9,$Y$8,$X$8)),IF(I661&gt;=$X$32,$X$30,IF(I661&gt;=$Y$32,$Y$30,IF(I661&gt;=$Z$32,$Z$30,IF(I661&gt;=$AA$32,$AA$30,IF(I661&gt;=$AB$32,$AB$30,IF(I661&gt;=$AC$32,$AC$30,IF(I661&gt;=$AD$32,$AD$30,IF(I661&gt;=$AE$32,$AE$30,$AF$30))))))))),"")</f>
        <v/>
      </c>
      <c r="S661" s="9" t="str" cm="1">
        <f t="array" ref="S661">IF(AND(D661&lt;&gt;"",D661&lt;&gt;"GR"),IF(COUNTIF($H$2:$H$1000,"&gt;=50")&gt;=10,IF(D661&lt;&gt;"GR",IF(AND(D661&gt;=55,H661&gt;=50),_xlfn.IFS(AND(H661&gt;=$AF$11,H661&gt;$AE$10,H661&gt;$AD$10,H661&gt;$AC$10,H661&gt;$AB$10,H661&gt;$AA$10,H661&gt;$Z$10),"AA",AND(H661&gt;=$AE$11,H661&gt;$AD$10,H661&gt;$AC$10,H661&gt;$AB$10,H661&gt;$AA$10,H661&gt;$Z$10),"BA",AND(H661&gt;=$AD$11,H661&gt;$AC$10,H661&gt;$AB$10,H661&gt;$AA$10,H661&gt;$Z$10),"BB",AND(H661&gt;=$AC$11,H661&gt;$AB$10,H661&gt;$AA$10,H661&gt;$Z$10),"CB",AND(H661&gt;=$AB$11,H661&gt;$AA$10,H661&gt;$Z$10),"CC",AND(H661&gt;=$AA$11,H661&gt;$Z$10),"DC",H661&gt;=50,"DD"),IF(H661&gt;=$Y$9,"FD","FF")),R661),IF(J661&gt;=$X$32,$X$30,IF(J661&gt;=$Y$32,$Y$30,IF(J661&gt;=$Z$32,$Z$30,IF(J661&gt;=$AA$32,$AA$30,IF(J661&gt;=$AB$32,$AB$30,IF(J661&gt;=$AC$32,$AC$30,IF(J661&gt;=$AD$32,$AD$30,IF(J661&gt;=$AE$32,$AE$30,$AF$30))))))))),R661)</f>
        <v/>
      </c>
      <c r="T661" s="9" t="str" cm="1">
        <f t="array" ref="T661">IF(A661&lt;&gt;"",IF(_xlfn.BITOR(D661&lt;&gt;"GR",D661&lt;&gt;""),IF(AND(J661&gt;=50,D661&gt;=55),_xlfn.RANK.EQ(J661,$J$2:$J$1000,0),_xlfn.IFS(S661="FD",999,S661="FF",1000)),IF(AND(J661&gt;=50,F661&gt;=55),_xlfn.RANK.EQ(J661,$J$2:$J$326,0),_xlfn.IFS(S661="FD",999,S661="FF",1000))),"")</f>
        <v/>
      </c>
    </row>
    <row r="662" spans="1:20" x14ac:dyDescent="0.2">
      <c r="A662" s="3"/>
      <c r="B662" s="3"/>
      <c r="C662" s="3"/>
      <c r="D662" s="3"/>
      <c r="E662" s="16">
        <f t="shared" si="137"/>
        <v>0</v>
      </c>
      <c r="F662" s="16">
        <f t="shared" si="138"/>
        <v>0</v>
      </c>
      <c r="G662" s="9">
        <f t="shared" si="136"/>
        <v>0</v>
      </c>
      <c r="H662" s="9">
        <f t="shared" si="139"/>
        <v>0</v>
      </c>
      <c r="I662" s="9">
        <f t="shared" si="147"/>
        <v>0</v>
      </c>
      <c r="J662" s="9">
        <f t="shared" si="148"/>
        <v>0</v>
      </c>
      <c r="K662" s="9" t="str">
        <f t="shared" si="140"/>
        <v/>
      </c>
      <c r="L662" s="9" t="str">
        <f t="shared" si="141"/>
        <v/>
      </c>
      <c r="M662" s="9" t="str">
        <f t="shared" si="142"/>
        <v/>
      </c>
      <c r="N662" s="9" t="str">
        <f t="shared" si="143"/>
        <v/>
      </c>
      <c r="O662" s="9" t="str">
        <f t="shared" si="144"/>
        <v/>
      </c>
      <c r="P662" s="9" t="str">
        <f t="shared" si="145"/>
        <v/>
      </c>
      <c r="Q662" s="9" t="str">
        <f t="shared" si="146"/>
        <v/>
      </c>
      <c r="R662" s="9" t="str">
        <f>IF(A662&lt;&gt;"",IF(COUNTIF($G$2:$G$1000,"&gt;=50")&gt;=10,IF(AND(F662&gt;=55,G662&gt;=50),IF(_xlfn.RANK.EQ(K662,$K$2:$K$1000,0)&lt;=ROUND(COUNTIFS($G$2:$G$1000,"&gt;=50",$F$2:$F$1000,"&gt;=55")/100*$AF$9,0),$AF$8,IF(_xlfn.RANK.EQ(L662,$L$2:$L$1000,0)&lt;=ROUND(COUNTIFS($G$2:$G$1000,"&gt;=50",$F$2:$F$1000,"&gt;=55")/100*$AE$9,0),$AE$8,IF(_xlfn.RANK.EQ(M662,$M$2:$M$1000,0)&lt;=ROUND(COUNTIFS($G$2:$G$1000,"&gt;=50",$F$2:$F$1000,"&gt;=55")/100*$AD$9,0),$AD$8,IF(_xlfn.RANK.EQ(N662,$N$2:$N$1000,0)&lt;=ROUND(COUNTIFS($G$2:$G$1000,"&gt;=50",$F$2:$F$1000,"&gt;=55")/100*$AC$9,0),$AC$8,IF(_xlfn.RANK.EQ(O662,$O$2:$O$1000,0)&lt;=ROUND(COUNTIFS($G$2:$G$1000,"&gt;=50",$F$2:$F$1000,"&gt;=55")/100*$AB$9,0),$AB$8,IF(_xlfn.RANK.EQ(P662,$P$2:$P$1000,0)&lt;=ROUND(COUNTIFS($G$2:$G$1000,"&gt;=50",$F$2:$F$1000,"&gt;=55")/100*$AA$9,0),$AA$8,$Z$8)))))),IF(I662&gt;=$Y$9,$Y$8,$X$8)),IF(I662&gt;=$X$32,$X$30,IF(I662&gt;=$Y$32,$Y$30,IF(I662&gt;=$Z$32,$Z$30,IF(I662&gt;=$AA$32,$AA$30,IF(I662&gt;=$AB$32,$AB$30,IF(I662&gt;=$AC$32,$AC$30,IF(I662&gt;=$AD$32,$AD$30,IF(I662&gt;=$AE$32,$AE$30,$AF$30))))))))),"")</f>
        <v/>
      </c>
      <c r="S662" s="9" t="str" cm="1">
        <f t="array" ref="S662">IF(AND(D662&lt;&gt;"",D662&lt;&gt;"GR"),IF(COUNTIF($H$2:$H$1000,"&gt;=50")&gt;=10,IF(D662&lt;&gt;"GR",IF(AND(D662&gt;=55,H662&gt;=50),_xlfn.IFS(AND(H662&gt;=$AF$11,H662&gt;$AE$10,H662&gt;$AD$10,H662&gt;$AC$10,H662&gt;$AB$10,H662&gt;$AA$10,H662&gt;$Z$10),"AA",AND(H662&gt;=$AE$11,H662&gt;$AD$10,H662&gt;$AC$10,H662&gt;$AB$10,H662&gt;$AA$10,H662&gt;$Z$10),"BA",AND(H662&gt;=$AD$11,H662&gt;$AC$10,H662&gt;$AB$10,H662&gt;$AA$10,H662&gt;$Z$10),"BB",AND(H662&gt;=$AC$11,H662&gt;$AB$10,H662&gt;$AA$10,H662&gt;$Z$10),"CB",AND(H662&gt;=$AB$11,H662&gt;$AA$10,H662&gt;$Z$10),"CC",AND(H662&gt;=$AA$11,H662&gt;$Z$10),"DC",H662&gt;=50,"DD"),IF(H662&gt;=$Y$9,"FD","FF")),R662),IF(J662&gt;=$X$32,$X$30,IF(J662&gt;=$Y$32,$Y$30,IF(J662&gt;=$Z$32,$Z$30,IF(J662&gt;=$AA$32,$AA$30,IF(J662&gt;=$AB$32,$AB$30,IF(J662&gt;=$AC$32,$AC$30,IF(J662&gt;=$AD$32,$AD$30,IF(J662&gt;=$AE$32,$AE$30,$AF$30))))))))),R662)</f>
        <v/>
      </c>
      <c r="T662" s="9" t="str" cm="1">
        <f t="array" ref="T662">IF(A662&lt;&gt;"",IF(_xlfn.BITOR(D662&lt;&gt;"GR",D662&lt;&gt;""),IF(AND(J662&gt;=50,D662&gt;=55),_xlfn.RANK.EQ(J662,$J$2:$J$1000,0),_xlfn.IFS(S662="FD",999,S662="FF",1000)),IF(AND(J662&gt;=50,F662&gt;=55),_xlfn.RANK.EQ(J662,$J$2:$J$326,0),_xlfn.IFS(S662="FD",999,S662="FF",1000))),"")</f>
        <v/>
      </c>
    </row>
    <row r="663" spans="1:20" x14ac:dyDescent="0.2">
      <c r="A663" s="3"/>
      <c r="B663" s="3"/>
      <c r="C663" s="3"/>
      <c r="D663" s="3"/>
      <c r="E663" s="16">
        <f t="shared" si="137"/>
        <v>0</v>
      </c>
      <c r="F663" s="16">
        <f t="shared" si="138"/>
        <v>0</v>
      </c>
      <c r="G663" s="9">
        <f t="shared" si="136"/>
        <v>0</v>
      </c>
      <c r="H663" s="9">
        <f t="shared" si="139"/>
        <v>0</v>
      </c>
      <c r="I663" s="9">
        <f t="shared" si="147"/>
        <v>0</v>
      </c>
      <c r="J663" s="9">
        <f t="shared" si="148"/>
        <v>0</v>
      </c>
      <c r="K663" s="9" t="str">
        <f t="shared" si="140"/>
        <v/>
      </c>
      <c r="L663" s="9" t="str">
        <f t="shared" si="141"/>
        <v/>
      </c>
      <c r="M663" s="9" t="str">
        <f t="shared" si="142"/>
        <v/>
      </c>
      <c r="N663" s="9" t="str">
        <f t="shared" si="143"/>
        <v/>
      </c>
      <c r="O663" s="9" t="str">
        <f t="shared" si="144"/>
        <v/>
      </c>
      <c r="P663" s="9" t="str">
        <f t="shared" si="145"/>
        <v/>
      </c>
      <c r="Q663" s="9" t="str">
        <f t="shared" si="146"/>
        <v/>
      </c>
      <c r="R663" s="9" t="str">
        <f>IF(A663&lt;&gt;"",IF(COUNTIF($G$2:$G$1000,"&gt;=50")&gt;=10,IF(AND(F663&gt;=55,G663&gt;=50),IF(_xlfn.RANK.EQ(K663,$K$2:$K$1000,0)&lt;=ROUND(COUNTIFS($G$2:$G$1000,"&gt;=50",$F$2:$F$1000,"&gt;=55")/100*$AF$9,0),$AF$8,IF(_xlfn.RANK.EQ(L663,$L$2:$L$1000,0)&lt;=ROUND(COUNTIFS($G$2:$G$1000,"&gt;=50",$F$2:$F$1000,"&gt;=55")/100*$AE$9,0),$AE$8,IF(_xlfn.RANK.EQ(M663,$M$2:$M$1000,0)&lt;=ROUND(COUNTIFS($G$2:$G$1000,"&gt;=50",$F$2:$F$1000,"&gt;=55")/100*$AD$9,0),$AD$8,IF(_xlfn.RANK.EQ(N663,$N$2:$N$1000,0)&lt;=ROUND(COUNTIFS($G$2:$G$1000,"&gt;=50",$F$2:$F$1000,"&gt;=55")/100*$AC$9,0),$AC$8,IF(_xlfn.RANK.EQ(O663,$O$2:$O$1000,0)&lt;=ROUND(COUNTIFS($G$2:$G$1000,"&gt;=50",$F$2:$F$1000,"&gt;=55")/100*$AB$9,0),$AB$8,IF(_xlfn.RANK.EQ(P663,$P$2:$P$1000,0)&lt;=ROUND(COUNTIFS($G$2:$G$1000,"&gt;=50",$F$2:$F$1000,"&gt;=55")/100*$AA$9,0),$AA$8,$Z$8)))))),IF(I663&gt;=$Y$9,$Y$8,$X$8)),IF(I663&gt;=$X$32,$X$30,IF(I663&gt;=$Y$32,$Y$30,IF(I663&gt;=$Z$32,$Z$30,IF(I663&gt;=$AA$32,$AA$30,IF(I663&gt;=$AB$32,$AB$30,IF(I663&gt;=$AC$32,$AC$30,IF(I663&gt;=$AD$32,$AD$30,IF(I663&gt;=$AE$32,$AE$30,$AF$30))))))))),"")</f>
        <v/>
      </c>
      <c r="S663" s="9" t="str" cm="1">
        <f t="array" ref="S663">IF(AND(D663&lt;&gt;"",D663&lt;&gt;"GR"),IF(COUNTIF($H$2:$H$1000,"&gt;=50")&gt;=10,IF(D663&lt;&gt;"GR",IF(AND(D663&gt;=55,H663&gt;=50),_xlfn.IFS(AND(H663&gt;=$AF$11,H663&gt;$AE$10,H663&gt;$AD$10,H663&gt;$AC$10,H663&gt;$AB$10,H663&gt;$AA$10,H663&gt;$Z$10),"AA",AND(H663&gt;=$AE$11,H663&gt;$AD$10,H663&gt;$AC$10,H663&gt;$AB$10,H663&gt;$AA$10,H663&gt;$Z$10),"BA",AND(H663&gt;=$AD$11,H663&gt;$AC$10,H663&gt;$AB$10,H663&gt;$AA$10,H663&gt;$Z$10),"BB",AND(H663&gt;=$AC$11,H663&gt;$AB$10,H663&gt;$AA$10,H663&gt;$Z$10),"CB",AND(H663&gt;=$AB$11,H663&gt;$AA$10,H663&gt;$Z$10),"CC",AND(H663&gt;=$AA$11,H663&gt;$Z$10),"DC",H663&gt;=50,"DD"),IF(H663&gt;=$Y$9,"FD","FF")),R663),IF(J663&gt;=$X$32,$X$30,IF(J663&gt;=$Y$32,$Y$30,IF(J663&gt;=$Z$32,$Z$30,IF(J663&gt;=$AA$32,$AA$30,IF(J663&gt;=$AB$32,$AB$30,IF(J663&gt;=$AC$32,$AC$30,IF(J663&gt;=$AD$32,$AD$30,IF(J663&gt;=$AE$32,$AE$30,$AF$30))))))))),R663)</f>
        <v/>
      </c>
      <c r="T663" s="9" t="str" cm="1">
        <f t="array" ref="T663">IF(A663&lt;&gt;"",IF(_xlfn.BITOR(D663&lt;&gt;"GR",D663&lt;&gt;""),IF(AND(J663&gt;=50,D663&gt;=55),_xlfn.RANK.EQ(J663,$J$2:$J$1000,0),_xlfn.IFS(S663="FD",999,S663="FF",1000)),IF(AND(J663&gt;=50,F663&gt;=55),_xlfn.RANK.EQ(J663,$J$2:$J$326,0),_xlfn.IFS(S663="FD",999,S663="FF",1000))),"")</f>
        <v/>
      </c>
    </row>
    <row r="664" spans="1:20" x14ac:dyDescent="0.2">
      <c r="A664" s="3"/>
      <c r="B664" s="3"/>
      <c r="C664" s="3"/>
      <c r="D664" s="3"/>
      <c r="E664" s="16">
        <f t="shared" si="137"/>
        <v>0</v>
      </c>
      <c r="F664" s="16">
        <f t="shared" si="138"/>
        <v>0</v>
      </c>
      <c r="G664" s="9">
        <f t="shared" si="136"/>
        <v>0</v>
      </c>
      <c r="H664" s="9">
        <f t="shared" si="139"/>
        <v>0</v>
      </c>
      <c r="I664" s="9">
        <f t="shared" si="147"/>
        <v>0</v>
      </c>
      <c r="J664" s="9">
        <f t="shared" si="148"/>
        <v>0</v>
      </c>
      <c r="K664" s="9" t="str">
        <f t="shared" si="140"/>
        <v/>
      </c>
      <c r="L664" s="9" t="str">
        <f t="shared" si="141"/>
        <v/>
      </c>
      <c r="M664" s="9" t="str">
        <f t="shared" si="142"/>
        <v/>
      </c>
      <c r="N664" s="9" t="str">
        <f t="shared" si="143"/>
        <v/>
      </c>
      <c r="O664" s="9" t="str">
        <f t="shared" si="144"/>
        <v/>
      </c>
      <c r="P664" s="9" t="str">
        <f t="shared" si="145"/>
        <v/>
      </c>
      <c r="Q664" s="9" t="str">
        <f t="shared" si="146"/>
        <v/>
      </c>
      <c r="R664" s="9" t="str">
        <f>IF(A664&lt;&gt;"",IF(COUNTIF($G$2:$G$1000,"&gt;=50")&gt;=10,IF(AND(F664&gt;=55,G664&gt;=50),IF(_xlfn.RANK.EQ(K664,$K$2:$K$1000,0)&lt;=ROUND(COUNTIFS($G$2:$G$1000,"&gt;=50",$F$2:$F$1000,"&gt;=55")/100*$AF$9,0),$AF$8,IF(_xlfn.RANK.EQ(L664,$L$2:$L$1000,0)&lt;=ROUND(COUNTIFS($G$2:$G$1000,"&gt;=50",$F$2:$F$1000,"&gt;=55")/100*$AE$9,0),$AE$8,IF(_xlfn.RANK.EQ(M664,$M$2:$M$1000,0)&lt;=ROUND(COUNTIFS($G$2:$G$1000,"&gt;=50",$F$2:$F$1000,"&gt;=55")/100*$AD$9,0),$AD$8,IF(_xlfn.RANK.EQ(N664,$N$2:$N$1000,0)&lt;=ROUND(COUNTIFS($G$2:$G$1000,"&gt;=50",$F$2:$F$1000,"&gt;=55")/100*$AC$9,0),$AC$8,IF(_xlfn.RANK.EQ(O664,$O$2:$O$1000,0)&lt;=ROUND(COUNTIFS($G$2:$G$1000,"&gt;=50",$F$2:$F$1000,"&gt;=55")/100*$AB$9,0),$AB$8,IF(_xlfn.RANK.EQ(P664,$P$2:$P$1000,0)&lt;=ROUND(COUNTIFS($G$2:$G$1000,"&gt;=50",$F$2:$F$1000,"&gt;=55")/100*$AA$9,0),$AA$8,$Z$8)))))),IF(I664&gt;=$Y$9,$Y$8,$X$8)),IF(I664&gt;=$X$32,$X$30,IF(I664&gt;=$Y$32,$Y$30,IF(I664&gt;=$Z$32,$Z$30,IF(I664&gt;=$AA$32,$AA$30,IF(I664&gt;=$AB$32,$AB$30,IF(I664&gt;=$AC$32,$AC$30,IF(I664&gt;=$AD$32,$AD$30,IF(I664&gt;=$AE$32,$AE$30,$AF$30))))))))),"")</f>
        <v/>
      </c>
      <c r="S664" s="9" t="str" cm="1">
        <f t="array" ref="S664">IF(AND(D664&lt;&gt;"",D664&lt;&gt;"GR"),IF(COUNTIF($H$2:$H$1000,"&gt;=50")&gt;=10,IF(D664&lt;&gt;"GR",IF(AND(D664&gt;=55,H664&gt;=50),_xlfn.IFS(AND(H664&gt;=$AF$11,H664&gt;$AE$10,H664&gt;$AD$10,H664&gt;$AC$10,H664&gt;$AB$10,H664&gt;$AA$10,H664&gt;$Z$10),"AA",AND(H664&gt;=$AE$11,H664&gt;$AD$10,H664&gt;$AC$10,H664&gt;$AB$10,H664&gt;$AA$10,H664&gt;$Z$10),"BA",AND(H664&gt;=$AD$11,H664&gt;$AC$10,H664&gt;$AB$10,H664&gt;$AA$10,H664&gt;$Z$10),"BB",AND(H664&gt;=$AC$11,H664&gt;$AB$10,H664&gt;$AA$10,H664&gt;$Z$10),"CB",AND(H664&gt;=$AB$11,H664&gt;$AA$10,H664&gt;$Z$10),"CC",AND(H664&gt;=$AA$11,H664&gt;$Z$10),"DC",H664&gt;=50,"DD"),IF(H664&gt;=$Y$9,"FD","FF")),R664),IF(J664&gt;=$X$32,$X$30,IF(J664&gt;=$Y$32,$Y$30,IF(J664&gt;=$Z$32,$Z$30,IF(J664&gt;=$AA$32,$AA$30,IF(J664&gt;=$AB$32,$AB$30,IF(J664&gt;=$AC$32,$AC$30,IF(J664&gt;=$AD$32,$AD$30,IF(J664&gt;=$AE$32,$AE$30,$AF$30))))))))),R664)</f>
        <v/>
      </c>
      <c r="T664" s="9" t="str" cm="1">
        <f t="array" ref="T664">IF(A664&lt;&gt;"",IF(_xlfn.BITOR(D664&lt;&gt;"GR",D664&lt;&gt;""),IF(AND(J664&gt;=50,D664&gt;=55),_xlfn.RANK.EQ(J664,$J$2:$J$1000,0),_xlfn.IFS(S664="FD",999,S664="FF",1000)),IF(AND(J664&gt;=50,F664&gt;=55),_xlfn.RANK.EQ(J664,$J$2:$J$326,0),_xlfn.IFS(S664="FD",999,S664="FF",1000))),"")</f>
        <v/>
      </c>
    </row>
    <row r="665" spans="1:20" x14ac:dyDescent="0.2">
      <c r="A665" s="3"/>
      <c r="B665" s="3"/>
      <c r="C665" s="3"/>
      <c r="D665" s="3"/>
      <c r="E665" s="16">
        <f t="shared" si="137"/>
        <v>0</v>
      </c>
      <c r="F665" s="16">
        <f t="shared" si="138"/>
        <v>0</v>
      </c>
      <c r="G665" s="9">
        <f t="shared" si="136"/>
        <v>0</v>
      </c>
      <c r="H665" s="9">
        <f t="shared" si="139"/>
        <v>0</v>
      </c>
      <c r="I665" s="9">
        <f t="shared" si="147"/>
        <v>0</v>
      </c>
      <c r="J665" s="9">
        <f t="shared" si="148"/>
        <v>0</v>
      </c>
      <c r="K665" s="9" t="str">
        <f t="shared" si="140"/>
        <v/>
      </c>
      <c r="L665" s="9" t="str">
        <f t="shared" si="141"/>
        <v/>
      </c>
      <c r="M665" s="9" t="str">
        <f t="shared" si="142"/>
        <v/>
      </c>
      <c r="N665" s="9" t="str">
        <f t="shared" si="143"/>
        <v/>
      </c>
      <c r="O665" s="9" t="str">
        <f t="shared" si="144"/>
        <v/>
      </c>
      <c r="P665" s="9" t="str">
        <f t="shared" si="145"/>
        <v/>
      </c>
      <c r="Q665" s="9" t="str">
        <f t="shared" si="146"/>
        <v/>
      </c>
      <c r="R665" s="9" t="str">
        <f>IF(A665&lt;&gt;"",IF(COUNTIF($G$2:$G$1000,"&gt;=50")&gt;=10,IF(AND(F665&gt;=55,G665&gt;=50),IF(_xlfn.RANK.EQ(K665,$K$2:$K$1000,0)&lt;=ROUND(COUNTIFS($G$2:$G$1000,"&gt;=50",$F$2:$F$1000,"&gt;=55")/100*$AF$9,0),$AF$8,IF(_xlfn.RANK.EQ(L665,$L$2:$L$1000,0)&lt;=ROUND(COUNTIFS($G$2:$G$1000,"&gt;=50",$F$2:$F$1000,"&gt;=55")/100*$AE$9,0),$AE$8,IF(_xlfn.RANK.EQ(M665,$M$2:$M$1000,0)&lt;=ROUND(COUNTIFS($G$2:$G$1000,"&gt;=50",$F$2:$F$1000,"&gt;=55")/100*$AD$9,0),$AD$8,IF(_xlfn.RANK.EQ(N665,$N$2:$N$1000,0)&lt;=ROUND(COUNTIFS($G$2:$G$1000,"&gt;=50",$F$2:$F$1000,"&gt;=55")/100*$AC$9,0),$AC$8,IF(_xlfn.RANK.EQ(O665,$O$2:$O$1000,0)&lt;=ROUND(COUNTIFS($G$2:$G$1000,"&gt;=50",$F$2:$F$1000,"&gt;=55")/100*$AB$9,0),$AB$8,IF(_xlfn.RANK.EQ(P665,$P$2:$P$1000,0)&lt;=ROUND(COUNTIFS($G$2:$G$1000,"&gt;=50",$F$2:$F$1000,"&gt;=55")/100*$AA$9,0),$AA$8,$Z$8)))))),IF(I665&gt;=$Y$9,$Y$8,$X$8)),IF(I665&gt;=$X$32,$X$30,IF(I665&gt;=$Y$32,$Y$30,IF(I665&gt;=$Z$32,$Z$30,IF(I665&gt;=$AA$32,$AA$30,IF(I665&gt;=$AB$32,$AB$30,IF(I665&gt;=$AC$32,$AC$30,IF(I665&gt;=$AD$32,$AD$30,IF(I665&gt;=$AE$32,$AE$30,$AF$30))))))))),"")</f>
        <v/>
      </c>
      <c r="S665" s="9" t="str" cm="1">
        <f t="array" ref="S665">IF(AND(D665&lt;&gt;"",D665&lt;&gt;"GR"),IF(COUNTIF($H$2:$H$1000,"&gt;=50")&gt;=10,IF(D665&lt;&gt;"GR",IF(AND(D665&gt;=55,H665&gt;=50),_xlfn.IFS(AND(H665&gt;=$AF$11,H665&gt;$AE$10,H665&gt;$AD$10,H665&gt;$AC$10,H665&gt;$AB$10,H665&gt;$AA$10,H665&gt;$Z$10),"AA",AND(H665&gt;=$AE$11,H665&gt;$AD$10,H665&gt;$AC$10,H665&gt;$AB$10,H665&gt;$AA$10,H665&gt;$Z$10),"BA",AND(H665&gt;=$AD$11,H665&gt;$AC$10,H665&gt;$AB$10,H665&gt;$AA$10,H665&gt;$Z$10),"BB",AND(H665&gt;=$AC$11,H665&gt;$AB$10,H665&gt;$AA$10,H665&gt;$Z$10),"CB",AND(H665&gt;=$AB$11,H665&gt;$AA$10,H665&gt;$Z$10),"CC",AND(H665&gt;=$AA$11,H665&gt;$Z$10),"DC",H665&gt;=50,"DD"),IF(H665&gt;=$Y$9,"FD","FF")),R665),IF(J665&gt;=$X$32,$X$30,IF(J665&gt;=$Y$32,$Y$30,IF(J665&gt;=$Z$32,$Z$30,IF(J665&gt;=$AA$32,$AA$30,IF(J665&gt;=$AB$32,$AB$30,IF(J665&gt;=$AC$32,$AC$30,IF(J665&gt;=$AD$32,$AD$30,IF(J665&gt;=$AE$32,$AE$30,$AF$30))))))))),R665)</f>
        <v/>
      </c>
      <c r="T665" s="9" t="str" cm="1">
        <f t="array" ref="T665">IF(A665&lt;&gt;"",IF(_xlfn.BITOR(D665&lt;&gt;"GR",D665&lt;&gt;""),IF(AND(J665&gt;=50,D665&gt;=55),_xlfn.RANK.EQ(J665,$J$2:$J$1000,0),_xlfn.IFS(S665="FD",999,S665="FF",1000)),IF(AND(J665&gt;=50,F665&gt;=55),_xlfn.RANK.EQ(J665,$J$2:$J$326,0),_xlfn.IFS(S665="FD",999,S665="FF",1000))),"")</f>
        <v/>
      </c>
    </row>
    <row r="666" spans="1:20" x14ac:dyDescent="0.2">
      <c r="A666" s="3"/>
      <c r="B666" s="3"/>
      <c r="C666" s="3"/>
      <c r="D666" s="3"/>
      <c r="E666" s="16">
        <f t="shared" si="137"/>
        <v>0</v>
      </c>
      <c r="F666" s="16">
        <f t="shared" si="138"/>
        <v>0</v>
      </c>
      <c r="G666" s="9">
        <f t="shared" si="136"/>
        <v>0</v>
      </c>
      <c r="H666" s="9">
        <f t="shared" si="139"/>
        <v>0</v>
      </c>
      <c r="I666" s="9">
        <f t="shared" si="147"/>
        <v>0</v>
      </c>
      <c r="J666" s="9">
        <f t="shared" si="148"/>
        <v>0</v>
      </c>
      <c r="K666" s="9" t="str">
        <f t="shared" si="140"/>
        <v/>
      </c>
      <c r="L666" s="9" t="str">
        <f t="shared" si="141"/>
        <v/>
      </c>
      <c r="M666" s="9" t="str">
        <f t="shared" si="142"/>
        <v/>
      </c>
      <c r="N666" s="9" t="str">
        <f t="shared" si="143"/>
        <v/>
      </c>
      <c r="O666" s="9" t="str">
        <f t="shared" si="144"/>
        <v/>
      </c>
      <c r="P666" s="9" t="str">
        <f t="shared" si="145"/>
        <v/>
      </c>
      <c r="Q666" s="9" t="str">
        <f t="shared" si="146"/>
        <v/>
      </c>
      <c r="R666" s="9" t="str">
        <f>IF(A666&lt;&gt;"",IF(COUNTIF($G$2:$G$1000,"&gt;=50")&gt;=10,IF(AND(F666&gt;=55,G666&gt;=50),IF(_xlfn.RANK.EQ(K666,$K$2:$K$1000,0)&lt;=ROUND(COUNTIFS($G$2:$G$1000,"&gt;=50",$F$2:$F$1000,"&gt;=55")/100*$AF$9,0),$AF$8,IF(_xlfn.RANK.EQ(L666,$L$2:$L$1000,0)&lt;=ROUND(COUNTIFS($G$2:$G$1000,"&gt;=50",$F$2:$F$1000,"&gt;=55")/100*$AE$9,0),$AE$8,IF(_xlfn.RANK.EQ(M666,$M$2:$M$1000,0)&lt;=ROUND(COUNTIFS($G$2:$G$1000,"&gt;=50",$F$2:$F$1000,"&gt;=55")/100*$AD$9,0),$AD$8,IF(_xlfn.RANK.EQ(N666,$N$2:$N$1000,0)&lt;=ROUND(COUNTIFS($G$2:$G$1000,"&gt;=50",$F$2:$F$1000,"&gt;=55")/100*$AC$9,0),$AC$8,IF(_xlfn.RANK.EQ(O666,$O$2:$O$1000,0)&lt;=ROUND(COUNTIFS($G$2:$G$1000,"&gt;=50",$F$2:$F$1000,"&gt;=55")/100*$AB$9,0),$AB$8,IF(_xlfn.RANK.EQ(P666,$P$2:$P$1000,0)&lt;=ROUND(COUNTIFS($G$2:$G$1000,"&gt;=50",$F$2:$F$1000,"&gt;=55")/100*$AA$9,0),$AA$8,$Z$8)))))),IF(I666&gt;=$Y$9,$Y$8,$X$8)),IF(I666&gt;=$X$32,$X$30,IF(I666&gt;=$Y$32,$Y$30,IF(I666&gt;=$Z$32,$Z$30,IF(I666&gt;=$AA$32,$AA$30,IF(I666&gt;=$AB$32,$AB$30,IF(I666&gt;=$AC$32,$AC$30,IF(I666&gt;=$AD$32,$AD$30,IF(I666&gt;=$AE$32,$AE$30,$AF$30))))))))),"")</f>
        <v/>
      </c>
      <c r="S666" s="9" t="str" cm="1">
        <f t="array" ref="S666">IF(AND(D666&lt;&gt;"",D666&lt;&gt;"GR"),IF(COUNTIF($H$2:$H$1000,"&gt;=50")&gt;=10,IF(D666&lt;&gt;"GR",IF(AND(D666&gt;=55,H666&gt;=50),_xlfn.IFS(AND(H666&gt;=$AF$11,H666&gt;$AE$10,H666&gt;$AD$10,H666&gt;$AC$10,H666&gt;$AB$10,H666&gt;$AA$10,H666&gt;$Z$10),"AA",AND(H666&gt;=$AE$11,H666&gt;$AD$10,H666&gt;$AC$10,H666&gt;$AB$10,H666&gt;$AA$10,H666&gt;$Z$10),"BA",AND(H666&gt;=$AD$11,H666&gt;$AC$10,H666&gt;$AB$10,H666&gt;$AA$10,H666&gt;$Z$10),"BB",AND(H666&gt;=$AC$11,H666&gt;$AB$10,H666&gt;$AA$10,H666&gt;$Z$10),"CB",AND(H666&gt;=$AB$11,H666&gt;$AA$10,H666&gt;$Z$10),"CC",AND(H666&gt;=$AA$11,H666&gt;$Z$10),"DC",H666&gt;=50,"DD"),IF(H666&gt;=$Y$9,"FD","FF")),R666),IF(J666&gt;=$X$32,$X$30,IF(J666&gt;=$Y$32,$Y$30,IF(J666&gt;=$Z$32,$Z$30,IF(J666&gt;=$AA$32,$AA$30,IF(J666&gt;=$AB$32,$AB$30,IF(J666&gt;=$AC$32,$AC$30,IF(J666&gt;=$AD$32,$AD$30,IF(J666&gt;=$AE$32,$AE$30,$AF$30))))))))),R666)</f>
        <v/>
      </c>
      <c r="T666" s="9" t="str" cm="1">
        <f t="array" ref="T666">IF(A666&lt;&gt;"",IF(_xlfn.BITOR(D666&lt;&gt;"GR",D666&lt;&gt;""),IF(AND(J666&gt;=50,D666&gt;=55),_xlfn.RANK.EQ(J666,$J$2:$J$1000,0),_xlfn.IFS(S666="FD",999,S666="FF",1000)),IF(AND(J666&gt;=50,F666&gt;=55),_xlfn.RANK.EQ(J666,$J$2:$J$326,0),_xlfn.IFS(S666="FD",999,S666="FF",1000))),"")</f>
        <v/>
      </c>
    </row>
    <row r="667" spans="1:20" x14ac:dyDescent="0.2">
      <c r="A667" s="3"/>
      <c r="B667" s="3"/>
      <c r="C667" s="3"/>
      <c r="D667" s="3"/>
      <c r="E667" s="16">
        <f t="shared" si="137"/>
        <v>0</v>
      </c>
      <c r="F667" s="16">
        <f t="shared" si="138"/>
        <v>0</v>
      </c>
      <c r="G667" s="9">
        <f t="shared" si="136"/>
        <v>0</v>
      </c>
      <c r="H667" s="9">
        <f t="shared" si="139"/>
        <v>0</v>
      </c>
      <c r="I667" s="9">
        <f t="shared" si="147"/>
        <v>0</v>
      </c>
      <c r="J667" s="9">
        <f t="shared" si="148"/>
        <v>0</v>
      </c>
      <c r="K667" s="9" t="str">
        <f t="shared" si="140"/>
        <v/>
      </c>
      <c r="L667" s="9" t="str">
        <f t="shared" si="141"/>
        <v/>
      </c>
      <c r="M667" s="9" t="str">
        <f t="shared" si="142"/>
        <v/>
      </c>
      <c r="N667" s="9" t="str">
        <f t="shared" si="143"/>
        <v/>
      </c>
      <c r="O667" s="9" t="str">
        <f t="shared" si="144"/>
        <v/>
      </c>
      <c r="P667" s="9" t="str">
        <f t="shared" si="145"/>
        <v/>
      </c>
      <c r="Q667" s="9" t="str">
        <f t="shared" si="146"/>
        <v/>
      </c>
      <c r="R667" s="9" t="str">
        <f>IF(A667&lt;&gt;"",IF(COUNTIF($G$2:$G$1000,"&gt;=50")&gt;=10,IF(AND(F667&gt;=55,G667&gt;=50),IF(_xlfn.RANK.EQ(K667,$K$2:$K$1000,0)&lt;=ROUND(COUNTIFS($G$2:$G$1000,"&gt;=50",$F$2:$F$1000,"&gt;=55")/100*$AF$9,0),$AF$8,IF(_xlfn.RANK.EQ(L667,$L$2:$L$1000,0)&lt;=ROUND(COUNTIFS($G$2:$G$1000,"&gt;=50",$F$2:$F$1000,"&gt;=55")/100*$AE$9,0),$AE$8,IF(_xlfn.RANK.EQ(M667,$M$2:$M$1000,0)&lt;=ROUND(COUNTIFS($G$2:$G$1000,"&gt;=50",$F$2:$F$1000,"&gt;=55")/100*$AD$9,0),$AD$8,IF(_xlfn.RANK.EQ(N667,$N$2:$N$1000,0)&lt;=ROUND(COUNTIFS($G$2:$G$1000,"&gt;=50",$F$2:$F$1000,"&gt;=55")/100*$AC$9,0),$AC$8,IF(_xlfn.RANK.EQ(O667,$O$2:$O$1000,0)&lt;=ROUND(COUNTIFS($G$2:$G$1000,"&gt;=50",$F$2:$F$1000,"&gt;=55")/100*$AB$9,0),$AB$8,IF(_xlfn.RANK.EQ(P667,$P$2:$P$1000,0)&lt;=ROUND(COUNTIFS($G$2:$G$1000,"&gt;=50",$F$2:$F$1000,"&gt;=55")/100*$AA$9,0),$AA$8,$Z$8)))))),IF(I667&gt;=$Y$9,$Y$8,$X$8)),IF(I667&gt;=$X$32,$X$30,IF(I667&gt;=$Y$32,$Y$30,IF(I667&gt;=$Z$32,$Z$30,IF(I667&gt;=$AA$32,$AA$30,IF(I667&gt;=$AB$32,$AB$30,IF(I667&gt;=$AC$32,$AC$30,IF(I667&gt;=$AD$32,$AD$30,IF(I667&gt;=$AE$32,$AE$30,$AF$30))))))))),"")</f>
        <v/>
      </c>
      <c r="S667" s="9" t="str" cm="1">
        <f t="array" ref="S667">IF(AND(D667&lt;&gt;"",D667&lt;&gt;"GR"),IF(COUNTIF($H$2:$H$1000,"&gt;=50")&gt;=10,IF(D667&lt;&gt;"GR",IF(AND(D667&gt;=55,H667&gt;=50),_xlfn.IFS(AND(H667&gt;=$AF$11,H667&gt;$AE$10,H667&gt;$AD$10,H667&gt;$AC$10,H667&gt;$AB$10,H667&gt;$AA$10,H667&gt;$Z$10),"AA",AND(H667&gt;=$AE$11,H667&gt;$AD$10,H667&gt;$AC$10,H667&gt;$AB$10,H667&gt;$AA$10,H667&gt;$Z$10),"BA",AND(H667&gt;=$AD$11,H667&gt;$AC$10,H667&gt;$AB$10,H667&gt;$AA$10,H667&gt;$Z$10),"BB",AND(H667&gt;=$AC$11,H667&gt;$AB$10,H667&gt;$AA$10,H667&gt;$Z$10),"CB",AND(H667&gt;=$AB$11,H667&gt;$AA$10,H667&gt;$Z$10),"CC",AND(H667&gt;=$AA$11,H667&gt;$Z$10),"DC",H667&gt;=50,"DD"),IF(H667&gt;=$Y$9,"FD","FF")),R667),IF(J667&gt;=$X$32,$X$30,IF(J667&gt;=$Y$32,$Y$30,IF(J667&gt;=$Z$32,$Z$30,IF(J667&gt;=$AA$32,$AA$30,IF(J667&gt;=$AB$32,$AB$30,IF(J667&gt;=$AC$32,$AC$30,IF(J667&gt;=$AD$32,$AD$30,IF(J667&gt;=$AE$32,$AE$30,$AF$30))))))))),R667)</f>
        <v/>
      </c>
      <c r="T667" s="9" t="str" cm="1">
        <f t="array" ref="T667">IF(A667&lt;&gt;"",IF(_xlfn.BITOR(D667&lt;&gt;"GR",D667&lt;&gt;""),IF(AND(J667&gt;=50,D667&gt;=55),_xlfn.RANK.EQ(J667,$J$2:$J$1000,0),_xlfn.IFS(S667="FD",999,S667="FF",1000)),IF(AND(J667&gt;=50,F667&gt;=55),_xlfn.RANK.EQ(J667,$J$2:$J$326,0),_xlfn.IFS(S667="FD",999,S667="FF",1000))),"")</f>
        <v/>
      </c>
    </row>
    <row r="668" spans="1:20" x14ac:dyDescent="0.2">
      <c r="A668" s="3"/>
      <c r="B668" s="3"/>
      <c r="C668" s="3"/>
      <c r="D668" s="3"/>
      <c r="E668" s="16">
        <f t="shared" si="137"/>
        <v>0</v>
      </c>
      <c r="F668" s="16">
        <f t="shared" si="138"/>
        <v>0</v>
      </c>
      <c r="G668" s="9">
        <f t="shared" si="136"/>
        <v>0</v>
      </c>
      <c r="H668" s="9">
        <f t="shared" si="139"/>
        <v>0</v>
      </c>
      <c r="I668" s="9">
        <f t="shared" si="147"/>
        <v>0</v>
      </c>
      <c r="J668" s="9">
        <f t="shared" si="148"/>
        <v>0</v>
      </c>
      <c r="K668" s="9" t="str">
        <f t="shared" si="140"/>
        <v/>
      </c>
      <c r="L668" s="9" t="str">
        <f t="shared" si="141"/>
        <v/>
      </c>
      <c r="M668" s="9" t="str">
        <f t="shared" si="142"/>
        <v/>
      </c>
      <c r="N668" s="9" t="str">
        <f t="shared" si="143"/>
        <v/>
      </c>
      <c r="O668" s="9" t="str">
        <f t="shared" si="144"/>
        <v/>
      </c>
      <c r="P668" s="9" t="str">
        <f t="shared" si="145"/>
        <v/>
      </c>
      <c r="Q668" s="9" t="str">
        <f t="shared" si="146"/>
        <v/>
      </c>
      <c r="R668" s="9" t="str">
        <f>IF(A668&lt;&gt;"",IF(COUNTIF($G$2:$G$1000,"&gt;=50")&gt;=10,IF(AND(F668&gt;=55,G668&gt;=50),IF(_xlfn.RANK.EQ(K668,$K$2:$K$1000,0)&lt;=ROUND(COUNTIFS($G$2:$G$1000,"&gt;=50",$F$2:$F$1000,"&gt;=55")/100*$AF$9,0),$AF$8,IF(_xlfn.RANK.EQ(L668,$L$2:$L$1000,0)&lt;=ROUND(COUNTIFS($G$2:$G$1000,"&gt;=50",$F$2:$F$1000,"&gt;=55")/100*$AE$9,0),$AE$8,IF(_xlfn.RANK.EQ(M668,$M$2:$M$1000,0)&lt;=ROUND(COUNTIFS($G$2:$G$1000,"&gt;=50",$F$2:$F$1000,"&gt;=55")/100*$AD$9,0),$AD$8,IF(_xlfn.RANK.EQ(N668,$N$2:$N$1000,0)&lt;=ROUND(COUNTIFS($G$2:$G$1000,"&gt;=50",$F$2:$F$1000,"&gt;=55")/100*$AC$9,0),$AC$8,IF(_xlfn.RANK.EQ(O668,$O$2:$O$1000,0)&lt;=ROUND(COUNTIFS($G$2:$G$1000,"&gt;=50",$F$2:$F$1000,"&gt;=55")/100*$AB$9,0),$AB$8,IF(_xlfn.RANK.EQ(P668,$P$2:$P$1000,0)&lt;=ROUND(COUNTIFS($G$2:$G$1000,"&gt;=50",$F$2:$F$1000,"&gt;=55")/100*$AA$9,0),$AA$8,$Z$8)))))),IF(I668&gt;=$Y$9,$Y$8,$X$8)),IF(I668&gt;=$X$32,$X$30,IF(I668&gt;=$Y$32,$Y$30,IF(I668&gt;=$Z$32,$Z$30,IF(I668&gt;=$AA$32,$AA$30,IF(I668&gt;=$AB$32,$AB$30,IF(I668&gt;=$AC$32,$AC$30,IF(I668&gt;=$AD$32,$AD$30,IF(I668&gt;=$AE$32,$AE$30,$AF$30))))))))),"")</f>
        <v/>
      </c>
      <c r="S668" s="9" t="str" cm="1">
        <f t="array" ref="S668">IF(AND(D668&lt;&gt;"",D668&lt;&gt;"GR"),IF(COUNTIF($H$2:$H$1000,"&gt;=50")&gt;=10,IF(D668&lt;&gt;"GR",IF(AND(D668&gt;=55,H668&gt;=50),_xlfn.IFS(AND(H668&gt;=$AF$11,H668&gt;$AE$10,H668&gt;$AD$10,H668&gt;$AC$10,H668&gt;$AB$10,H668&gt;$AA$10,H668&gt;$Z$10),"AA",AND(H668&gt;=$AE$11,H668&gt;$AD$10,H668&gt;$AC$10,H668&gt;$AB$10,H668&gt;$AA$10,H668&gt;$Z$10),"BA",AND(H668&gt;=$AD$11,H668&gt;$AC$10,H668&gt;$AB$10,H668&gt;$AA$10,H668&gt;$Z$10),"BB",AND(H668&gt;=$AC$11,H668&gt;$AB$10,H668&gt;$AA$10,H668&gt;$Z$10),"CB",AND(H668&gt;=$AB$11,H668&gt;$AA$10,H668&gt;$Z$10),"CC",AND(H668&gt;=$AA$11,H668&gt;$Z$10),"DC",H668&gt;=50,"DD"),IF(H668&gt;=$Y$9,"FD","FF")),R668),IF(J668&gt;=$X$32,$X$30,IF(J668&gt;=$Y$32,$Y$30,IF(J668&gt;=$Z$32,$Z$30,IF(J668&gt;=$AA$32,$AA$30,IF(J668&gt;=$AB$32,$AB$30,IF(J668&gt;=$AC$32,$AC$30,IF(J668&gt;=$AD$32,$AD$30,IF(J668&gt;=$AE$32,$AE$30,$AF$30))))))))),R668)</f>
        <v/>
      </c>
      <c r="T668" s="9" t="str" cm="1">
        <f t="array" ref="T668">IF(A668&lt;&gt;"",IF(_xlfn.BITOR(D668&lt;&gt;"GR",D668&lt;&gt;""),IF(AND(J668&gt;=50,D668&gt;=55),_xlfn.RANK.EQ(J668,$J$2:$J$1000,0),_xlfn.IFS(S668="FD",999,S668="FF",1000)),IF(AND(J668&gt;=50,F668&gt;=55),_xlfn.RANK.EQ(J668,$J$2:$J$326,0),_xlfn.IFS(S668="FD",999,S668="FF",1000))),"")</f>
        <v/>
      </c>
    </row>
    <row r="669" spans="1:20" x14ac:dyDescent="0.2">
      <c r="A669" s="3"/>
      <c r="B669" s="3"/>
      <c r="C669" s="3"/>
      <c r="D669" s="3"/>
      <c r="E669" s="16">
        <f t="shared" si="137"/>
        <v>0</v>
      </c>
      <c r="F669" s="16">
        <f t="shared" si="138"/>
        <v>0</v>
      </c>
      <c r="G669" s="9">
        <f t="shared" si="136"/>
        <v>0</v>
      </c>
      <c r="H669" s="9">
        <f t="shared" si="139"/>
        <v>0</v>
      </c>
      <c r="I669" s="9">
        <f t="shared" si="147"/>
        <v>0</v>
      </c>
      <c r="J669" s="9">
        <f t="shared" si="148"/>
        <v>0</v>
      </c>
      <c r="K669" s="9" t="str">
        <f t="shared" si="140"/>
        <v/>
      </c>
      <c r="L669" s="9" t="str">
        <f t="shared" si="141"/>
        <v/>
      </c>
      <c r="M669" s="9" t="str">
        <f t="shared" si="142"/>
        <v/>
      </c>
      <c r="N669" s="9" t="str">
        <f t="shared" si="143"/>
        <v/>
      </c>
      <c r="O669" s="9" t="str">
        <f t="shared" si="144"/>
        <v/>
      </c>
      <c r="P669" s="9" t="str">
        <f t="shared" si="145"/>
        <v/>
      </c>
      <c r="Q669" s="9" t="str">
        <f t="shared" si="146"/>
        <v/>
      </c>
      <c r="R669" s="9" t="str">
        <f>IF(A669&lt;&gt;"",IF(COUNTIF($G$2:$G$1000,"&gt;=50")&gt;=10,IF(AND(F669&gt;=55,G669&gt;=50),IF(_xlfn.RANK.EQ(K669,$K$2:$K$1000,0)&lt;=ROUND(COUNTIFS($G$2:$G$1000,"&gt;=50",$F$2:$F$1000,"&gt;=55")/100*$AF$9,0),$AF$8,IF(_xlfn.RANK.EQ(L669,$L$2:$L$1000,0)&lt;=ROUND(COUNTIFS($G$2:$G$1000,"&gt;=50",$F$2:$F$1000,"&gt;=55")/100*$AE$9,0),$AE$8,IF(_xlfn.RANK.EQ(M669,$M$2:$M$1000,0)&lt;=ROUND(COUNTIFS($G$2:$G$1000,"&gt;=50",$F$2:$F$1000,"&gt;=55")/100*$AD$9,0),$AD$8,IF(_xlfn.RANK.EQ(N669,$N$2:$N$1000,0)&lt;=ROUND(COUNTIFS($G$2:$G$1000,"&gt;=50",$F$2:$F$1000,"&gt;=55")/100*$AC$9,0),$AC$8,IF(_xlfn.RANK.EQ(O669,$O$2:$O$1000,0)&lt;=ROUND(COUNTIFS($G$2:$G$1000,"&gt;=50",$F$2:$F$1000,"&gt;=55")/100*$AB$9,0),$AB$8,IF(_xlfn.RANK.EQ(P669,$P$2:$P$1000,0)&lt;=ROUND(COUNTIFS($G$2:$G$1000,"&gt;=50",$F$2:$F$1000,"&gt;=55")/100*$AA$9,0),$AA$8,$Z$8)))))),IF(I669&gt;=$Y$9,$Y$8,$X$8)),IF(I669&gt;=$X$32,$X$30,IF(I669&gt;=$Y$32,$Y$30,IF(I669&gt;=$Z$32,$Z$30,IF(I669&gt;=$AA$32,$AA$30,IF(I669&gt;=$AB$32,$AB$30,IF(I669&gt;=$AC$32,$AC$30,IF(I669&gt;=$AD$32,$AD$30,IF(I669&gt;=$AE$32,$AE$30,$AF$30))))))))),"")</f>
        <v/>
      </c>
      <c r="S669" s="9" t="str" cm="1">
        <f t="array" ref="S669">IF(AND(D669&lt;&gt;"",D669&lt;&gt;"GR"),IF(COUNTIF($H$2:$H$1000,"&gt;=50")&gt;=10,IF(D669&lt;&gt;"GR",IF(AND(D669&gt;=55,H669&gt;=50),_xlfn.IFS(AND(H669&gt;=$AF$11,H669&gt;$AE$10,H669&gt;$AD$10,H669&gt;$AC$10,H669&gt;$AB$10,H669&gt;$AA$10,H669&gt;$Z$10),"AA",AND(H669&gt;=$AE$11,H669&gt;$AD$10,H669&gt;$AC$10,H669&gt;$AB$10,H669&gt;$AA$10,H669&gt;$Z$10),"BA",AND(H669&gt;=$AD$11,H669&gt;$AC$10,H669&gt;$AB$10,H669&gt;$AA$10,H669&gt;$Z$10),"BB",AND(H669&gt;=$AC$11,H669&gt;$AB$10,H669&gt;$AA$10,H669&gt;$Z$10),"CB",AND(H669&gt;=$AB$11,H669&gt;$AA$10,H669&gt;$Z$10),"CC",AND(H669&gt;=$AA$11,H669&gt;$Z$10),"DC",H669&gt;=50,"DD"),IF(H669&gt;=$Y$9,"FD","FF")),R669),IF(J669&gt;=$X$32,$X$30,IF(J669&gt;=$Y$32,$Y$30,IF(J669&gt;=$Z$32,$Z$30,IF(J669&gt;=$AA$32,$AA$30,IF(J669&gt;=$AB$32,$AB$30,IF(J669&gt;=$AC$32,$AC$30,IF(J669&gt;=$AD$32,$AD$30,IF(J669&gt;=$AE$32,$AE$30,$AF$30))))))))),R669)</f>
        <v/>
      </c>
      <c r="T669" s="9" t="str" cm="1">
        <f t="array" ref="T669">IF(A669&lt;&gt;"",IF(_xlfn.BITOR(D669&lt;&gt;"GR",D669&lt;&gt;""),IF(AND(J669&gt;=50,D669&gt;=55),_xlfn.RANK.EQ(J669,$J$2:$J$1000,0),_xlfn.IFS(S669="FD",999,S669="FF",1000)),IF(AND(J669&gt;=50,F669&gt;=55),_xlfn.RANK.EQ(J669,$J$2:$J$326,0),_xlfn.IFS(S669="FD",999,S669="FF",1000))),"")</f>
        <v/>
      </c>
    </row>
    <row r="670" spans="1:20" x14ac:dyDescent="0.2">
      <c r="A670" s="3"/>
      <c r="B670" s="3"/>
      <c r="C670" s="3"/>
      <c r="D670" s="3"/>
      <c r="E670" s="16">
        <f t="shared" si="137"/>
        <v>0</v>
      </c>
      <c r="F670" s="16">
        <f t="shared" si="138"/>
        <v>0</v>
      </c>
      <c r="G670" s="9">
        <f t="shared" si="136"/>
        <v>0</v>
      </c>
      <c r="H670" s="9">
        <f t="shared" si="139"/>
        <v>0</v>
      </c>
      <c r="I670" s="9">
        <f t="shared" si="147"/>
        <v>0</v>
      </c>
      <c r="J670" s="9">
        <f t="shared" si="148"/>
        <v>0</v>
      </c>
      <c r="K670" s="9" t="str">
        <f t="shared" si="140"/>
        <v/>
      </c>
      <c r="L670" s="9" t="str">
        <f t="shared" si="141"/>
        <v/>
      </c>
      <c r="M670" s="9" t="str">
        <f t="shared" si="142"/>
        <v/>
      </c>
      <c r="N670" s="9" t="str">
        <f t="shared" si="143"/>
        <v/>
      </c>
      <c r="O670" s="9" t="str">
        <f t="shared" si="144"/>
        <v/>
      </c>
      <c r="P670" s="9" t="str">
        <f t="shared" si="145"/>
        <v/>
      </c>
      <c r="Q670" s="9" t="str">
        <f t="shared" si="146"/>
        <v/>
      </c>
      <c r="R670" s="9" t="str">
        <f>IF(A670&lt;&gt;"",IF(COUNTIF($G$2:$G$1000,"&gt;=50")&gt;=10,IF(AND(F670&gt;=55,G670&gt;=50),IF(_xlfn.RANK.EQ(K670,$K$2:$K$1000,0)&lt;=ROUND(COUNTIFS($G$2:$G$1000,"&gt;=50",$F$2:$F$1000,"&gt;=55")/100*$AF$9,0),$AF$8,IF(_xlfn.RANK.EQ(L670,$L$2:$L$1000,0)&lt;=ROUND(COUNTIFS($G$2:$G$1000,"&gt;=50",$F$2:$F$1000,"&gt;=55")/100*$AE$9,0),$AE$8,IF(_xlfn.RANK.EQ(M670,$M$2:$M$1000,0)&lt;=ROUND(COUNTIFS($G$2:$G$1000,"&gt;=50",$F$2:$F$1000,"&gt;=55")/100*$AD$9,0),$AD$8,IF(_xlfn.RANK.EQ(N670,$N$2:$N$1000,0)&lt;=ROUND(COUNTIFS($G$2:$G$1000,"&gt;=50",$F$2:$F$1000,"&gt;=55")/100*$AC$9,0),$AC$8,IF(_xlfn.RANK.EQ(O670,$O$2:$O$1000,0)&lt;=ROUND(COUNTIFS($G$2:$G$1000,"&gt;=50",$F$2:$F$1000,"&gt;=55")/100*$AB$9,0),$AB$8,IF(_xlfn.RANK.EQ(P670,$P$2:$P$1000,0)&lt;=ROUND(COUNTIFS($G$2:$G$1000,"&gt;=50",$F$2:$F$1000,"&gt;=55")/100*$AA$9,0),$AA$8,$Z$8)))))),IF(I670&gt;=$Y$9,$Y$8,$X$8)),IF(I670&gt;=$X$32,$X$30,IF(I670&gt;=$Y$32,$Y$30,IF(I670&gt;=$Z$32,$Z$30,IF(I670&gt;=$AA$32,$AA$30,IF(I670&gt;=$AB$32,$AB$30,IF(I670&gt;=$AC$32,$AC$30,IF(I670&gt;=$AD$32,$AD$30,IF(I670&gt;=$AE$32,$AE$30,$AF$30))))))))),"")</f>
        <v/>
      </c>
      <c r="S670" s="9" t="str" cm="1">
        <f t="array" ref="S670">IF(AND(D670&lt;&gt;"",D670&lt;&gt;"GR"),IF(COUNTIF($H$2:$H$1000,"&gt;=50")&gt;=10,IF(D670&lt;&gt;"GR",IF(AND(D670&gt;=55,H670&gt;=50),_xlfn.IFS(AND(H670&gt;=$AF$11,H670&gt;$AE$10,H670&gt;$AD$10,H670&gt;$AC$10,H670&gt;$AB$10,H670&gt;$AA$10,H670&gt;$Z$10),"AA",AND(H670&gt;=$AE$11,H670&gt;$AD$10,H670&gt;$AC$10,H670&gt;$AB$10,H670&gt;$AA$10,H670&gt;$Z$10),"BA",AND(H670&gt;=$AD$11,H670&gt;$AC$10,H670&gt;$AB$10,H670&gt;$AA$10,H670&gt;$Z$10),"BB",AND(H670&gt;=$AC$11,H670&gt;$AB$10,H670&gt;$AA$10,H670&gt;$Z$10),"CB",AND(H670&gt;=$AB$11,H670&gt;$AA$10,H670&gt;$Z$10),"CC",AND(H670&gt;=$AA$11,H670&gt;$Z$10),"DC",H670&gt;=50,"DD"),IF(H670&gt;=$Y$9,"FD","FF")),R670),IF(J670&gt;=$X$32,$X$30,IF(J670&gt;=$Y$32,$Y$30,IF(J670&gt;=$Z$32,$Z$30,IF(J670&gt;=$AA$32,$AA$30,IF(J670&gt;=$AB$32,$AB$30,IF(J670&gt;=$AC$32,$AC$30,IF(J670&gt;=$AD$32,$AD$30,IF(J670&gt;=$AE$32,$AE$30,$AF$30))))))))),R670)</f>
        <v/>
      </c>
      <c r="T670" s="9" t="str" cm="1">
        <f t="array" ref="T670">IF(A670&lt;&gt;"",IF(_xlfn.BITOR(D670&lt;&gt;"GR",D670&lt;&gt;""),IF(AND(J670&gt;=50,D670&gt;=55),_xlfn.RANK.EQ(J670,$J$2:$J$1000,0),_xlfn.IFS(S670="FD",999,S670="FF",1000)),IF(AND(J670&gt;=50,F670&gt;=55),_xlfn.RANK.EQ(J670,$J$2:$J$326,0),_xlfn.IFS(S670="FD",999,S670="FF",1000))),"")</f>
        <v/>
      </c>
    </row>
    <row r="671" spans="1:20" x14ac:dyDescent="0.2">
      <c r="A671" s="3"/>
      <c r="B671" s="3"/>
      <c r="C671" s="3"/>
      <c r="D671" s="3"/>
      <c r="E671" s="16">
        <f t="shared" si="137"/>
        <v>0</v>
      </c>
      <c r="F671" s="16">
        <f t="shared" si="138"/>
        <v>0</v>
      </c>
      <c r="G671" s="9">
        <f t="shared" si="136"/>
        <v>0</v>
      </c>
      <c r="H671" s="9">
        <f t="shared" si="139"/>
        <v>0</v>
      </c>
      <c r="I671" s="9">
        <f t="shared" si="147"/>
        <v>0</v>
      </c>
      <c r="J671" s="9">
        <f t="shared" si="148"/>
        <v>0</v>
      </c>
      <c r="K671" s="9" t="str">
        <f t="shared" si="140"/>
        <v/>
      </c>
      <c r="L671" s="9" t="str">
        <f t="shared" si="141"/>
        <v/>
      </c>
      <c r="M671" s="9" t="str">
        <f t="shared" si="142"/>
        <v/>
      </c>
      <c r="N671" s="9" t="str">
        <f t="shared" si="143"/>
        <v/>
      </c>
      <c r="O671" s="9" t="str">
        <f t="shared" si="144"/>
        <v/>
      </c>
      <c r="P671" s="9" t="str">
        <f t="shared" si="145"/>
        <v/>
      </c>
      <c r="Q671" s="9" t="str">
        <f t="shared" si="146"/>
        <v/>
      </c>
      <c r="R671" s="9" t="str">
        <f>IF(A671&lt;&gt;"",IF(COUNTIF($G$2:$G$1000,"&gt;=50")&gt;=10,IF(AND(F671&gt;=55,G671&gt;=50),IF(_xlfn.RANK.EQ(K671,$K$2:$K$1000,0)&lt;=ROUND(COUNTIFS($G$2:$G$1000,"&gt;=50",$F$2:$F$1000,"&gt;=55")/100*$AF$9,0),$AF$8,IF(_xlfn.RANK.EQ(L671,$L$2:$L$1000,0)&lt;=ROUND(COUNTIFS($G$2:$G$1000,"&gt;=50",$F$2:$F$1000,"&gt;=55")/100*$AE$9,0),$AE$8,IF(_xlfn.RANK.EQ(M671,$M$2:$M$1000,0)&lt;=ROUND(COUNTIFS($G$2:$G$1000,"&gt;=50",$F$2:$F$1000,"&gt;=55")/100*$AD$9,0),$AD$8,IF(_xlfn.RANK.EQ(N671,$N$2:$N$1000,0)&lt;=ROUND(COUNTIFS($G$2:$G$1000,"&gt;=50",$F$2:$F$1000,"&gt;=55")/100*$AC$9,0),$AC$8,IF(_xlfn.RANK.EQ(O671,$O$2:$O$1000,0)&lt;=ROUND(COUNTIFS($G$2:$G$1000,"&gt;=50",$F$2:$F$1000,"&gt;=55")/100*$AB$9,0),$AB$8,IF(_xlfn.RANK.EQ(P671,$P$2:$P$1000,0)&lt;=ROUND(COUNTIFS($G$2:$G$1000,"&gt;=50",$F$2:$F$1000,"&gt;=55")/100*$AA$9,0),$AA$8,$Z$8)))))),IF(I671&gt;=$Y$9,$Y$8,$X$8)),IF(I671&gt;=$X$32,$X$30,IF(I671&gt;=$Y$32,$Y$30,IF(I671&gt;=$Z$32,$Z$30,IF(I671&gt;=$AA$32,$AA$30,IF(I671&gt;=$AB$32,$AB$30,IF(I671&gt;=$AC$32,$AC$30,IF(I671&gt;=$AD$32,$AD$30,IF(I671&gt;=$AE$32,$AE$30,$AF$30))))))))),"")</f>
        <v/>
      </c>
      <c r="S671" s="9" t="str" cm="1">
        <f t="array" ref="S671">IF(AND(D671&lt;&gt;"",D671&lt;&gt;"GR"),IF(COUNTIF($H$2:$H$1000,"&gt;=50")&gt;=10,IF(D671&lt;&gt;"GR",IF(AND(D671&gt;=55,H671&gt;=50),_xlfn.IFS(AND(H671&gt;=$AF$11,H671&gt;$AE$10,H671&gt;$AD$10,H671&gt;$AC$10,H671&gt;$AB$10,H671&gt;$AA$10,H671&gt;$Z$10),"AA",AND(H671&gt;=$AE$11,H671&gt;$AD$10,H671&gt;$AC$10,H671&gt;$AB$10,H671&gt;$AA$10,H671&gt;$Z$10),"BA",AND(H671&gt;=$AD$11,H671&gt;$AC$10,H671&gt;$AB$10,H671&gt;$AA$10,H671&gt;$Z$10),"BB",AND(H671&gt;=$AC$11,H671&gt;$AB$10,H671&gt;$AA$10,H671&gt;$Z$10),"CB",AND(H671&gt;=$AB$11,H671&gt;$AA$10,H671&gt;$Z$10),"CC",AND(H671&gt;=$AA$11,H671&gt;$Z$10),"DC",H671&gt;=50,"DD"),IF(H671&gt;=$Y$9,"FD","FF")),R671),IF(J671&gt;=$X$32,$X$30,IF(J671&gt;=$Y$32,$Y$30,IF(J671&gt;=$Z$32,$Z$30,IF(J671&gt;=$AA$32,$AA$30,IF(J671&gt;=$AB$32,$AB$30,IF(J671&gt;=$AC$32,$AC$30,IF(J671&gt;=$AD$32,$AD$30,IF(J671&gt;=$AE$32,$AE$30,$AF$30))))))))),R671)</f>
        <v/>
      </c>
      <c r="T671" s="9" t="str" cm="1">
        <f t="array" ref="T671">IF(A671&lt;&gt;"",IF(_xlfn.BITOR(D671&lt;&gt;"GR",D671&lt;&gt;""),IF(AND(J671&gt;=50,D671&gt;=55),_xlfn.RANK.EQ(J671,$J$2:$J$1000,0),_xlfn.IFS(S671="FD",999,S671="FF",1000)),IF(AND(J671&gt;=50,F671&gt;=55),_xlfn.RANK.EQ(J671,$J$2:$J$326,0),_xlfn.IFS(S671="FD",999,S671="FF",1000))),"")</f>
        <v/>
      </c>
    </row>
    <row r="672" spans="1:20" x14ac:dyDescent="0.2">
      <c r="A672" s="3"/>
      <c r="B672" s="3"/>
      <c r="C672" s="3"/>
      <c r="D672" s="3"/>
      <c r="E672" s="16">
        <f t="shared" si="137"/>
        <v>0</v>
      </c>
      <c r="F672" s="16">
        <f t="shared" si="138"/>
        <v>0</v>
      </c>
      <c r="G672" s="9">
        <f t="shared" si="136"/>
        <v>0</v>
      </c>
      <c r="H672" s="9">
        <f t="shared" si="139"/>
        <v>0</v>
      </c>
      <c r="I672" s="9">
        <f t="shared" si="147"/>
        <v>0</v>
      </c>
      <c r="J672" s="9">
        <f t="shared" si="148"/>
        <v>0</v>
      </c>
      <c r="K672" s="9" t="str">
        <f t="shared" si="140"/>
        <v/>
      </c>
      <c r="L672" s="9" t="str">
        <f t="shared" si="141"/>
        <v/>
      </c>
      <c r="M672" s="9" t="str">
        <f t="shared" si="142"/>
        <v/>
      </c>
      <c r="N672" s="9" t="str">
        <f t="shared" si="143"/>
        <v/>
      </c>
      <c r="O672" s="9" t="str">
        <f t="shared" si="144"/>
        <v/>
      </c>
      <c r="P672" s="9" t="str">
        <f t="shared" si="145"/>
        <v/>
      </c>
      <c r="Q672" s="9" t="str">
        <f t="shared" si="146"/>
        <v/>
      </c>
      <c r="R672" s="9" t="str">
        <f>IF(A672&lt;&gt;"",IF(COUNTIF($G$2:$G$1000,"&gt;=50")&gt;=10,IF(AND(F672&gt;=55,G672&gt;=50),IF(_xlfn.RANK.EQ(K672,$K$2:$K$1000,0)&lt;=ROUND(COUNTIFS($G$2:$G$1000,"&gt;=50",$F$2:$F$1000,"&gt;=55")/100*$AF$9,0),$AF$8,IF(_xlfn.RANK.EQ(L672,$L$2:$L$1000,0)&lt;=ROUND(COUNTIFS($G$2:$G$1000,"&gt;=50",$F$2:$F$1000,"&gt;=55")/100*$AE$9,0),$AE$8,IF(_xlfn.RANK.EQ(M672,$M$2:$M$1000,0)&lt;=ROUND(COUNTIFS($G$2:$G$1000,"&gt;=50",$F$2:$F$1000,"&gt;=55")/100*$AD$9,0),$AD$8,IF(_xlfn.RANK.EQ(N672,$N$2:$N$1000,0)&lt;=ROUND(COUNTIFS($G$2:$G$1000,"&gt;=50",$F$2:$F$1000,"&gt;=55")/100*$AC$9,0),$AC$8,IF(_xlfn.RANK.EQ(O672,$O$2:$O$1000,0)&lt;=ROUND(COUNTIFS($G$2:$G$1000,"&gt;=50",$F$2:$F$1000,"&gt;=55")/100*$AB$9,0),$AB$8,IF(_xlfn.RANK.EQ(P672,$P$2:$P$1000,0)&lt;=ROUND(COUNTIFS($G$2:$G$1000,"&gt;=50",$F$2:$F$1000,"&gt;=55")/100*$AA$9,0),$AA$8,$Z$8)))))),IF(I672&gt;=$Y$9,$Y$8,$X$8)),IF(I672&gt;=$X$32,$X$30,IF(I672&gt;=$Y$32,$Y$30,IF(I672&gt;=$Z$32,$Z$30,IF(I672&gt;=$AA$32,$AA$30,IF(I672&gt;=$AB$32,$AB$30,IF(I672&gt;=$AC$32,$AC$30,IF(I672&gt;=$AD$32,$AD$30,IF(I672&gt;=$AE$32,$AE$30,$AF$30))))))))),"")</f>
        <v/>
      </c>
      <c r="S672" s="9" t="str" cm="1">
        <f t="array" ref="S672">IF(AND(D672&lt;&gt;"",D672&lt;&gt;"GR"),IF(COUNTIF($H$2:$H$1000,"&gt;=50")&gt;=10,IF(D672&lt;&gt;"GR",IF(AND(D672&gt;=55,H672&gt;=50),_xlfn.IFS(AND(H672&gt;=$AF$11,H672&gt;$AE$10,H672&gt;$AD$10,H672&gt;$AC$10,H672&gt;$AB$10,H672&gt;$AA$10,H672&gt;$Z$10),"AA",AND(H672&gt;=$AE$11,H672&gt;$AD$10,H672&gt;$AC$10,H672&gt;$AB$10,H672&gt;$AA$10,H672&gt;$Z$10),"BA",AND(H672&gt;=$AD$11,H672&gt;$AC$10,H672&gt;$AB$10,H672&gt;$AA$10,H672&gt;$Z$10),"BB",AND(H672&gt;=$AC$11,H672&gt;$AB$10,H672&gt;$AA$10,H672&gt;$Z$10),"CB",AND(H672&gt;=$AB$11,H672&gt;$AA$10,H672&gt;$Z$10),"CC",AND(H672&gt;=$AA$11,H672&gt;$Z$10),"DC",H672&gt;=50,"DD"),IF(H672&gt;=$Y$9,"FD","FF")),R672),IF(J672&gt;=$X$32,$X$30,IF(J672&gt;=$Y$32,$Y$30,IF(J672&gt;=$Z$32,$Z$30,IF(J672&gt;=$AA$32,$AA$30,IF(J672&gt;=$AB$32,$AB$30,IF(J672&gt;=$AC$32,$AC$30,IF(J672&gt;=$AD$32,$AD$30,IF(J672&gt;=$AE$32,$AE$30,$AF$30))))))))),R672)</f>
        <v/>
      </c>
      <c r="T672" s="9" t="str" cm="1">
        <f t="array" ref="T672">IF(A672&lt;&gt;"",IF(_xlfn.BITOR(D672&lt;&gt;"GR",D672&lt;&gt;""),IF(AND(J672&gt;=50,D672&gt;=55),_xlfn.RANK.EQ(J672,$J$2:$J$1000,0),_xlfn.IFS(S672="FD",999,S672="FF",1000)),IF(AND(J672&gt;=50,F672&gt;=55),_xlfn.RANK.EQ(J672,$J$2:$J$326,0),_xlfn.IFS(S672="FD",999,S672="FF",1000))),"")</f>
        <v/>
      </c>
    </row>
    <row r="673" spans="1:20" x14ac:dyDescent="0.2">
      <c r="A673" s="3"/>
      <c r="B673" s="3"/>
      <c r="C673" s="3"/>
      <c r="D673" s="3"/>
      <c r="E673" s="16">
        <f t="shared" si="137"/>
        <v>0</v>
      </c>
      <c r="F673" s="16">
        <f t="shared" si="138"/>
        <v>0</v>
      </c>
      <c r="G673" s="9">
        <f t="shared" si="136"/>
        <v>0</v>
      </c>
      <c r="H673" s="9">
        <f t="shared" si="139"/>
        <v>0</v>
      </c>
      <c r="I673" s="9">
        <f t="shared" si="147"/>
        <v>0</v>
      </c>
      <c r="J673" s="9">
        <f t="shared" si="148"/>
        <v>0</v>
      </c>
      <c r="K673" s="9" t="str">
        <f t="shared" si="140"/>
        <v/>
      </c>
      <c r="L673" s="9" t="str">
        <f t="shared" si="141"/>
        <v/>
      </c>
      <c r="M673" s="9" t="str">
        <f t="shared" si="142"/>
        <v/>
      </c>
      <c r="N673" s="9" t="str">
        <f t="shared" si="143"/>
        <v/>
      </c>
      <c r="O673" s="9" t="str">
        <f t="shared" si="144"/>
        <v/>
      </c>
      <c r="P673" s="9" t="str">
        <f t="shared" si="145"/>
        <v/>
      </c>
      <c r="Q673" s="9" t="str">
        <f t="shared" si="146"/>
        <v/>
      </c>
      <c r="R673" s="9" t="str">
        <f>IF(A673&lt;&gt;"",IF(COUNTIF($G$2:$G$1000,"&gt;=50")&gt;=10,IF(AND(F673&gt;=55,G673&gt;=50),IF(_xlfn.RANK.EQ(K673,$K$2:$K$1000,0)&lt;=ROUND(COUNTIFS($G$2:$G$1000,"&gt;=50",$F$2:$F$1000,"&gt;=55")/100*$AF$9,0),$AF$8,IF(_xlfn.RANK.EQ(L673,$L$2:$L$1000,0)&lt;=ROUND(COUNTIFS($G$2:$G$1000,"&gt;=50",$F$2:$F$1000,"&gt;=55")/100*$AE$9,0),$AE$8,IF(_xlfn.RANK.EQ(M673,$M$2:$M$1000,0)&lt;=ROUND(COUNTIFS($G$2:$G$1000,"&gt;=50",$F$2:$F$1000,"&gt;=55")/100*$AD$9,0),$AD$8,IF(_xlfn.RANK.EQ(N673,$N$2:$N$1000,0)&lt;=ROUND(COUNTIFS($G$2:$G$1000,"&gt;=50",$F$2:$F$1000,"&gt;=55")/100*$AC$9,0),$AC$8,IF(_xlfn.RANK.EQ(O673,$O$2:$O$1000,0)&lt;=ROUND(COUNTIFS($G$2:$G$1000,"&gt;=50",$F$2:$F$1000,"&gt;=55")/100*$AB$9,0),$AB$8,IF(_xlfn.RANK.EQ(P673,$P$2:$P$1000,0)&lt;=ROUND(COUNTIFS($G$2:$G$1000,"&gt;=50",$F$2:$F$1000,"&gt;=55")/100*$AA$9,0),$AA$8,$Z$8)))))),IF(I673&gt;=$Y$9,$Y$8,$X$8)),IF(I673&gt;=$X$32,$X$30,IF(I673&gt;=$Y$32,$Y$30,IF(I673&gt;=$Z$32,$Z$30,IF(I673&gt;=$AA$32,$AA$30,IF(I673&gt;=$AB$32,$AB$30,IF(I673&gt;=$AC$32,$AC$30,IF(I673&gt;=$AD$32,$AD$30,IF(I673&gt;=$AE$32,$AE$30,$AF$30))))))))),"")</f>
        <v/>
      </c>
      <c r="S673" s="9" t="str" cm="1">
        <f t="array" ref="S673">IF(AND(D673&lt;&gt;"",D673&lt;&gt;"GR"),IF(COUNTIF($H$2:$H$1000,"&gt;=50")&gt;=10,IF(D673&lt;&gt;"GR",IF(AND(D673&gt;=55,H673&gt;=50),_xlfn.IFS(AND(H673&gt;=$AF$11,H673&gt;$AE$10,H673&gt;$AD$10,H673&gt;$AC$10,H673&gt;$AB$10,H673&gt;$AA$10,H673&gt;$Z$10),"AA",AND(H673&gt;=$AE$11,H673&gt;$AD$10,H673&gt;$AC$10,H673&gt;$AB$10,H673&gt;$AA$10,H673&gt;$Z$10),"BA",AND(H673&gt;=$AD$11,H673&gt;$AC$10,H673&gt;$AB$10,H673&gt;$AA$10,H673&gt;$Z$10),"BB",AND(H673&gt;=$AC$11,H673&gt;$AB$10,H673&gt;$AA$10,H673&gt;$Z$10),"CB",AND(H673&gt;=$AB$11,H673&gt;$AA$10,H673&gt;$Z$10),"CC",AND(H673&gt;=$AA$11,H673&gt;$Z$10),"DC",H673&gt;=50,"DD"),IF(H673&gt;=$Y$9,"FD","FF")),R673),IF(J673&gt;=$X$32,$X$30,IF(J673&gt;=$Y$32,$Y$30,IF(J673&gt;=$Z$32,$Z$30,IF(J673&gt;=$AA$32,$AA$30,IF(J673&gt;=$AB$32,$AB$30,IF(J673&gt;=$AC$32,$AC$30,IF(J673&gt;=$AD$32,$AD$30,IF(J673&gt;=$AE$32,$AE$30,$AF$30))))))))),R673)</f>
        <v/>
      </c>
      <c r="T673" s="9" t="str" cm="1">
        <f t="array" ref="T673">IF(A673&lt;&gt;"",IF(_xlfn.BITOR(D673&lt;&gt;"GR",D673&lt;&gt;""),IF(AND(J673&gt;=50,D673&gt;=55),_xlfn.RANK.EQ(J673,$J$2:$J$1000,0),_xlfn.IFS(S673="FD",999,S673="FF",1000)),IF(AND(J673&gt;=50,F673&gt;=55),_xlfn.RANK.EQ(J673,$J$2:$J$326,0),_xlfn.IFS(S673="FD",999,S673="FF",1000))),"")</f>
        <v/>
      </c>
    </row>
    <row r="674" spans="1:20" x14ac:dyDescent="0.2">
      <c r="A674" s="3"/>
      <c r="B674" s="3"/>
      <c r="C674" s="3"/>
      <c r="D674" s="3"/>
      <c r="E674" s="16">
        <f t="shared" si="137"/>
        <v>0</v>
      </c>
      <c r="F674" s="16">
        <f t="shared" si="138"/>
        <v>0</v>
      </c>
      <c r="G674" s="9">
        <f t="shared" si="136"/>
        <v>0</v>
      </c>
      <c r="H674" s="9">
        <f t="shared" si="139"/>
        <v>0</v>
      </c>
      <c r="I674" s="9">
        <f t="shared" si="147"/>
        <v>0</v>
      </c>
      <c r="J674" s="9">
        <f t="shared" si="148"/>
        <v>0</v>
      </c>
      <c r="K674" s="9" t="str">
        <f t="shared" si="140"/>
        <v/>
      </c>
      <c r="L674" s="9" t="str">
        <f t="shared" si="141"/>
        <v/>
      </c>
      <c r="M674" s="9" t="str">
        <f t="shared" si="142"/>
        <v/>
      </c>
      <c r="N674" s="9" t="str">
        <f t="shared" si="143"/>
        <v/>
      </c>
      <c r="O674" s="9" t="str">
        <f t="shared" si="144"/>
        <v/>
      </c>
      <c r="P674" s="9" t="str">
        <f t="shared" si="145"/>
        <v/>
      </c>
      <c r="Q674" s="9" t="str">
        <f t="shared" si="146"/>
        <v/>
      </c>
      <c r="R674" s="9" t="str">
        <f>IF(A674&lt;&gt;"",IF(COUNTIF($G$2:$G$1000,"&gt;=50")&gt;=10,IF(AND(F674&gt;=55,G674&gt;=50),IF(_xlfn.RANK.EQ(K674,$K$2:$K$1000,0)&lt;=ROUND(COUNTIFS($G$2:$G$1000,"&gt;=50",$F$2:$F$1000,"&gt;=55")/100*$AF$9,0),$AF$8,IF(_xlfn.RANK.EQ(L674,$L$2:$L$1000,0)&lt;=ROUND(COUNTIFS($G$2:$G$1000,"&gt;=50",$F$2:$F$1000,"&gt;=55")/100*$AE$9,0),$AE$8,IF(_xlfn.RANK.EQ(M674,$M$2:$M$1000,0)&lt;=ROUND(COUNTIFS($G$2:$G$1000,"&gt;=50",$F$2:$F$1000,"&gt;=55")/100*$AD$9,0),$AD$8,IF(_xlfn.RANK.EQ(N674,$N$2:$N$1000,0)&lt;=ROUND(COUNTIFS($G$2:$G$1000,"&gt;=50",$F$2:$F$1000,"&gt;=55")/100*$AC$9,0),$AC$8,IF(_xlfn.RANK.EQ(O674,$O$2:$O$1000,0)&lt;=ROUND(COUNTIFS($G$2:$G$1000,"&gt;=50",$F$2:$F$1000,"&gt;=55")/100*$AB$9,0),$AB$8,IF(_xlfn.RANK.EQ(P674,$P$2:$P$1000,0)&lt;=ROUND(COUNTIFS($G$2:$G$1000,"&gt;=50",$F$2:$F$1000,"&gt;=55")/100*$AA$9,0),$AA$8,$Z$8)))))),IF(I674&gt;=$Y$9,$Y$8,$X$8)),IF(I674&gt;=$X$32,$X$30,IF(I674&gt;=$Y$32,$Y$30,IF(I674&gt;=$Z$32,$Z$30,IF(I674&gt;=$AA$32,$AA$30,IF(I674&gt;=$AB$32,$AB$30,IF(I674&gt;=$AC$32,$AC$30,IF(I674&gt;=$AD$32,$AD$30,IF(I674&gt;=$AE$32,$AE$30,$AF$30))))))))),"")</f>
        <v/>
      </c>
      <c r="S674" s="9" t="str" cm="1">
        <f t="array" ref="S674">IF(AND(D674&lt;&gt;"",D674&lt;&gt;"GR"),IF(COUNTIF($H$2:$H$1000,"&gt;=50")&gt;=10,IF(D674&lt;&gt;"GR",IF(AND(D674&gt;=55,H674&gt;=50),_xlfn.IFS(AND(H674&gt;=$AF$11,H674&gt;$AE$10,H674&gt;$AD$10,H674&gt;$AC$10,H674&gt;$AB$10,H674&gt;$AA$10,H674&gt;$Z$10),"AA",AND(H674&gt;=$AE$11,H674&gt;$AD$10,H674&gt;$AC$10,H674&gt;$AB$10,H674&gt;$AA$10,H674&gt;$Z$10),"BA",AND(H674&gt;=$AD$11,H674&gt;$AC$10,H674&gt;$AB$10,H674&gt;$AA$10,H674&gt;$Z$10),"BB",AND(H674&gt;=$AC$11,H674&gt;$AB$10,H674&gt;$AA$10,H674&gt;$Z$10),"CB",AND(H674&gt;=$AB$11,H674&gt;$AA$10,H674&gt;$Z$10),"CC",AND(H674&gt;=$AA$11,H674&gt;$Z$10),"DC",H674&gt;=50,"DD"),IF(H674&gt;=$Y$9,"FD","FF")),R674),IF(J674&gt;=$X$32,$X$30,IF(J674&gt;=$Y$32,$Y$30,IF(J674&gt;=$Z$32,$Z$30,IF(J674&gt;=$AA$32,$AA$30,IF(J674&gt;=$AB$32,$AB$30,IF(J674&gt;=$AC$32,$AC$30,IF(J674&gt;=$AD$32,$AD$30,IF(J674&gt;=$AE$32,$AE$30,$AF$30))))))))),R674)</f>
        <v/>
      </c>
      <c r="T674" s="9" t="str" cm="1">
        <f t="array" ref="T674">IF(A674&lt;&gt;"",IF(_xlfn.BITOR(D674&lt;&gt;"GR",D674&lt;&gt;""),IF(AND(J674&gt;=50,D674&gt;=55),_xlfn.RANK.EQ(J674,$J$2:$J$1000,0),_xlfn.IFS(S674="FD",999,S674="FF",1000)),IF(AND(J674&gt;=50,F674&gt;=55),_xlfn.RANK.EQ(J674,$J$2:$J$326,0),_xlfn.IFS(S674="FD",999,S674="FF",1000))),"")</f>
        <v/>
      </c>
    </row>
    <row r="675" spans="1:20" x14ac:dyDescent="0.2">
      <c r="A675" s="3"/>
      <c r="B675" s="3"/>
      <c r="C675" s="3"/>
      <c r="D675" s="3"/>
      <c r="E675" s="16">
        <f t="shared" si="137"/>
        <v>0</v>
      </c>
      <c r="F675" s="16">
        <f t="shared" si="138"/>
        <v>0</v>
      </c>
      <c r="G675" s="9">
        <f t="shared" si="136"/>
        <v>0</v>
      </c>
      <c r="H675" s="9">
        <f t="shared" si="139"/>
        <v>0</v>
      </c>
      <c r="I675" s="9">
        <f t="shared" si="147"/>
        <v>0</v>
      </c>
      <c r="J675" s="9">
        <f t="shared" si="148"/>
        <v>0</v>
      </c>
      <c r="K675" s="9" t="str">
        <f t="shared" si="140"/>
        <v/>
      </c>
      <c r="L675" s="9" t="str">
        <f t="shared" si="141"/>
        <v/>
      </c>
      <c r="M675" s="9" t="str">
        <f t="shared" si="142"/>
        <v/>
      </c>
      <c r="N675" s="9" t="str">
        <f t="shared" si="143"/>
        <v/>
      </c>
      <c r="O675" s="9" t="str">
        <f t="shared" si="144"/>
        <v/>
      </c>
      <c r="P675" s="9" t="str">
        <f t="shared" si="145"/>
        <v/>
      </c>
      <c r="Q675" s="9" t="str">
        <f t="shared" si="146"/>
        <v/>
      </c>
      <c r="R675" s="9" t="str">
        <f>IF(A675&lt;&gt;"",IF(COUNTIF($G$2:$G$1000,"&gt;=50")&gt;=10,IF(AND(F675&gt;=55,G675&gt;=50),IF(_xlfn.RANK.EQ(K675,$K$2:$K$1000,0)&lt;=ROUND(COUNTIFS($G$2:$G$1000,"&gt;=50",$F$2:$F$1000,"&gt;=55")/100*$AF$9,0),$AF$8,IF(_xlfn.RANK.EQ(L675,$L$2:$L$1000,0)&lt;=ROUND(COUNTIFS($G$2:$G$1000,"&gt;=50",$F$2:$F$1000,"&gt;=55")/100*$AE$9,0),$AE$8,IF(_xlfn.RANK.EQ(M675,$M$2:$M$1000,0)&lt;=ROUND(COUNTIFS($G$2:$G$1000,"&gt;=50",$F$2:$F$1000,"&gt;=55")/100*$AD$9,0),$AD$8,IF(_xlfn.RANK.EQ(N675,$N$2:$N$1000,0)&lt;=ROUND(COUNTIFS($G$2:$G$1000,"&gt;=50",$F$2:$F$1000,"&gt;=55")/100*$AC$9,0),$AC$8,IF(_xlfn.RANK.EQ(O675,$O$2:$O$1000,0)&lt;=ROUND(COUNTIFS($G$2:$G$1000,"&gt;=50",$F$2:$F$1000,"&gt;=55")/100*$AB$9,0),$AB$8,IF(_xlfn.RANK.EQ(P675,$P$2:$P$1000,0)&lt;=ROUND(COUNTIFS($G$2:$G$1000,"&gt;=50",$F$2:$F$1000,"&gt;=55")/100*$AA$9,0),$AA$8,$Z$8)))))),IF(I675&gt;=$Y$9,$Y$8,$X$8)),IF(I675&gt;=$X$32,$X$30,IF(I675&gt;=$Y$32,$Y$30,IF(I675&gt;=$Z$32,$Z$30,IF(I675&gt;=$AA$32,$AA$30,IF(I675&gt;=$AB$32,$AB$30,IF(I675&gt;=$AC$32,$AC$30,IF(I675&gt;=$AD$32,$AD$30,IF(I675&gt;=$AE$32,$AE$30,$AF$30))))))))),"")</f>
        <v/>
      </c>
      <c r="S675" s="9" t="str" cm="1">
        <f t="array" ref="S675">IF(AND(D675&lt;&gt;"",D675&lt;&gt;"GR"),IF(COUNTIF($H$2:$H$1000,"&gt;=50")&gt;=10,IF(D675&lt;&gt;"GR",IF(AND(D675&gt;=55,H675&gt;=50),_xlfn.IFS(AND(H675&gt;=$AF$11,H675&gt;$AE$10,H675&gt;$AD$10,H675&gt;$AC$10,H675&gt;$AB$10,H675&gt;$AA$10,H675&gt;$Z$10),"AA",AND(H675&gt;=$AE$11,H675&gt;$AD$10,H675&gt;$AC$10,H675&gt;$AB$10,H675&gt;$AA$10,H675&gt;$Z$10),"BA",AND(H675&gt;=$AD$11,H675&gt;$AC$10,H675&gt;$AB$10,H675&gt;$AA$10,H675&gt;$Z$10),"BB",AND(H675&gt;=$AC$11,H675&gt;$AB$10,H675&gt;$AA$10,H675&gt;$Z$10),"CB",AND(H675&gt;=$AB$11,H675&gt;$AA$10,H675&gt;$Z$10),"CC",AND(H675&gt;=$AA$11,H675&gt;$Z$10),"DC",H675&gt;=50,"DD"),IF(H675&gt;=$Y$9,"FD","FF")),R675),IF(J675&gt;=$X$32,$X$30,IF(J675&gt;=$Y$32,$Y$30,IF(J675&gt;=$Z$32,$Z$30,IF(J675&gt;=$AA$32,$AA$30,IF(J675&gt;=$AB$32,$AB$30,IF(J675&gt;=$AC$32,$AC$30,IF(J675&gt;=$AD$32,$AD$30,IF(J675&gt;=$AE$32,$AE$30,$AF$30))))))))),R675)</f>
        <v/>
      </c>
      <c r="T675" s="9" t="str" cm="1">
        <f t="array" ref="T675">IF(A675&lt;&gt;"",IF(_xlfn.BITOR(D675&lt;&gt;"GR",D675&lt;&gt;""),IF(AND(J675&gt;=50,D675&gt;=55),_xlfn.RANK.EQ(J675,$J$2:$J$1000,0),_xlfn.IFS(S675="FD",999,S675="FF",1000)),IF(AND(J675&gt;=50,F675&gt;=55),_xlfn.RANK.EQ(J675,$J$2:$J$326,0),_xlfn.IFS(S675="FD",999,S675="FF",1000))),"")</f>
        <v/>
      </c>
    </row>
    <row r="676" spans="1:20" x14ac:dyDescent="0.2">
      <c r="A676" s="3"/>
      <c r="B676" s="3"/>
      <c r="C676" s="3"/>
      <c r="D676" s="3"/>
      <c r="E676" s="16">
        <f t="shared" si="137"/>
        <v>0</v>
      </c>
      <c r="F676" s="16">
        <f t="shared" si="138"/>
        <v>0</v>
      </c>
      <c r="G676" s="9">
        <f t="shared" si="136"/>
        <v>0</v>
      </c>
      <c r="H676" s="9">
        <f t="shared" si="139"/>
        <v>0</v>
      </c>
      <c r="I676" s="9">
        <f t="shared" si="147"/>
        <v>0</v>
      </c>
      <c r="J676" s="9">
        <f t="shared" si="148"/>
        <v>0</v>
      </c>
      <c r="K676" s="9" t="str">
        <f t="shared" si="140"/>
        <v/>
      </c>
      <c r="L676" s="9" t="str">
        <f t="shared" si="141"/>
        <v/>
      </c>
      <c r="M676" s="9" t="str">
        <f t="shared" si="142"/>
        <v/>
      </c>
      <c r="N676" s="9" t="str">
        <f t="shared" si="143"/>
        <v/>
      </c>
      <c r="O676" s="9" t="str">
        <f t="shared" si="144"/>
        <v/>
      </c>
      <c r="P676" s="9" t="str">
        <f t="shared" si="145"/>
        <v/>
      </c>
      <c r="Q676" s="9" t="str">
        <f t="shared" si="146"/>
        <v/>
      </c>
      <c r="R676" s="9" t="str">
        <f>IF(A676&lt;&gt;"",IF(COUNTIF($G$2:$G$1000,"&gt;=50")&gt;=10,IF(AND(F676&gt;=55,G676&gt;=50),IF(_xlfn.RANK.EQ(K676,$K$2:$K$1000,0)&lt;=ROUND(COUNTIFS($G$2:$G$1000,"&gt;=50",$F$2:$F$1000,"&gt;=55")/100*$AF$9,0),$AF$8,IF(_xlfn.RANK.EQ(L676,$L$2:$L$1000,0)&lt;=ROUND(COUNTIFS($G$2:$G$1000,"&gt;=50",$F$2:$F$1000,"&gt;=55")/100*$AE$9,0),$AE$8,IF(_xlfn.RANK.EQ(M676,$M$2:$M$1000,0)&lt;=ROUND(COUNTIFS($G$2:$G$1000,"&gt;=50",$F$2:$F$1000,"&gt;=55")/100*$AD$9,0),$AD$8,IF(_xlfn.RANK.EQ(N676,$N$2:$N$1000,0)&lt;=ROUND(COUNTIFS($G$2:$G$1000,"&gt;=50",$F$2:$F$1000,"&gt;=55")/100*$AC$9,0),$AC$8,IF(_xlfn.RANK.EQ(O676,$O$2:$O$1000,0)&lt;=ROUND(COUNTIFS($G$2:$G$1000,"&gt;=50",$F$2:$F$1000,"&gt;=55")/100*$AB$9,0),$AB$8,IF(_xlfn.RANK.EQ(P676,$P$2:$P$1000,0)&lt;=ROUND(COUNTIFS($G$2:$G$1000,"&gt;=50",$F$2:$F$1000,"&gt;=55")/100*$AA$9,0),$AA$8,$Z$8)))))),IF(I676&gt;=$Y$9,$Y$8,$X$8)),IF(I676&gt;=$X$32,$X$30,IF(I676&gt;=$Y$32,$Y$30,IF(I676&gt;=$Z$32,$Z$30,IF(I676&gt;=$AA$32,$AA$30,IF(I676&gt;=$AB$32,$AB$30,IF(I676&gt;=$AC$32,$AC$30,IF(I676&gt;=$AD$32,$AD$30,IF(I676&gt;=$AE$32,$AE$30,$AF$30))))))))),"")</f>
        <v/>
      </c>
      <c r="S676" s="9" t="str" cm="1">
        <f t="array" ref="S676">IF(AND(D676&lt;&gt;"",D676&lt;&gt;"GR"),IF(COUNTIF($H$2:$H$1000,"&gt;=50")&gt;=10,IF(D676&lt;&gt;"GR",IF(AND(D676&gt;=55,H676&gt;=50),_xlfn.IFS(AND(H676&gt;=$AF$11,H676&gt;$AE$10,H676&gt;$AD$10,H676&gt;$AC$10,H676&gt;$AB$10,H676&gt;$AA$10,H676&gt;$Z$10),"AA",AND(H676&gt;=$AE$11,H676&gt;$AD$10,H676&gt;$AC$10,H676&gt;$AB$10,H676&gt;$AA$10,H676&gt;$Z$10),"BA",AND(H676&gt;=$AD$11,H676&gt;$AC$10,H676&gt;$AB$10,H676&gt;$AA$10,H676&gt;$Z$10),"BB",AND(H676&gt;=$AC$11,H676&gt;$AB$10,H676&gt;$AA$10,H676&gt;$Z$10),"CB",AND(H676&gt;=$AB$11,H676&gt;$AA$10,H676&gt;$Z$10),"CC",AND(H676&gt;=$AA$11,H676&gt;$Z$10),"DC",H676&gt;=50,"DD"),IF(H676&gt;=$Y$9,"FD","FF")),R676),IF(J676&gt;=$X$32,$X$30,IF(J676&gt;=$Y$32,$Y$30,IF(J676&gt;=$Z$32,$Z$30,IF(J676&gt;=$AA$32,$AA$30,IF(J676&gt;=$AB$32,$AB$30,IF(J676&gt;=$AC$32,$AC$30,IF(J676&gt;=$AD$32,$AD$30,IF(J676&gt;=$AE$32,$AE$30,$AF$30))))))))),R676)</f>
        <v/>
      </c>
      <c r="T676" s="9" t="str" cm="1">
        <f t="array" ref="T676">IF(A676&lt;&gt;"",IF(_xlfn.BITOR(D676&lt;&gt;"GR",D676&lt;&gt;""),IF(AND(J676&gt;=50,D676&gt;=55),_xlfn.RANK.EQ(J676,$J$2:$J$1000,0),_xlfn.IFS(S676="FD",999,S676="FF",1000)),IF(AND(J676&gt;=50,F676&gt;=55),_xlfn.RANK.EQ(J676,$J$2:$J$326,0),_xlfn.IFS(S676="FD",999,S676="FF",1000))),"")</f>
        <v/>
      </c>
    </row>
    <row r="677" spans="1:20" x14ac:dyDescent="0.2">
      <c r="A677" s="3"/>
      <c r="B677" s="3"/>
      <c r="C677" s="3"/>
      <c r="D677" s="3"/>
      <c r="E677" s="16">
        <f t="shared" si="137"/>
        <v>0</v>
      </c>
      <c r="F677" s="16">
        <f t="shared" si="138"/>
        <v>0</v>
      </c>
      <c r="G677" s="9">
        <f t="shared" si="136"/>
        <v>0</v>
      </c>
      <c r="H677" s="9">
        <f t="shared" si="139"/>
        <v>0</v>
      </c>
      <c r="I677" s="9">
        <f t="shared" si="147"/>
        <v>0</v>
      </c>
      <c r="J677" s="9">
        <f t="shared" si="148"/>
        <v>0</v>
      </c>
      <c r="K677" s="9" t="str">
        <f t="shared" si="140"/>
        <v/>
      </c>
      <c r="L677" s="9" t="str">
        <f t="shared" si="141"/>
        <v/>
      </c>
      <c r="M677" s="9" t="str">
        <f t="shared" si="142"/>
        <v/>
      </c>
      <c r="N677" s="9" t="str">
        <f t="shared" si="143"/>
        <v/>
      </c>
      <c r="O677" s="9" t="str">
        <f t="shared" si="144"/>
        <v/>
      </c>
      <c r="P677" s="9" t="str">
        <f t="shared" si="145"/>
        <v/>
      </c>
      <c r="Q677" s="9" t="str">
        <f t="shared" si="146"/>
        <v/>
      </c>
      <c r="R677" s="9" t="str">
        <f>IF(A677&lt;&gt;"",IF(COUNTIF($G$2:$G$1000,"&gt;=50")&gt;=10,IF(AND(F677&gt;=55,G677&gt;=50),IF(_xlfn.RANK.EQ(K677,$K$2:$K$1000,0)&lt;=ROUND(COUNTIFS($G$2:$G$1000,"&gt;=50",$F$2:$F$1000,"&gt;=55")/100*$AF$9,0),$AF$8,IF(_xlfn.RANK.EQ(L677,$L$2:$L$1000,0)&lt;=ROUND(COUNTIFS($G$2:$G$1000,"&gt;=50",$F$2:$F$1000,"&gt;=55")/100*$AE$9,0),$AE$8,IF(_xlfn.RANK.EQ(M677,$M$2:$M$1000,0)&lt;=ROUND(COUNTIFS($G$2:$G$1000,"&gt;=50",$F$2:$F$1000,"&gt;=55")/100*$AD$9,0),$AD$8,IF(_xlfn.RANK.EQ(N677,$N$2:$N$1000,0)&lt;=ROUND(COUNTIFS($G$2:$G$1000,"&gt;=50",$F$2:$F$1000,"&gt;=55")/100*$AC$9,0),$AC$8,IF(_xlfn.RANK.EQ(O677,$O$2:$O$1000,0)&lt;=ROUND(COUNTIFS($G$2:$G$1000,"&gt;=50",$F$2:$F$1000,"&gt;=55")/100*$AB$9,0),$AB$8,IF(_xlfn.RANK.EQ(P677,$P$2:$P$1000,0)&lt;=ROUND(COUNTIFS($G$2:$G$1000,"&gt;=50",$F$2:$F$1000,"&gt;=55")/100*$AA$9,0),$AA$8,$Z$8)))))),IF(I677&gt;=$Y$9,$Y$8,$X$8)),IF(I677&gt;=$X$32,$X$30,IF(I677&gt;=$Y$32,$Y$30,IF(I677&gt;=$Z$32,$Z$30,IF(I677&gt;=$AA$32,$AA$30,IF(I677&gt;=$AB$32,$AB$30,IF(I677&gt;=$AC$32,$AC$30,IF(I677&gt;=$AD$32,$AD$30,IF(I677&gt;=$AE$32,$AE$30,$AF$30))))))))),"")</f>
        <v/>
      </c>
      <c r="S677" s="9" t="str" cm="1">
        <f t="array" ref="S677">IF(AND(D677&lt;&gt;"",D677&lt;&gt;"GR"),IF(COUNTIF($H$2:$H$1000,"&gt;=50")&gt;=10,IF(D677&lt;&gt;"GR",IF(AND(D677&gt;=55,H677&gt;=50),_xlfn.IFS(AND(H677&gt;=$AF$11,H677&gt;$AE$10,H677&gt;$AD$10,H677&gt;$AC$10,H677&gt;$AB$10,H677&gt;$AA$10,H677&gt;$Z$10),"AA",AND(H677&gt;=$AE$11,H677&gt;$AD$10,H677&gt;$AC$10,H677&gt;$AB$10,H677&gt;$AA$10,H677&gt;$Z$10),"BA",AND(H677&gt;=$AD$11,H677&gt;$AC$10,H677&gt;$AB$10,H677&gt;$AA$10,H677&gt;$Z$10),"BB",AND(H677&gt;=$AC$11,H677&gt;$AB$10,H677&gt;$AA$10,H677&gt;$Z$10),"CB",AND(H677&gt;=$AB$11,H677&gt;$AA$10,H677&gt;$Z$10),"CC",AND(H677&gt;=$AA$11,H677&gt;$Z$10),"DC",H677&gt;=50,"DD"),IF(H677&gt;=$Y$9,"FD","FF")),R677),IF(J677&gt;=$X$32,$X$30,IF(J677&gt;=$Y$32,$Y$30,IF(J677&gt;=$Z$32,$Z$30,IF(J677&gt;=$AA$32,$AA$30,IF(J677&gt;=$AB$32,$AB$30,IF(J677&gt;=$AC$32,$AC$30,IF(J677&gt;=$AD$32,$AD$30,IF(J677&gt;=$AE$32,$AE$30,$AF$30))))))))),R677)</f>
        <v/>
      </c>
      <c r="T677" s="9" t="str" cm="1">
        <f t="array" ref="T677">IF(A677&lt;&gt;"",IF(_xlfn.BITOR(D677&lt;&gt;"GR",D677&lt;&gt;""),IF(AND(J677&gt;=50,D677&gt;=55),_xlfn.RANK.EQ(J677,$J$2:$J$1000,0),_xlfn.IFS(S677="FD",999,S677="FF",1000)),IF(AND(J677&gt;=50,F677&gt;=55),_xlfn.RANK.EQ(J677,$J$2:$J$326,0),_xlfn.IFS(S677="FD",999,S677="FF",1000))),"")</f>
        <v/>
      </c>
    </row>
    <row r="678" spans="1:20" x14ac:dyDescent="0.2">
      <c r="A678" s="3"/>
      <c r="B678" s="3"/>
      <c r="C678" s="3"/>
      <c r="D678" s="3"/>
      <c r="E678" s="16">
        <f t="shared" si="137"/>
        <v>0</v>
      </c>
      <c r="F678" s="16">
        <f t="shared" si="138"/>
        <v>0</v>
      </c>
      <c r="G678" s="9">
        <f t="shared" si="136"/>
        <v>0</v>
      </c>
      <c r="H678" s="9">
        <f t="shared" si="139"/>
        <v>0</v>
      </c>
      <c r="I678" s="9">
        <f t="shared" si="147"/>
        <v>0</v>
      </c>
      <c r="J678" s="9">
        <f t="shared" si="148"/>
        <v>0</v>
      </c>
      <c r="K678" s="9" t="str">
        <f t="shared" si="140"/>
        <v/>
      </c>
      <c r="L678" s="9" t="str">
        <f t="shared" si="141"/>
        <v/>
      </c>
      <c r="M678" s="9" t="str">
        <f t="shared" si="142"/>
        <v/>
      </c>
      <c r="N678" s="9" t="str">
        <f t="shared" si="143"/>
        <v/>
      </c>
      <c r="O678" s="9" t="str">
        <f t="shared" si="144"/>
        <v/>
      </c>
      <c r="P678" s="9" t="str">
        <f t="shared" si="145"/>
        <v/>
      </c>
      <c r="Q678" s="9" t="str">
        <f t="shared" si="146"/>
        <v/>
      </c>
      <c r="R678" s="9" t="str">
        <f>IF(A678&lt;&gt;"",IF(COUNTIF($G$2:$G$1000,"&gt;=50")&gt;=10,IF(AND(F678&gt;=55,G678&gt;=50),IF(_xlfn.RANK.EQ(K678,$K$2:$K$1000,0)&lt;=ROUND(COUNTIFS($G$2:$G$1000,"&gt;=50",$F$2:$F$1000,"&gt;=55")/100*$AF$9,0),$AF$8,IF(_xlfn.RANK.EQ(L678,$L$2:$L$1000,0)&lt;=ROUND(COUNTIFS($G$2:$G$1000,"&gt;=50",$F$2:$F$1000,"&gt;=55")/100*$AE$9,0),$AE$8,IF(_xlfn.RANK.EQ(M678,$M$2:$M$1000,0)&lt;=ROUND(COUNTIFS($G$2:$G$1000,"&gt;=50",$F$2:$F$1000,"&gt;=55")/100*$AD$9,0),$AD$8,IF(_xlfn.RANK.EQ(N678,$N$2:$N$1000,0)&lt;=ROUND(COUNTIFS($G$2:$G$1000,"&gt;=50",$F$2:$F$1000,"&gt;=55")/100*$AC$9,0),$AC$8,IF(_xlfn.RANK.EQ(O678,$O$2:$O$1000,0)&lt;=ROUND(COUNTIFS($G$2:$G$1000,"&gt;=50",$F$2:$F$1000,"&gt;=55")/100*$AB$9,0),$AB$8,IF(_xlfn.RANK.EQ(P678,$P$2:$P$1000,0)&lt;=ROUND(COUNTIFS($G$2:$G$1000,"&gt;=50",$F$2:$F$1000,"&gt;=55")/100*$AA$9,0),$AA$8,$Z$8)))))),IF(I678&gt;=$Y$9,$Y$8,$X$8)),IF(I678&gt;=$X$32,$X$30,IF(I678&gt;=$Y$32,$Y$30,IF(I678&gt;=$Z$32,$Z$30,IF(I678&gt;=$AA$32,$AA$30,IF(I678&gt;=$AB$32,$AB$30,IF(I678&gt;=$AC$32,$AC$30,IF(I678&gt;=$AD$32,$AD$30,IF(I678&gt;=$AE$32,$AE$30,$AF$30))))))))),"")</f>
        <v/>
      </c>
      <c r="S678" s="9" t="str" cm="1">
        <f t="array" ref="S678">IF(AND(D678&lt;&gt;"",D678&lt;&gt;"GR"),IF(COUNTIF($H$2:$H$1000,"&gt;=50")&gt;=10,IF(D678&lt;&gt;"GR",IF(AND(D678&gt;=55,H678&gt;=50),_xlfn.IFS(AND(H678&gt;=$AF$11,H678&gt;$AE$10,H678&gt;$AD$10,H678&gt;$AC$10,H678&gt;$AB$10,H678&gt;$AA$10,H678&gt;$Z$10),"AA",AND(H678&gt;=$AE$11,H678&gt;$AD$10,H678&gt;$AC$10,H678&gt;$AB$10,H678&gt;$AA$10,H678&gt;$Z$10),"BA",AND(H678&gt;=$AD$11,H678&gt;$AC$10,H678&gt;$AB$10,H678&gt;$AA$10,H678&gt;$Z$10),"BB",AND(H678&gt;=$AC$11,H678&gt;$AB$10,H678&gt;$AA$10,H678&gt;$Z$10),"CB",AND(H678&gt;=$AB$11,H678&gt;$AA$10,H678&gt;$Z$10),"CC",AND(H678&gt;=$AA$11,H678&gt;$Z$10),"DC",H678&gt;=50,"DD"),IF(H678&gt;=$Y$9,"FD","FF")),R678),IF(J678&gt;=$X$32,$X$30,IF(J678&gt;=$Y$32,$Y$30,IF(J678&gt;=$Z$32,$Z$30,IF(J678&gt;=$AA$32,$AA$30,IF(J678&gt;=$AB$32,$AB$30,IF(J678&gt;=$AC$32,$AC$30,IF(J678&gt;=$AD$32,$AD$30,IF(J678&gt;=$AE$32,$AE$30,$AF$30))))))))),R678)</f>
        <v/>
      </c>
      <c r="T678" s="9" t="str" cm="1">
        <f t="array" ref="T678">IF(A678&lt;&gt;"",IF(_xlfn.BITOR(D678&lt;&gt;"GR",D678&lt;&gt;""),IF(AND(J678&gt;=50,D678&gt;=55),_xlfn.RANK.EQ(J678,$J$2:$J$1000,0),_xlfn.IFS(S678="FD",999,S678="FF",1000)),IF(AND(J678&gt;=50,F678&gt;=55),_xlfn.RANK.EQ(J678,$J$2:$J$326,0),_xlfn.IFS(S678="FD",999,S678="FF",1000))),"")</f>
        <v/>
      </c>
    </row>
    <row r="679" spans="1:20" x14ac:dyDescent="0.2">
      <c r="A679" s="3"/>
      <c r="B679" s="3"/>
      <c r="C679" s="3"/>
      <c r="D679" s="3"/>
      <c r="E679" s="16">
        <f t="shared" si="137"/>
        <v>0</v>
      </c>
      <c r="F679" s="16">
        <f t="shared" si="138"/>
        <v>0</v>
      </c>
      <c r="G679" s="9">
        <f t="shared" si="136"/>
        <v>0</v>
      </c>
      <c r="H679" s="9">
        <f t="shared" si="139"/>
        <v>0</v>
      </c>
      <c r="I679" s="9">
        <f t="shared" si="147"/>
        <v>0</v>
      </c>
      <c r="J679" s="9">
        <f t="shared" si="148"/>
        <v>0</v>
      </c>
      <c r="K679" s="9" t="str">
        <f t="shared" si="140"/>
        <v/>
      </c>
      <c r="L679" s="9" t="str">
        <f t="shared" si="141"/>
        <v/>
      </c>
      <c r="M679" s="9" t="str">
        <f t="shared" si="142"/>
        <v/>
      </c>
      <c r="N679" s="9" t="str">
        <f t="shared" si="143"/>
        <v/>
      </c>
      <c r="O679" s="9" t="str">
        <f t="shared" si="144"/>
        <v/>
      </c>
      <c r="P679" s="9" t="str">
        <f t="shared" si="145"/>
        <v/>
      </c>
      <c r="Q679" s="9" t="str">
        <f t="shared" si="146"/>
        <v/>
      </c>
      <c r="R679" s="9" t="str">
        <f>IF(A679&lt;&gt;"",IF(COUNTIF($G$2:$G$1000,"&gt;=50")&gt;=10,IF(AND(F679&gt;=55,G679&gt;=50),IF(_xlfn.RANK.EQ(K679,$K$2:$K$1000,0)&lt;=ROUND(COUNTIFS($G$2:$G$1000,"&gt;=50",$F$2:$F$1000,"&gt;=55")/100*$AF$9,0),$AF$8,IF(_xlfn.RANK.EQ(L679,$L$2:$L$1000,0)&lt;=ROUND(COUNTIFS($G$2:$G$1000,"&gt;=50",$F$2:$F$1000,"&gt;=55")/100*$AE$9,0),$AE$8,IF(_xlfn.RANK.EQ(M679,$M$2:$M$1000,0)&lt;=ROUND(COUNTIFS($G$2:$G$1000,"&gt;=50",$F$2:$F$1000,"&gt;=55")/100*$AD$9,0),$AD$8,IF(_xlfn.RANK.EQ(N679,$N$2:$N$1000,0)&lt;=ROUND(COUNTIFS($G$2:$G$1000,"&gt;=50",$F$2:$F$1000,"&gt;=55")/100*$AC$9,0),$AC$8,IF(_xlfn.RANK.EQ(O679,$O$2:$O$1000,0)&lt;=ROUND(COUNTIFS($G$2:$G$1000,"&gt;=50",$F$2:$F$1000,"&gt;=55")/100*$AB$9,0),$AB$8,IF(_xlfn.RANK.EQ(P679,$P$2:$P$1000,0)&lt;=ROUND(COUNTIFS($G$2:$G$1000,"&gt;=50",$F$2:$F$1000,"&gt;=55")/100*$AA$9,0),$AA$8,$Z$8)))))),IF(I679&gt;=$Y$9,$Y$8,$X$8)),IF(I679&gt;=$X$32,$X$30,IF(I679&gt;=$Y$32,$Y$30,IF(I679&gt;=$Z$32,$Z$30,IF(I679&gt;=$AA$32,$AA$30,IF(I679&gt;=$AB$32,$AB$30,IF(I679&gt;=$AC$32,$AC$30,IF(I679&gt;=$AD$32,$AD$30,IF(I679&gt;=$AE$32,$AE$30,$AF$30))))))))),"")</f>
        <v/>
      </c>
      <c r="S679" s="9" t="str" cm="1">
        <f t="array" ref="S679">IF(AND(D679&lt;&gt;"",D679&lt;&gt;"GR"),IF(COUNTIF($H$2:$H$1000,"&gt;=50")&gt;=10,IF(D679&lt;&gt;"GR",IF(AND(D679&gt;=55,H679&gt;=50),_xlfn.IFS(AND(H679&gt;=$AF$11,H679&gt;$AE$10,H679&gt;$AD$10,H679&gt;$AC$10,H679&gt;$AB$10,H679&gt;$AA$10,H679&gt;$Z$10),"AA",AND(H679&gt;=$AE$11,H679&gt;$AD$10,H679&gt;$AC$10,H679&gt;$AB$10,H679&gt;$AA$10,H679&gt;$Z$10),"BA",AND(H679&gt;=$AD$11,H679&gt;$AC$10,H679&gt;$AB$10,H679&gt;$AA$10,H679&gt;$Z$10),"BB",AND(H679&gt;=$AC$11,H679&gt;$AB$10,H679&gt;$AA$10,H679&gt;$Z$10),"CB",AND(H679&gt;=$AB$11,H679&gt;$AA$10,H679&gt;$Z$10),"CC",AND(H679&gt;=$AA$11,H679&gt;$Z$10),"DC",H679&gt;=50,"DD"),IF(H679&gt;=$Y$9,"FD","FF")),R679),IF(J679&gt;=$X$32,$X$30,IF(J679&gt;=$Y$32,$Y$30,IF(J679&gt;=$Z$32,$Z$30,IF(J679&gt;=$AA$32,$AA$30,IF(J679&gt;=$AB$32,$AB$30,IF(J679&gt;=$AC$32,$AC$30,IF(J679&gt;=$AD$32,$AD$30,IF(J679&gt;=$AE$32,$AE$30,$AF$30))))))))),R679)</f>
        <v/>
      </c>
      <c r="T679" s="9" t="str" cm="1">
        <f t="array" ref="T679">IF(A679&lt;&gt;"",IF(_xlfn.BITOR(D679&lt;&gt;"GR",D679&lt;&gt;""),IF(AND(J679&gt;=50,D679&gt;=55),_xlfn.RANK.EQ(J679,$J$2:$J$1000,0),_xlfn.IFS(S679="FD",999,S679="FF",1000)),IF(AND(J679&gt;=50,F679&gt;=55),_xlfn.RANK.EQ(J679,$J$2:$J$326,0),_xlfn.IFS(S679="FD",999,S679="FF",1000))),"")</f>
        <v/>
      </c>
    </row>
    <row r="680" spans="1:20" x14ac:dyDescent="0.2">
      <c r="A680" s="3"/>
      <c r="B680" s="3"/>
      <c r="C680" s="3"/>
      <c r="D680" s="3"/>
      <c r="E680" s="16">
        <f t="shared" si="137"/>
        <v>0</v>
      </c>
      <c r="F680" s="16">
        <f t="shared" si="138"/>
        <v>0</v>
      </c>
      <c r="G680" s="9">
        <f t="shared" si="136"/>
        <v>0</v>
      </c>
      <c r="H680" s="9">
        <f t="shared" si="139"/>
        <v>0</v>
      </c>
      <c r="I680" s="9">
        <f t="shared" si="147"/>
        <v>0</v>
      </c>
      <c r="J680" s="9">
        <f t="shared" si="148"/>
        <v>0</v>
      </c>
      <c r="K680" s="9" t="str">
        <f t="shared" si="140"/>
        <v/>
      </c>
      <c r="L680" s="9" t="str">
        <f t="shared" si="141"/>
        <v/>
      </c>
      <c r="M680" s="9" t="str">
        <f t="shared" si="142"/>
        <v/>
      </c>
      <c r="N680" s="9" t="str">
        <f t="shared" si="143"/>
        <v/>
      </c>
      <c r="O680" s="9" t="str">
        <f t="shared" si="144"/>
        <v/>
      </c>
      <c r="P680" s="9" t="str">
        <f t="shared" si="145"/>
        <v/>
      </c>
      <c r="Q680" s="9" t="str">
        <f t="shared" si="146"/>
        <v/>
      </c>
      <c r="R680" s="9" t="str">
        <f>IF(A680&lt;&gt;"",IF(COUNTIF($G$2:$G$1000,"&gt;=50")&gt;=10,IF(AND(F680&gt;=55,G680&gt;=50),IF(_xlfn.RANK.EQ(K680,$K$2:$K$1000,0)&lt;=ROUND(COUNTIFS($G$2:$G$1000,"&gt;=50",$F$2:$F$1000,"&gt;=55")/100*$AF$9,0),$AF$8,IF(_xlfn.RANK.EQ(L680,$L$2:$L$1000,0)&lt;=ROUND(COUNTIFS($G$2:$G$1000,"&gt;=50",$F$2:$F$1000,"&gt;=55")/100*$AE$9,0),$AE$8,IF(_xlfn.RANK.EQ(M680,$M$2:$M$1000,0)&lt;=ROUND(COUNTIFS($G$2:$G$1000,"&gt;=50",$F$2:$F$1000,"&gt;=55")/100*$AD$9,0),$AD$8,IF(_xlfn.RANK.EQ(N680,$N$2:$N$1000,0)&lt;=ROUND(COUNTIFS($G$2:$G$1000,"&gt;=50",$F$2:$F$1000,"&gt;=55")/100*$AC$9,0),$AC$8,IF(_xlfn.RANK.EQ(O680,$O$2:$O$1000,0)&lt;=ROUND(COUNTIFS($G$2:$G$1000,"&gt;=50",$F$2:$F$1000,"&gt;=55")/100*$AB$9,0),$AB$8,IF(_xlfn.RANK.EQ(P680,$P$2:$P$1000,0)&lt;=ROUND(COUNTIFS($G$2:$G$1000,"&gt;=50",$F$2:$F$1000,"&gt;=55")/100*$AA$9,0),$AA$8,$Z$8)))))),IF(I680&gt;=$Y$9,$Y$8,$X$8)),IF(I680&gt;=$X$32,$X$30,IF(I680&gt;=$Y$32,$Y$30,IF(I680&gt;=$Z$32,$Z$30,IF(I680&gt;=$AA$32,$AA$30,IF(I680&gt;=$AB$32,$AB$30,IF(I680&gt;=$AC$32,$AC$30,IF(I680&gt;=$AD$32,$AD$30,IF(I680&gt;=$AE$32,$AE$30,$AF$30))))))))),"")</f>
        <v/>
      </c>
      <c r="S680" s="9" t="str" cm="1">
        <f t="array" ref="S680">IF(AND(D680&lt;&gt;"",D680&lt;&gt;"GR"),IF(COUNTIF($H$2:$H$1000,"&gt;=50")&gt;=10,IF(D680&lt;&gt;"GR",IF(AND(D680&gt;=55,H680&gt;=50),_xlfn.IFS(AND(H680&gt;=$AF$11,H680&gt;$AE$10,H680&gt;$AD$10,H680&gt;$AC$10,H680&gt;$AB$10,H680&gt;$AA$10,H680&gt;$Z$10),"AA",AND(H680&gt;=$AE$11,H680&gt;$AD$10,H680&gt;$AC$10,H680&gt;$AB$10,H680&gt;$AA$10,H680&gt;$Z$10),"BA",AND(H680&gt;=$AD$11,H680&gt;$AC$10,H680&gt;$AB$10,H680&gt;$AA$10,H680&gt;$Z$10),"BB",AND(H680&gt;=$AC$11,H680&gt;$AB$10,H680&gt;$AA$10,H680&gt;$Z$10),"CB",AND(H680&gt;=$AB$11,H680&gt;$AA$10,H680&gt;$Z$10),"CC",AND(H680&gt;=$AA$11,H680&gt;$Z$10),"DC",H680&gt;=50,"DD"),IF(H680&gt;=$Y$9,"FD","FF")),R680),IF(J680&gt;=$X$32,$X$30,IF(J680&gt;=$Y$32,$Y$30,IF(J680&gt;=$Z$32,$Z$30,IF(J680&gt;=$AA$32,$AA$30,IF(J680&gt;=$AB$32,$AB$30,IF(J680&gt;=$AC$32,$AC$30,IF(J680&gt;=$AD$32,$AD$30,IF(J680&gt;=$AE$32,$AE$30,$AF$30))))))))),R680)</f>
        <v/>
      </c>
      <c r="T680" s="9" t="str" cm="1">
        <f t="array" ref="T680">IF(A680&lt;&gt;"",IF(_xlfn.BITOR(D680&lt;&gt;"GR",D680&lt;&gt;""),IF(AND(J680&gt;=50,D680&gt;=55),_xlfn.RANK.EQ(J680,$J$2:$J$1000,0),_xlfn.IFS(S680="FD",999,S680="FF",1000)),IF(AND(J680&gt;=50,F680&gt;=55),_xlfn.RANK.EQ(J680,$J$2:$J$326,0),_xlfn.IFS(S680="FD",999,S680="FF",1000))),"")</f>
        <v/>
      </c>
    </row>
    <row r="681" spans="1:20" x14ac:dyDescent="0.2">
      <c r="A681" s="3"/>
      <c r="B681" s="3"/>
      <c r="C681" s="3"/>
      <c r="D681" s="3"/>
      <c r="E681" s="16">
        <f t="shared" si="137"/>
        <v>0</v>
      </c>
      <c r="F681" s="16">
        <f t="shared" si="138"/>
        <v>0</v>
      </c>
      <c r="G681" s="9">
        <f t="shared" si="136"/>
        <v>0</v>
      </c>
      <c r="H681" s="9">
        <f t="shared" si="139"/>
        <v>0</v>
      </c>
      <c r="I681" s="9">
        <f t="shared" si="147"/>
        <v>0</v>
      </c>
      <c r="J681" s="9">
        <f t="shared" si="148"/>
        <v>0</v>
      </c>
      <c r="K681" s="9" t="str">
        <f t="shared" si="140"/>
        <v/>
      </c>
      <c r="L681" s="9" t="str">
        <f t="shared" si="141"/>
        <v/>
      </c>
      <c r="M681" s="9" t="str">
        <f t="shared" si="142"/>
        <v/>
      </c>
      <c r="N681" s="9" t="str">
        <f t="shared" si="143"/>
        <v/>
      </c>
      <c r="O681" s="9" t="str">
        <f t="shared" si="144"/>
        <v/>
      </c>
      <c r="P681" s="9" t="str">
        <f t="shared" si="145"/>
        <v/>
      </c>
      <c r="Q681" s="9" t="str">
        <f t="shared" si="146"/>
        <v/>
      </c>
      <c r="R681" s="9" t="str">
        <f>IF(A681&lt;&gt;"",IF(COUNTIF($G$2:$G$1000,"&gt;=50")&gt;=10,IF(AND(F681&gt;=55,G681&gt;=50),IF(_xlfn.RANK.EQ(K681,$K$2:$K$1000,0)&lt;=ROUND(COUNTIFS($G$2:$G$1000,"&gt;=50",$F$2:$F$1000,"&gt;=55")/100*$AF$9,0),$AF$8,IF(_xlfn.RANK.EQ(L681,$L$2:$L$1000,0)&lt;=ROUND(COUNTIFS($G$2:$G$1000,"&gt;=50",$F$2:$F$1000,"&gt;=55")/100*$AE$9,0),$AE$8,IF(_xlfn.RANK.EQ(M681,$M$2:$M$1000,0)&lt;=ROUND(COUNTIFS($G$2:$G$1000,"&gt;=50",$F$2:$F$1000,"&gt;=55")/100*$AD$9,0),$AD$8,IF(_xlfn.RANK.EQ(N681,$N$2:$N$1000,0)&lt;=ROUND(COUNTIFS($G$2:$G$1000,"&gt;=50",$F$2:$F$1000,"&gt;=55")/100*$AC$9,0),$AC$8,IF(_xlfn.RANK.EQ(O681,$O$2:$O$1000,0)&lt;=ROUND(COUNTIFS($G$2:$G$1000,"&gt;=50",$F$2:$F$1000,"&gt;=55")/100*$AB$9,0),$AB$8,IF(_xlfn.RANK.EQ(P681,$P$2:$P$1000,0)&lt;=ROUND(COUNTIFS($G$2:$G$1000,"&gt;=50",$F$2:$F$1000,"&gt;=55")/100*$AA$9,0),$AA$8,$Z$8)))))),IF(I681&gt;=$Y$9,$Y$8,$X$8)),IF(I681&gt;=$X$32,$X$30,IF(I681&gt;=$Y$32,$Y$30,IF(I681&gt;=$Z$32,$Z$30,IF(I681&gt;=$AA$32,$AA$30,IF(I681&gt;=$AB$32,$AB$30,IF(I681&gt;=$AC$32,$AC$30,IF(I681&gt;=$AD$32,$AD$30,IF(I681&gt;=$AE$32,$AE$30,$AF$30))))))))),"")</f>
        <v/>
      </c>
      <c r="S681" s="9" t="str" cm="1">
        <f t="array" ref="S681">IF(AND(D681&lt;&gt;"",D681&lt;&gt;"GR"),IF(COUNTIF($H$2:$H$1000,"&gt;=50")&gt;=10,IF(D681&lt;&gt;"GR",IF(AND(D681&gt;=55,H681&gt;=50),_xlfn.IFS(AND(H681&gt;=$AF$11,H681&gt;$AE$10,H681&gt;$AD$10,H681&gt;$AC$10,H681&gt;$AB$10,H681&gt;$AA$10,H681&gt;$Z$10),"AA",AND(H681&gt;=$AE$11,H681&gt;$AD$10,H681&gt;$AC$10,H681&gt;$AB$10,H681&gt;$AA$10,H681&gt;$Z$10),"BA",AND(H681&gt;=$AD$11,H681&gt;$AC$10,H681&gt;$AB$10,H681&gt;$AA$10,H681&gt;$Z$10),"BB",AND(H681&gt;=$AC$11,H681&gt;$AB$10,H681&gt;$AA$10,H681&gt;$Z$10),"CB",AND(H681&gt;=$AB$11,H681&gt;$AA$10,H681&gt;$Z$10),"CC",AND(H681&gt;=$AA$11,H681&gt;$Z$10),"DC",H681&gt;=50,"DD"),IF(H681&gt;=$Y$9,"FD","FF")),R681),IF(J681&gt;=$X$32,$X$30,IF(J681&gt;=$Y$32,$Y$30,IF(J681&gt;=$Z$32,$Z$30,IF(J681&gt;=$AA$32,$AA$30,IF(J681&gt;=$AB$32,$AB$30,IF(J681&gt;=$AC$32,$AC$30,IF(J681&gt;=$AD$32,$AD$30,IF(J681&gt;=$AE$32,$AE$30,$AF$30))))))))),R681)</f>
        <v/>
      </c>
      <c r="T681" s="9" t="str" cm="1">
        <f t="array" ref="T681">IF(A681&lt;&gt;"",IF(_xlfn.BITOR(D681&lt;&gt;"GR",D681&lt;&gt;""),IF(AND(J681&gt;=50,D681&gt;=55),_xlfn.RANK.EQ(J681,$J$2:$J$1000,0),_xlfn.IFS(S681="FD",999,S681="FF",1000)),IF(AND(J681&gt;=50,F681&gt;=55),_xlfn.RANK.EQ(J681,$J$2:$J$326,0),_xlfn.IFS(S681="FD",999,S681="FF",1000))),"")</f>
        <v/>
      </c>
    </row>
    <row r="682" spans="1:20" x14ac:dyDescent="0.2">
      <c r="A682" s="3"/>
      <c r="B682" s="3"/>
      <c r="C682" s="3"/>
      <c r="D682" s="3"/>
      <c r="E682" s="16">
        <f t="shared" si="137"/>
        <v>0</v>
      </c>
      <c r="F682" s="16">
        <f t="shared" si="138"/>
        <v>0</v>
      </c>
      <c r="G682" s="9">
        <f t="shared" si="136"/>
        <v>0</v>
      </c>
      <c r="H682" s="9">
        <f t="shared" si="139"/>
        <v>0</v>
      </c>
      <c r="I682" s="9">
        <f t="shared" si="147"/>
        <v>0</v>
      </c>
      <c r="J682" s="9">
        <f t="shared" si="148"/>
        <v>0</v>
      </c>
      <c r="K682" s="9" t="str">
        <f t="shared" si="140"/>
        <v/>
      </c>
      <c r="L682" s="9" t="str">
        <f t="shared" si="141"/>
        <v/>
      </c>
      <c r="M682" s="9" t="str">
        <f t="shared" si="142"/>
        <v/>
      </c>
      <c r="N682" s="9" t="str">
        <f t="shared" si="143"/>
        <v/>
      </c>
      <c r="O682" s="9" t="str">
        <f t="shared" si="144"/>
        <v/>
      </c>
      <c r="P682" s="9" t="str">
        <f t="shared" si="145"/>
        <v/>
      </c>
      <c r="Q682" s="9" t="str">
        <f t="shared" si="146"/>
        <v/>
      </c>
      <c r="R682" s="9" t="str">
        <f>IF(A682&lt;&gt;"",IF(COUNTIF($G$2:$G$1000,"&gt;=50")&gt;=10,IF(AND(F682&gt;=55,G682&gt;=50),IF(_xlfn.RANK.EQ(K682,$K$2:$K$1000,0)&lt;=ROUND(COUNTIFS($G$2:$G$1000,"&gt;=50",$F$2:$F$1000,"&gt;=55")/100*$AF$9,0),$AF$8,IF(_xlfn.RANK.EQ(L682,$L$2:$L$1000,0)&lt;=ROUND(COUNTIFS($G$2:$G$1000,"&gt;=50",$F$2:$F$1000,"&gt;=55")/100*$AE$9,0),$AE$8,IF(_xlfn.RANK.EQ(M682,$M$2:$M$1000,0)&lt;=ROUND(COUNTIFS($G$2:$G$1000,"&gt;=50",$F$2:$F$1000,"&gt;=55")/100*$AD$9,0),$AD$8,IF(_xlfn.RANK.EQ(N682,$N$2:$N$1000,0)&lt;=ROUND(COUNTIFS($G$2:$G$1000,"&gt;=50",$F$2:$F$1000,"&gt;=55")/100*$AC$9,0),$AC$8,IF(_xlfn.RANK.EQ(O682,$O$2:$O$1000,0)&lt;=ROUND(COUNTIFS($G$2:$G$1000,"&gt;=50",$F$2:$F$1000,"&gt;=55")/100*$AB$9,0),$AB$8,IF(_xlfn.RANK.EQ(P682,$P$2:$P$1000,0)&lt;=ROUND(COUNTIFS($G$2:$G$1000,"&gt;=50",$F$2:$F$1000,"&gt;=55")/100*$AA$9,0),$AA$8,$Z$8)))))),IF(I682&gt;=$Y$9,$Y$8,$X$8)),IF(I682&gt;=$X$32,$X$30,IF(I682&gt;=$Y$32,$Y$30,IF(I682&gt;=$Z$32,$Z$30,IF(I682&gt;=$AA$32,$AA$30,IF(I682&gt;=$AB$32,$AB$30,IF(I682&gt;=$AC$32,$AC$30,IF(I682&gt;=$AD$32,$AD$30,IF(I682&gt;=$AE$32,$AE$30,$AF$30))))))))),"")</f>
        <v/>
      </c>
      <c r="S682" s="9" t="str" cm="1">
        <f t="array" ref="S682">IF(AND(D682&lt;&gt;"",D682&lt;&gt;"GR"),IF(COUNTIF($H$2:$H$1000,"&gt;=50")&gt;=10,IF(D682&lt;&gt;"GR",IF(AND(D682&gt;=55,H682&gt;=50),_xlfn.IFS(AND(H682&gt;=$AF$11,H682&gt;$AE$10,H682&gt;$AD$10,H682&gt;$AC$10,H682&gt;$AB$10,H682&gt;$AA$10,H682&gt;$Z$10),"AA",AND(H682&gt;=$AE$11,H682&gt;$AD$10,H682&gt;$AC$10,H682&gt;$AB$10,H682&gt;$AA$10,H682&gt;$Z$10),"BA",AND(H682&gt;=$AD$11,H682&gt;$AC$10,H682&gt;$AB$10,H682&gt;$AA$10,H682&gt;$Z$10),"BB",AND(H682&gt;=$AC$11,H682&gt;$AB$10,H682&gt;$AA$10,H682&gt;$Z$10),"CB",AND(H682&gt;=$AB$11,H682&gt;$AA$10,H682&gt;$Z$10),"CC",AND(H682&gt;=$AA$11,H682&gt;$Z$10),"DC",H682&gt;=50,"DD"),IF(H682&gt;=$Y$9,"FD","FF")),R682),IF(J682&gt;=$X$32,$X$30,IF(J682&gt;=$Y$32,$Y$30,IF(J682&gt;=$Z$32,$Z$30,IF(J682&gt;=$AA$32,$AA$30,IF(J682&gt;=$AB$32,$AB$30,IF(J682&gt;=$AC$32,$AC$30,IF(J682&gt;=$AD$32,$AD$30,IF(J682&gt;=$AE$32,$AE$30,$AF$30))))))))),R682)</f>
        <v/>
      </c>
      <c r="T682" s="9" t="str" cm="1">
        <f t="array" ref="T682">IF(A682&lt;&gt;"",IF(_xlfn.BITOR(D682&lt;&gt;"GR",D682&lt;&gt;""),IF(AND(J682&gt;=50,D682&gt;=55),_xlfn.RANK.EQ(J682,$J$2:$J$1000,0),_xlfn.IFS(S682="FD",999,S682="FF",1000)),IF(AND(J682&gt;=50,F682&gt;=55),_xlfn.RANK.EQ(J682,$J$2:$J$326,0),_xlfn.IFS(S682="FD",999,S682="FF",1000))),"")</f>
        <v/>
      </c>
    </row>
    <row r="683" spans="1:20" x14ac:dyDescent="0.2">
      <c r="A683" s="3"/>
      <c r="B683" s="3"/>
      <c r="C683" s="3"/>
      <c r="D683" s="3"/>
      <c r="E683" s="16">
        <f t="shared" si="137"/>
        <v>0</v>
      </c>
      <c r="F683" s="16">
        <f t="shared" si="138"/>
        <v>0</v>
      </c>
      <c r="G683" s="9">
        <f t="shared" si="136"/>
        <v>0</v>
      </c>
      <c r="H683" s="9">
        <f t="shared" si="139"/>
        <v>0</v>
      </c>
      <c r="I683" s="9">
        <f t="shared" si="147"/>
        <v>0</v>
      </c>
      <c r="J683" s="9">
        <f t="shared" si="148"/>
        <v>0</v>
      </c>
      <c r="K683" s="9" t="str">
        <f t="shared" si="140"/>
        <v/>
      </c>
      <c r="L683" s="9" t="str">
        <f t="shared" si="141"/>
        <v/>
      </c>
      <c r="M683" s="9" t="str">
        <f t="shared" si="142"/>
        <v/>
      </c>
      <c r="N683" s="9" t="str">
        <f t="shared" si="143"/>
        <v/>
      </c>
      <c r="O683" s="9" t="str">
        <f t="shared" si="144"/>
        <v/>
      </c>
      <c r="P683" s="9" t="str">
        <f t="shared" si="145"/>
        <v/>
      </c>
      <c r="Q683" s="9" t="str">
        <f t="shared" si="146"/>
        <v/>
      </c>
      <c r="R683" s="9" t="str">
        <f>IF(A683&lt;&gt;"",IF(COUNTIF($G$2:$G$1000,"&gt;=50")&gt;=10,IF(AND(F683&gt;=55,G683&gt;=50),IF(_xlfn.RANK.EQ(K683,$K$2:$K$1000,0)&lt;=ROUND(COUNTIFS($G$2:$G$1000,"&gt;=50",$F$2:$F$1000,"&gt;=55")/100*$AF$9,0),$AF$8,IF(_xlfn.RANK.EQ(L683,$L$2:$L$1000,0)&lt;=ROUND(COUNTIFS($G$2:$G$1000,"&gt;=50",$F$2:$F$1000,"&gt;=55")/100*$AE$9,0),$AE$8,IF(_xlfn.RANK.EQ(M683,$M$2:$M$1000,0)&lt;=ROUND(COUNTIFS($G$2:$G$1000,"&gt;=50",$F$2:$F$1000,"&gt;=55")/100*$AD$9,0),$AD$8,IF(_xlfn.RANK.EQ(N683,$N$2:$N$1000,0)&lt;=ROUND(COUNTIFS($G$2:$G$1000,"&gt;=50",$F$2:$F$1000,"&gt;=55")/100*$AC$9,0),$AC$8,IF(_xlfn.RANK.EQ(O683,$O$2:$O$1000,0)&lt;=ROUND(COUNTIFS($G$2:$G$1000,"&gt;=50",$F$2:$F$1000,"&gt;=55")/100*$AB$9,0),$AB$8,IF(_xlfn.RANK.EQ(P683,$P$2:$P$1000,0)&lt;=ROUND(COUNTIFS($G$2:$G$1000,"&gt;=50",$F$2:$F$1000,"&gt;=55")/100*$AA$9,0),$AA$8,$Z$8)))))),IF(I683&gt;=$Y$9,$Y$8,$X$8)),IF(I683&gt;=$X$32,$X$30,IF(I683&gt;=$Y$32,$Y$30,IF(I683&gt;=$Z$32,$Z$30,IF(I683&gt;=$AA$32,$AA$30,IF(I683&gt;=$AB$32,$AB$30,IF(I683&gt;=$AC$32,$AC$30,IF(I683&gt;=$AD$32,$AD$30,IF(I683&gt;=$AE$32,$AE$30,$AF$30))))))))),"")</f>
        <v/>
      </c>
      <c r="S683" s="9" t="str" cm="1">
        <f t="array" ref="S683">IF(AND(D683&lt;&gt;"",D683&lt;&gt;"GR"),IF(COUNTIF($H$2:$H$1000,"&gt;=50")&gt;=10,IF(D683&lt;&gt;"GR",IF(AND(D683&gt;=55,H683&gt;=50),_xlfn.IFS(AND(H683&gt;=$AF$11,H683&gt;$AE$10,H683&gt;$AD$10,H683&gt;$AC$10,H683&gt;$AB$10,H683&gt;$AA$10,H683&gt;$Z$10),"AA",AND(H683&gt;=$AE$11,H683&gt;$AD$10,H683&gt;$AC$10,H683&gt;$AB$10,H683&gt;$AA$10,H683&gt;$Z$10),"BA",AND(H683&gt;=$AD$11,H683&gt;$AC$10,H683&gt;$AB$10,H683&gt;$AA$10,H683&gt;$Z$10),"BB",AND(H683&gt;=$AC$11,H683&gt;$AB$10,H683&gt;$AA$10,H683&gt;$Z$10),"CB",AND(H683&gt;=$AB$11,H683&gt;$AA$10,H683&gt;$Z$10),"CC",AND(H683&gt;=$AA$11,H683&gt;$Z$10),"DC",H683&gt;=50,"DD"),IF(H683&gt;=$Y$9,"FD","FF")),R683),IF(J683&gt;=$X$32,$X$30,IF(J683&gt;=$Y$32,$Y$30,IF(J683&gt;=$Z$32,$Z$30,IF(J683&gt;=$AA$32,$AA$30,IF(J683&gt;=$AB$32,$AB$30,IF(J683&gt;=$AC$32,$AC$30,IF(J683&gt;=$AD$32,$AD$30,IF(J683&gt;=$AE$32,$AE$30,$AF$30))))))))),R683)</f>
        <v/>
      </c>
      <c r="T683" s="9" t="str" cm="1">
        <f t="array" ref="T683">IF(A683&lt;&gt;"",IF(_xlfn.BITOR(D683&lt;&gt;"GR",D683&lt;&gt;""),IF(AND(J683&gt;=50,D683&gt;=55),_xlfn.RANK.EQ(J683,$J$2:$J$1000,0),_xlfn.IFS(S683="FD",999,S683="FF",1000)),IF(AND(J683&gt;=50,F683&gt;=55),_xlfn.RANK.EQ(J683,$J$2:$J$326,0),_xlfn.IFS(S683="FD",999,S683="FF",1000))),"")</f>
        <v/>
      </c>
    </row>
    <row r="684" spans="1:20" x14ac:dyDescent="0.2">
      <c r="A684" s="3"/>
      <c r="B684" s="3"/>
      <c r="C684" s="3"/>
      <c r="D684" s="3"/>
      <c r="E684" s="16">
        <f t="shared" si="137"/>
        <v>0</v>
      </c>
      <c r="F684" s="16">
        <f t="shared" si="138"/>
        <v>0</v>
      </c>
      <c r="G684" s="9">
        <f t="shared" si="136"/>
        <v>0</v>
      </c>
      <c r="H684" s="9">
        <f t="shared" si="139"/>
        <v>0</v>
      </c>
      <c r="I684" s="9">
        <f t="shared" si="147"/>
        <v>0</v>
      </c>
      <c r="J684" s="9">
        <f t="shared" si="148"/>
        <v>0</v>
      </c>
      <c r="K684" s="9" t="str">
        <f t="shared" si="140"/>
        <v/>
      </c>
      <c r="L684" s="9" t="str">
        <f t="shared" si="141"/>
        <v/>
      </c>
      <c r="M684" s="9" t="str">
        <f t="shared" si="142"/>
        <v/>
      </c>
      <c r="N684" s="9" t="str">
        <f t="shared" si="143"/>
        <v/>
      </c>
      <c r="O684" s="9" t="str">
        <f t="shared" si="144"/>
        <v/>
      </c>
      <c r="P684" s="9" t="str">
        <f t="shared" si="145"/>
        <v/>
      </c>
      <c r="Q684" s="9" t="str">
        <f t="shared" si="146"/>
        <v/>
      </c>
      <c r="R684" s="9" t="str">
        <f>IF(A684&lt;&gt;"",IF(COUNTIF($G$2:$G$1000,"&gt;=50")&gt;=10,IF(AND(F684&gt;=55,G684&gt;=50),IF(_xlfn.RANK.EQ(K684,$K$2:$K$1000,0)&lt;=ROUND(COUNTIFS($G$2:$G$1000,"&gt;=50",$F$2:$F$1000,"&gt;=55")/100*$AF$9,0),$AF$8,IF(_xlfn.RANK.EQ(L684,$L$2:$L$1000,0)&lt;=ROUND(COUNTIFS($G$2:$G$1000,"&gt;=50",$F$2:$F$1000,"&gt;=55")/100*$AE$9,0),$AE$8,IF(_xlfn.RANK.EQ(M684,$M$2:$M$1000,0)&lt;=ROUND(COUNTIFS($G$2:$G$1000,"&gt;=50",$F$2:$F$1000,"&gt;=55")/100*$AD$9,0),$AD$8,IF(_xlfn.RANK.EQ(N684,$N$2:$N$1000,0)&lt;=ROUND(COUNTIFS($G$2:$G$1000,"&gt;=50",$F$2:$F$1000,"&gt;=55")/100*$AC$9,0),$AC$8,IF(_xlfn.RANK.EQ(O684,$O$2:$O$1000,0)&lt;=ROUND(COUNTIFS($G$2:$G$1000,"&gt;=50",$F$2:$F$1000,"&gt;=55")/100*$AB$9,0),$AB$8,IF(_xlfn.RANK.EQ(P684,$P$2:$P$1000,0)&lt;=ROUND(COUNTIFS($G$2:$G$1000,"&gt;=50",$F$2:$F$1000,"&gt;=55")/100*$AA$9,0),$AA$8,$Z$8)))))),IF(I684&gt;=$Y$9,$Y$8,$X$8)),IF(I684&gt;=$X$32,$X$30,IF(I684&gt;=$Y$32,$Y$30,IF(I684&gt;=$Z$32,$Z$30,IF(I684&gt;=$AA$32,$AA$30,IF(I684&gt;=$AB$32,$AB$30,IF(I684&gt;=$AC$32,$AC$30,IF(I684&gt;=$AD$32,$AD$30,IF(I684&gt;=$AE$32,$AE$30,$AF$30))))))))),"")</f>
        <v/>
      </c>
      <c r="S684" s="9" t="str" cm="1">
        <f t="array" ref="S684">IF(AND(D684&lt;&gt;"",D684&lt;&gt;"GR"),IF(COUNTIF($H$2:$H$1000,"&gt;=50")&gt;=10,IF(D684&lt;&gt;"GR",IF(AND(D684&gt;=55,H684&gt;=50),_xlfn.IFS(AND(H684&gt;=$AF$11,H684&gt;$AE$10,H684&gt;$AD$10,H684&gt;$AC$10,H684&gt;$AB$10,H684&gt;$AA$10,H684&gt;$Z$10),"AA",AND(H684&gt;=$AE$11,H684&gt;$AD$10,H684&gt;$AC$10,H684&gt;$AB$10,H684&gt;$AA$10,H684&gt;$Z$10),"BA",AND(H684&gt;=$AD$11,H684&gt;$AC$10,H684&gt;$AB$10,H684&gt;$AA$10,H684&gt;$Z$10),"BB",AND(H684&gt;=$AC$11,H684&gt;$AB$10,H684&gt;$AA$10,H684&gt;$Z$10),"CB",AND(H684&gt;=$AB$11,H684&gt;$AA$10,H684&gt;$Z$10),"CC",AND(H684&gt;=$AA$11,H684&gt;$Z$10),"DC",H684&gt;=50,"DD"),IF(H684&gt;=$Y$9,"FD","FF")),R684),IF(J684&gt;=$X$32,$X$30,IF(J684&gt;=$Y$32,$Y$30,IF(J684&gt;=$Z$32,$Z$30,IF(J684&gt;=$AA$32,$AA$30,IF(J684&gt;=$AB$32,$AB$30,IF(J684&gt;=$AC$32,$AC$30,IF(J684&gt;=$AD$32,$AD$30,IF(J684&gt;=$AE$32,$AE$30,$AF$30))))))))),R684)</f>
        <v/>
      </c>
      <c r="T684" s="9" t="str" cm="1">
        <f t="array" ref="T684">IF(A684&lt;&gt;"",IF(_xlfn.BITOR(D684&lt;&gt;"GR",D684&lt;&gt;""),IF(AND(J684&gt;=50,D684&gt;=55),_xlfn.RANK.EQ(J684,$J$2:$J$1000,0),_xlfn.IFS(S684="FD",999,S684="FF",1000)),IF(AND(J684&gt;=50,F684&gt;=55),_xlfn.RANK.EQ(J684,$J$2:$J$326,0),_xlfn.IFS(S684="FD",999,S684="FF",1000))),"")</f>
        <v/>
      </c>
    </row>
    <row r="685" spans="1:20" x14ac:dyDescent="0.2">
      <c r="A685" s="3"/>
      <c r="B685" s="3"/>
      <c r="C685" s="3"/>
      <c r="D685" s="3"/>
      <c r="E685" s="16">
        <f t="shared" si="137"/>
        <v>0</v>
      </c>
      <c r="F685" s="16">
        <f t="shared" si="138"/>
        <v>0</v>
      </c>
      <c r="G685" s="9">
        <f t="shared" si="136"/>
        <v>0</v>
      </c>
      <c r="H685" s="9">
        <f t="shared" si="139"/>
        <v>0</v>
      </c>
      <c r="I685" s="9">
        <f t="shared" si="147"/>
        <v>0</v>
      </c>
      <c r="J685" s="9">
        <f t="shared" si="148"/>
        <v>0</v>
      </c>
      <c r="K685" s="9" t="str">
        <f t="shared" si="140"/>
        <v/>
      </c>
      <c r="L685" s="9" t="str">
        <f t="shared" si="141"/>
        <v/>
      </c>
      <c r="M685" s="9" t="str">
        <f t="shared" si="142"/>
        <v/>
      </c>
      <c r="N685" s="9" t="str">
        <f t="shared" si="143"/>
        <v/>
      </c>
      <c r="O685" s="9" t="str">
        <f t="shared" si="144"/>
        <v/>
      </c>
      <c r="P685" s="9" t="str">
        <f t="shared" si="145"/>
        <v/>
      </c>
      <c r="Q685" s="9" t="str">
        <f t="shared" si="146"/>
        <v/>
      </c>
      <c r="R685" s="9" t="str">
        <f>IF(A685&lt;&gt;"",IF(COUNTIF($G$2:$G$1000,"&gt;=50")&gt;=10,IF(AND(F685&gt;=55,G685&gt;=50),IF(_xlfn.RANK.EQ(K685,$K$2:$K$1000,0)&lt;=ROUND(COUNTIFS($G$2:$G$1000,"&gt;=50",$F$2:$F$1000,"&gt;=55")/100*$AF$9,0),$AF$8,IF(_xlfn.RANK.EQ(L685,$L$2:$L$1000,0)&lt;=ROUND(COUNTIFS($G$2:$G$1000,"&gt;=50",$F$2:$F$1000,"&gt;=55")/100*$AE$9,0),$AE$8,IF(_xlfn.RANK.EQ(M685,$M$2:$M$1000,0)&lt;=ROUND(COUNTIFS($G$2:$G$1000,"&gt;=50",$F$2:$F$1000,"&gt;=55")/100*$AD$9,0),$AD$8,IF(_xlfn.RANK.EQ(N685,$N$2:$N$1000,0)&lt;=ROUND(COUNTIFS($G$2:$G$1000,"&gt;=50",$F$2:$F$1000,"&gt;=55")/100*$AC$9,0),$AC$8,IF(_xlfn.RANK.EQ(O685,$O$2:$O$1000,0)&lt;=ROUND(COUNTIFS($G$2:$G$1000,"&gt;=50",$F$2:$F$1000,"&gt;=55")/100*$AB$9,0),$AB$8,IF(_xlfn.RANK.EQ(P685,$P$2:$P$1000,0)&lt;=ROUND(COUNTIFS($G$2:$G$1000,"&gt;=50",$F$2:$F$1000,"&gt;=55")/100*$AA$9,0),$AA$8,$Z$8)))))),IF(I685&gt;=$Y$9,$Y$8,$X$8)),IF(I685&gt;=$X$32,$X$30,IF(I685&gt;=$Y$32,$Y$30,IF(I685&gt;=$Z$32,$Z$30,IF(I685&gt;=$AA$32,$AA$30,IF(I685&gt;=$AB$32,$AB$30,IF(I685&gt;=$AC$32,$AC$30,IF(I685&gt;=$AD$32,$AD$30,IF(I685&gt;=$AE$32,$AE$30,$AF$30))))))))),"")</f>
        <v/>
      </c>
      <c r="S685" s="9" t="str" cm="1">
        <f t="array" ref="S685">IF(AND(D685&lt;&gt;"",D685&lt;&gt;"GR"),IF(COUNTIF($H$2:$H$1000,"&gt;=50")&gt;=10,IF(D685&lt;&gt;"GR",IF(AND(D685&gt;=55,H685&gt;=50),_xlfn.IFS(AND(H685&gt;=$AF$11,H685&gt;$AE$10,H685&gt;$AD$10,H685&gt;$AC$10,H685&gt;$AB$10,H685&gt;$AA$10,H685&gt;$Z$10),"AA",AND(H685&gt;=$AE$11,H685&gt;$AD$10,H685&gt;$AC$10,H685&gt;$AB$10,H685&gt;$AA$10,H685&gt;$Z$10),"BA",AND(H685&gt;=$AD$11,H685&gt;$AC$10,H685&gt;$AB$10,H685&gt;$AA$10,H685&gt;$Z$10),"BB",AND(H685&gt;=$AC$11,H685&gt;$AB$10,H685&gt;$AA$10,H685&gt;$Z$10),"CB",AND(H685&gt;=$AB$11,H685&gt;$AA$10,H685&gt;$Z$10),"CC",AND(H685&gt;=$AA$11,H685&gt;$Z$10),"DC",H685&gt;=50,"DD"),IF(H685&gt;=$Y$9,"FD","FF")),R685),IF(J685&gt;=$X$32,$X$30,IF(J685&gt;=$Y$32,$Y$30,IF(J685&gt;=$Z$32,$Z$30,IF(J685&gt;=$AA$32,$AA$30,IF(J685&gt;=$AB$32,$AB$30,IF(J685&gt;=$AC$32,$AC$30,IF(J685&gt;=$AD$32,$AD$30,IF(J685&gt;=$AE$32,$AE$30,$AF$30))))))))),R685)</f>
        <v/>
      </c>
      <c r="T685" s="9" t="str" cm="1">
        <f t="array" ref="T685">IF(A685&lt;&gt;"",IF(_xlfn.BITOR(D685&lt;&gt;"GR",D685&lt;&gt;""),IF(AND(J685&gt;=50,D685&gt;=55),_xlfn.RANK.EQ(J685,$J$2:$J$1000,0),_xlfn.IFS(S685="FD",999,S685="FF",1000)),IF(AND(J685&gt;=50,F685&gt;=55),_xlfn.RANK.EQ(J685,$J$2:$J$326,0),_xlfn.IFS(S685="FD",999,S685="FF",1000))),"")</f>
        <v/>
      </c>
    </row>
    <row r="686" spans="1:20" x14ac:dyDescent="0.2">
      <c r="A686" s="3"/>
      <c r="B686" s="3"/>
      <c r="C686" s="3"/>
      <c r="D686" s="3"/>
      <c r="E686" s="16">
        <f t="shared" si="137"/>
        <v>0</v>
      </c>
      <c r="F686" s="16">
        <f t="shared" si="138"/>
        <v>0</v>
      </c>
      <c r="G686" s="9">
        <f t="shared" si="136"/>
        <v>0</v>
      </c>
      <c r="H686" s="9">
        <f t="shared" si="139"/>
        <v>0</v>
      </c>
      <c r="I686" s="9">
        <f t="shared" si="147"/>
        <v>0</v>
      </c>
      <c r="J686" s="9">
        <f t="shared" si="148"/>
        <v>0</v>
      </c>
      <c r="K686" s="9" t="str">
        <f t="shared" si="140"/>
        <v/>
      </c>
      <c r="L686" s="9" t="str">
        <f t="shared" si="141"/>
        <v/>
      </c>
      <c r="M686" s="9" t="str">
        <f t="shared" si="142"/>
        <v/>
      </c>
      <c r="N686" s="9" t="str">
        <f t="shared" si="143"/>
        <v/>
      </c>
      <c r="O686" s="9" t="str">
        <f t="shared" si="144"/>
        <v/>
      </c>
      <c r="P686" s="9" t="str">
        <f t="shared" si="145"/>
        <v/>
      </c>
      <c r="Q686" s="9" t="str">
        <f t="shared" si="146"/>
        <v/>
      </c>
      <c r="R686" s="9" t="str">
        <f>IF(A686&lt;&gt;"",IF(COUNTIF($G$2:$G$1000,"&gt;=50")&gt;=10,IF(AND(F686&gt;=55,G686&gt;=50),IF(_xlfn.RANK.EQ(K686,$K$2:$K$1000,0)&lt;=ROUND(COUNTIFS($G$2:$G$1000,"&gt;=50",$F$2:$F$1000,"&gt;=55")/100*$AF$9,0),$AF$8,IF(_xlfn.RANK.EQ(L686,$L$2:$L$1000,0)&lt;=ROUND(COUNTIFS($G$2:$G$1000,"&gt;=50",$F$2:$F$1000,"&gt;=55")/100*$AE$9,0),$AE$8,IF(_xlfn.RANK.EQ(M686,$M$2:$M$1000,0)&lt;=ROUND(COUNTIFS($G$2:$G$1000,"&gt;=50",$F$2:$F$1000,"&gt;=55")/100*$AD$9,0),$AD$8,IF(_xlfn.RANK.EQ(N686,$N$2:$N$1000,0)&lt;=ROUND(COUNTIFS($G$2:$G$1000,"&gt;=50",$F$2:$F$1000,"&gt;=55")/100*$AC$9,0),$AC$8,IF(_xlfn.RANK.EQ(O686,$O$2:$O$1000,0)&lt;=ROUND(COUNTIFS($G$2:$G$1000,"&gt;=50",$F$2:$F$1000,"&gt;=55")/100*$AB$9,0),$AB$8,IF(_xlfn.RANK.EQ(P686,$P$2:$P$1000,0)&lt;=ROUND(COUNTIFS($G$2:$G$1000,"&gt;=50",$F$2:$F$1000,"&gt;=55")/100*$AA$9,0),$AA$8,$Z$8)))))),IF(I686&gt;=$Y$9,$Y$8,$X$8)),IF(I686&gt;=$X$32,$X$30,IF(I686&gt;=$Y$32,$Y$30,IF(I686&gt;=$Z$32,$Z$30,IF(I686&gt;=$AA$32,$AA$30,IF(I686&gt;=$AB$32,$AB$30,IF(I686&gt;=$AC$32,$AC$30,IF(I686&gt;=$AD$32,$AD$30,IF(I686&gt;=$AE$32,$AE$30,$AF$30))))))))),"")</f>
        <v/>
      </c>
      <c r="S686" s="9" t="str" cm="1">
        <f t="array" ref="S686">IF(AND(D686&lt;&gt;"",D686&lt;&gt;"GR"),IF(COUNTIF($H$2:$H$1000,"&gt;=50")&gt;=10,IF(D686&lt;&gt;"GR",IF(AND(D686&gt;=55,H686&gt;=50),_xlfn.IFS(AND(H686&gt;=$AF$11,H686&gt;$AE$10,H686&gt;$AD$10,H686&gt;$AC$10,H686&gt;$AB$10,H686&gt;$AA$10,H686&gt;$Z$10),"AA",AND(H686&gt;=$AE$11,H686&gt;$AD$10,H686&gt;$AC$10,H686&gt;$AB$10,H686&gt;$AA$10,H686&gt;$Z$10),"BA",AND(H686&gt;=$AD$11,H686&gt;$AC$10,H686&gt;$AB$10,H686&gt;$AA$10,H686&gt;$Z$10),"BB",AND(H686&gt;=$AC$11,H686&gt;$AB$10,H686&gt;$AA$10,H686&gt;$Z$10),"CB",AND(H686&gt;=$AB$11,H686&gt;$AA$10,H686&gt;$Z$10),"CC",AND(H686&gt;=$AA$11,H686&gt;$Z$10),"DC",H686&gt;=50,"DD"),IF(H686&gt;=$Y$9,"FD","FF")),R686),IF(J686&gt;=$X$32,$X$30,IF(J686&gt;=$Y$32,$Y$30,IF(J686&gt;=$Z$32,$Z$30,IF(J686&gt;=$AA$32,$AA$30,IF(J686&gt;=$AB$32,$AB$30,IF(J686&gt;=$AC$32,$AC$30,IF(J686&gt;=$AD$32,$AD$30,IF(J686&gt;=$AE$32,$AE$30,$AF$30))))))))),R686)</f>
        <v/>
      </c>
      <c r="T686" s="9" t="str" cm="1">
        <f t="array" ref="T686">IF(A686&lt;&gt;"",IF(_xlfn.BITOR(D686&lt;&gt;"GR",D686&lt;&gt;""),IF(AND(J686&gt;=50,D686&gt;=55),_xlfn.RANK.EQ(J686,$J$2:$J$1000,0),_xlfn.IFS(S686="FD",999,S686="FF",1000)),IF(AND(J686&gt;=50,F686&gt;=55),_xlfn.RANK.EQ(J686,$J$2:$J$326,0),_xlfn.IFS(S686="FD",999,S686="FF",1000))),"")</f>
        <v/>
      </c>
    </row>
    <row r="687" spans="1:20" x14ac:dyDescent="0.2">
      <c r="A687" s="3"/>
      <c r="B687" s="3"/>
      <c r="C687" s="3"/>
      <c r="D687" s="3"/>
      <c r="E687" s="16">
        <f t="shared" si="137"/>
        <v>0</v>
      </c>
      <c r="F687" s="16">
        <f t="shared" si="138"/>
        <v>0</v>
      </c>
      <c r="G687" s="9">
        <f t="shared" si="136"/>
        <v>0</v>
      </c>
      <c r="H687" s="9">
        <f t="shared" si="139"/>
        <v>0</v>
      </c>
      <c r="I687" s="9">
        <f t="shared" si="147"/>
        <v>0</v>
      </c>
      <c r="J687" s="9">
        <f t="shared" si="148"/>
        <v>0</v>
      </c>
      <c r="K687" s="9" t="str">
        <f t="shared" si="140"/>
        <v/>
      </c>
      <c r="L687" s="9" t="str">
        <f t="shared" si="141"/>
        <v/>
      </c>
      <c r="M687" s="9" t="str">
        <f t="shared" si="142"/>
        <v/>
      </c>
      <c r="N687" s="9" t="str">
        <f t="shared" si="143"/>
        <v/>
      </c>
      <c r="O687" s="9" t="str">
        <f t="shared" si="144"/>
        <v/>
      </c>
      <c r="P687" s="9" t="str">
        <f t="shared" si="145"/>
        <v/>
      </c>
      <c r="Q687" s="9" t="str">
        <f t="shared" si="146"/>
        <v/>
      </c>
      <c r="R687" s="9" t="str">
        <f>IF(A687&lt;&gt;"",IF(COUNTIF($G$2:$G$1000,"&gt;=50")&gt;=10,IF(AND(F687&gt;=55,G687&gt;=50),IF(_xlfn.RANK.EQ(K687,$K$2:$K$1000,0)&lt;=ROUND(COUNTIFS($G$2:$G$1000,"&gt;=50",$F$2:$F$1000,"&gt;=55")/100*$AF$9,0),$AF$8,IF(_xlfn.RANK.EQ(L687,$L$2:$L$1000,0)&lt;=ROUND(COUNTIFS($G$2:$G$1000,"&gt;=50",$F$2:$F$1000,"&gt;=55")/100*$AE$9,0),$AE$8,IF(_xlfn.RANK.EQ(M687,$M$2:$M$1000,0)&lt;=ROUND(COUNTIFS($G$2:$G$1000,"&gt;=50",$F$2:$F$1000,"&gt;=55")/100*$AD$9,0),$AD$8,IF(_xlfn.RANK.EQ(N687,$N$2:$N$1000,0)&lt;=ROUND(COUNTIFS($G$2:$G$1000,"&gt;=50",$F$2:$F$1000,"&gt;=55")/100*$AC$9,0),$AC$8,IF(_xlfn.RANK.EQ(O687,$O$2:$O$1000,0)&lt;=ROUND(COUNTIFS($G$2:$G$1000,"&gt;=50",$F$2:$F$1000,"&gt;=55")/100*$AB$9,0),$AB$8,IF(_xlfn.RANK.EQ(P687,$P$2:$P$1000,0)&lt;=ROUND(COUNTIFS($G$2:$G$1000,"&gt;=50",$F$2:$F$1000,"&gt;=55")/100*$AA$9,0),$AA$8,$Z$8)))))),IF(I687&gt;=$Y$9,$Y$8,$X$8)),IF(I687&gt;=$X$32,$X$30,IF(I687&gt;=$Y$32,$Y$30,IF(I687&gt;=$Z$32,$Z$30,IF(I687&gt;=$AA$32,$AA$30,IF(I687&gt;=$AB$32,$AB$30,IF(I687&gt;=$AC$32,$AC$30,IF(I687&gt;=$AD$32,$AD$30,IF(I687&gt;=$AE$32,$AE$30,$AF$30))))))))),"")</f>
        <v/>
      </c>
      <c r="S687" s="9" t="str" cm="1">
        <f t="array" ref="S687">IF(AND(D687&lt;&gt;"",D687&lt;&gt;"GR"),IF(COUNTIF($H$2:$H$1000,"&gt;=50")&gt;=10,IF(D687&lt;&gt;"GR",IF(AND(D687&gt;=55,H687&gt;=50),_xlfn.IFS(AND(H687&gt;=$AF$11,H687&gt;$AE$10,H687&gt;$AD$10,H687&gt;$AC$10,H687&gt;$AB$10,H687&gt;$AA$10,H687&gt;$Z$10),"AA",AND(H687&gt;=$AE$11,H687&gt;$AD$10,H687&gt;$AC$10,H687&gt;$AB$10,H687&gt;$AA$10,H687&gt;$Z$10),"BA",AND(H687&gt;=$AD$11,H687&gt;$AC$10,H687&gt;$AB$10,H687&gt;$AA$10,H687&gt;$Z$10),"BB",AND(H687&gt;=$AC$11,H687&gt;$AB$10,H687&gt;$AA$10,H687&gt;$Z$10),"CB",AND(H687&gt;=$AB$11,H687&gt;$AA$10,H687&gt;$Z$10),"CC",AND(H687&gt;=$AA$11,H687&gt;$Z$10),"DC",H687&gt;=50,"DD"),IF(H687&gt;=$Y$9,"FD","FF")),R687),IF(J687&gt;=$X$32,$X$30,IF(J687&gt;=$Y$32,$Y$30,IF(J687&gt;=$Z$32,$Z$30,IF(J687&gt;=$AA$32,$AA$30,IF(J687&gt;=$AB$32,$AB$30,IF(J687&gt;=$AC$32,$AC$30,IF(J687&gt;=$AD$32,$AD$30,IF(J687&gt;=$AE$32,$AE$30,$AF$30))))))))),R687)</f>
        <v/>
      </c>
      <c r="T687" s="9" t="str" cm="1">
        <f t="array" ref="T687">IF(A687&lt;&gt;"",IF(_xlfn.BITOR(D687&lt;&gt;"GR",D687&lt;&gt;""),IF(AND(J687&gt;=50,D687&gt;=55),_xlfn.RANK.EQ(J687,$J$2:$J$1000,0),_xlfn.IFS(S687="FD",999,S687="FF",1000)),IF(AND(J687&gt;=50,F687&gt;=55),_xlfn.RANK.EQ(J687,$J$2:$J$326,0),_xlfn.IFS(S687="FD",999,S687="FF",1000))),"")</f>
        <v/>
      </c>
    </row>
    <row r="688" spans="1:20" x14ac:dyDescent="0.2">
      <c r="A688" s="3"/>
      <c r="B688" s="3"/>
      <c r="C688" s="3"/>
      <c r="D688" s="3"/>
      <c r="E688" s="16">
        <f t="shared" si="137"/>
        <v>0</v>
      </c>
      <c r="F688" s="16">
        <f t="shared" si="138"/>
        <v>0</v>
      </c>
      <c r="G688" s="9">
        <f t="shared" si="136"/>
        <v>0</v>
      </c>
      <c r="H688" s="9">
        <f t="shared" si="139"/>
        <v>0</v>
      </c>
      <c r="I688" s="9">
        <f t="shared" si="147"/>
        <v>0</v>
      </c>
      <c r="J688" s="9">
        <f t="shared" si="148"/>
        <v>0</v>
      </c>
      <c r="K688" s="9" t="str">
        <f t="shared" si="140"/>
        <v/>
      </c>
      <c r="L688" s="9" t="str">
        <f t="shared" si="141"/>
        <v/>
      </c>
      <c r="M688" s="9" t="str">
        <f t="shared" si="142"/>
        <v/>
      </c>
      <c r="N688" s="9" t="str">
        <f t="shared" si="143"/>
        <v/>
      </c>
      <c r="O688" s="9" t="str">
        <f t="shared" si="144"/>
        <v/>
      </c>
      <c r="P688" s="9" t="str">
        <f t="shared" si="145"/>
        <v/>
      </c>
      <c r="Q688" s="9" t="str">
        <f t="shared" si="146"/>
        <v/>
      </c>
      <c r="R688" s="9" t="str">
        <f>IF(A688&lt;&gt;"",IF(COUNTIF($G$2:$G$1000,"&gt;=50")&gt;=10,IF(AND(F688&gt;=55,G688&gt;=50),IF(_xlfn.RANK.EQ(K688,$K$2:$K$1000,0)&lt;=ROUND(COUNTIFS($G$2:$G$1000,"&gt;=50",$F$2:$F$1000,"&gt;=55")/100*$AF$9,0),$AF$8,IF(_xlfn.RANK.EQ(L688,$L$2:$L$1000,0)&lt;=ROUND(COUNTIFS($G$2:$G$1000,"&gt;=50",$F$2:$F$1000,"&gt;=55")/100*$AE$9,0),$AE$8,IF(_xlfn.RANK.EQ(M688,$M$2:$M$1000,0)&lt;=ROUND(COUNTIFS($G$2:$G$1000,"&gt;=50",$F$2:$F$1000,"&gt;=55")/100*$AD$9,0),$AD$8,IF(_xlfn.RANK.EQ(N688,$N$2:$N$1000,0)&lt;=ROUND(COUNTIFS($G$2:$G$1000,"&gt;=50",$F$2:$F$1000,"&gt;=55")/100*$AC$9,0),$AC$8,IF(_xlfn.RANK.EQ(O688,$O$2:$O$1000,0)&lt;=ROUND(COUNTIFS($G$2:$G$1000,"&gt;=50",$F$2:$F$1000,"&gt;=55")/100*$AB$9,0),$AB$8,IF(_xlfn.RANK.EQ(P688,$P$2:$P$1000,0)&lt;=ROUND(COUNTIFS($G$2:$G$1000,"&gt;=50",$F$2:$F$1000,"&gt;=55")/100*$AA$9,0),$AA$8,$Z$8)))))),IF(I688&gt;=$Y$9,$Y$8,$X$8)),IF(I688&gt;=$X$32,$X$30,IF(I688&gt;=$Y$32,$Y$30,IF(I688&gt;=$Z$32,$Z$30,IF(I688&gt;=$AA$32,$AA$30,IF(I688&gt;=$AB$32,$AB$30,IF(I688&gt;=$AC$32,$AC$30,IF(I688&gt;=$AD$32,$AD$30,IF(I688&gt;=$AE$32,$AE$30,$AF$30))))))))),"")</f>
        <v/>
      </c>
      <c r="S688" s="9" t="str" cm="1">
        <f t="array" ref="S688">IF(AND(D688&lt;&gt;"",D688&lt;&gt;"GR"),IF(COUNTIF($H$2:$H$1000,"&gt;=50")&gt;=10,IF(D688&lt;&gt;"GR",IF(AND(D688&gt;=55,H688&gt;=50),_xlfn.IFS(AND(H688&gt;=$AF$11,H688&gt;$AE$10,H688&gt;$AD$10,H688&gt;$AC$10,H688&gt;$AB$10,H688&gt;$AA$10,H688&gt;$Z$10),"AA",AND(H688&gt;=$AE$11,H688&gt;$AD$10,H688&gt;$AC$10,H688&gt;$AB$10,H688&gt;$AA$10,H688&gt;$Z$10),"BA",AND(H688&gt;=$AD$11,H688&gt;$AC$10,H688&gt;$AB$10,H688&gt;$AA$10,H688&gt;$Z$10),"BB",AND(H688&gt;=$AC$11,H688&gt;$AB$10,H688&gt;$AA$10,H688&gt;$Z$10),"CB",AND(H688&gt;=$AB$11,H688&gt;$AA$10,H688&gt;$Z$10),"CC",AND(H688&gt;=$AA$11,H688&gt;$Z$10),"DC",H688&gt;=50,"DD"),IF(H688&gt;=$Y$9,"FD","FF")),R688),IF(J688&gt;=$X$32,$X$30,IF(J688&gt;=$Y$32,$Y$30,IF(J688&gt;=$Z$32,$Z$30,IF(J688&gt;=$AA$32,$AA$30,IF(J688&gt;=$AB$32,$AB$30,IF(J688&gt;=$AC$32,$AC$30,IF(J688&gt;=$AD$32,$AD$30,IF(J688&gt;=$AE$32,$AE$30,$AF$30))))))))),R688)</f>
        <v/>
      </c>
      <c r="T688" s="9" t="str" cm="1">
        <f t="array" ref="T688">IF(A688&lt;&gt;"",IF(_xlfn.BITOR(D688&lt;&gt;"GR",D688&lt;&gt;""),IF(AND(J688&gt;=50,D688&gt;=55),_xlfn.RANK.EQ(J688,$J$2:$J$1000,0),_xlfn.IFS(S688="FD",999,S688="FF",1000)),IF(AND(J688&gt;=50,F688&gt;=55),_xlfn.RANK.EQ(J688,$J$2:$J$326,0),_xlfn.IFS(S688="FD",999,S688="FF",1000))),"")</f>
        <v/>
      </c>
    </row>
    <row r="689" spans="1:20" x14ac:dyDescent="0.2">
      <c r="A689" s="3"/>
      <c r="B689" s="3"/>
      <c r="C689" s="3"/>
      <c r="D689" s="3"/>
      <c r="E689" s="16">
        <f t="shared" si="137"/>
        <v>0</v>
      </c>
      <c r="F689" s="16">
        <f t="shared" si="138"/>
        <v>0</v>
      </c>
      <c r="G689" s="9">
        <f t="shared" si="136"/>
        <v>0</v>
      </c>
      <c r="H689" s="9">
        <f t="shared" si="139"/>
        <v>0</v>
      </c>
      <c r="I689" s="9">
        <f t="shared" si="147"/>
        <v>0</v>
      </c>
      <c r="J689" s="9">
        <f t="shared" si="148"/>
        <v>0</v>
      </c>
      <c r="K689" s="9" t="str">
        <f t="shared" si="140"/>
        <v/>
      </c>
      <c r="L689" s="9" t="str">
        <f t="shared" si="141"/>
        <v/>
      </c>
      <c r="M689" s="9" t="str">
        <f t="shared" si="142"/>
        <v/>
      </c>
      <c r="N689" s="9" t="str">
        <f t="shared" si="143"/>
        <v/>
      </c>
      <c r="O689" s="9" t="str">
        <f t="shared" si="144"/>
        <v/>
      </c>
      <c r="P689" s="9" t="str">
        <f t="shared" si="145"/>
        <v/>
      </c>
      <c r="Q689" s="9" t="str">
        <f t="shared" si="146"/>
        <v/>
      </c>
      <c r="R689" s="9" t="str">
        <f>IF(A689&lt;&gt;"",IF(COUNTIF($G$2:$G$1000,"&gt;=50")&gt;=10,IF(AND(F689&gt;=55,G689&gt;=50),IF(_xlfn.RANK.EQ(K689,$K$2:$K$1000,0)&lt;=ROUND(COUNTIFS($G$2:$G$1000,"&gt;=50",$F$2:$F$1000,"&gt;=55")/100*$AF$9,0),$AF$8,IF(_xlfn.RANK.EQ(L689,$L$2:$L$1000,0)&lt;=ROUND(COUNTIFS($G$2:$G$1000,"&gt;=50",$F$2:$F$1000,"&gt;=55")/100*$AE$9,0),$AE$8,IF(_xlfn.RANK.EQ(M689,$M$2:$M$1000,0)&lt;=ROUND(COUNTIFS($G$2:$G$1000,"&gt;=50",$F$2:$F$1000,"&gt;=55")/100*$AD$9,0),$AD$8,IF(_xlfn.RANK.EQ(N689,$N$2:$N$1000,0)&lt;=ROUND(COUNTIFS($G$2:$G$1000,"&gt;=50",$F$2:$F$1000,"&gt;=55")/100*$AC$9,0),$AC$8,IF(_xlfn.RANK.EQ(O689,$O$2:$O$1000,0)&lt;=ROUND(COUNTIFS($G$2:$G$1000,"&gt;=50",$F$2:$F$1000,"&gt;=55")/100*$AB$9,0),$AB$8,IF(_xlfn.RANK.EQ(P689,$P$2:$P$1000,0)&lt;=ROUND(COUNTIFS($G$2:$G$1000,"&gt;=50",$F$2:$F$1000,"&gt;=55")/100*$AA$9,0),$AA$8,$Z$8)))))),IF(I689&gt;=$Y$9,$Y$8,$X$8)),IF(I689&gt;=$X$32,$X$30,IF(I689&gt;=$Y$32,$Y$30,IF(I689&gt;=$Z$32,$Z$30,IF(I689&gt;=$AA$32,$AA$30,IF(I689&gt;=$AB$32,$AB$30,IF(I689&gt;=$AC$32,$AC$30,IF(I689&gt;=$AD$32,$AD$30,IF(I689&gt;=$AE$32,$AE$30,$AF$30))))))))),"")</f>
        <v/>
      </c>
      <c r="S689" s="9" t="str" cm="1">
        <f t="array" ref="S689">IF(AND(D689&lt;&gt;"",D689&lt;&gt;"GR"),IF(COUNTIF($H$2:$H$1000,"&gt;=50")&gt;=10,IF(D689&lt;&gt;"GR",IF(AND(D689&gt;=55,H689&gt;=50),_xlfn.IFS(AND(H689&gt;=$AF$11,H689&gt;$AE$10,H689&gt;$AD$10,H689&gt;$AC$10,H689&gt;$AB$10,H689&gt;$AA$10,H689&gt;$Z$10),"AA",AND(H689&gt;=$AE$11,H689&gt;$AD$10,H689&gt;$AC$10,H689&gt;$AB$10,H689&gt;$AA$10,H689&gt;$Z$10),"BA",AND(H689&gt;=$AD$11,H689&gt;$AC$10,H689&gt;$AB$10,H689&gt;$AA$10,H689&gt;$Z$10),"BB",AND(H689&gt;=$AC$11,H689&gt;$AB$10,H689&gt;$AA$10,H689&gt;$Z$10),"CB",AND(H689&gt;=$AB$11,H689&gt;$AA$10,H689&gt;$Z$10),"CC",AND(H689&gt;=$AA$11,H689&gt;$Z$10),"DC",H689&gt;=50,"DD"),IF(H689&gt;=$Y$9,"FD","FF")),R689),IF(J689&gt;=$X$32,$X$30,IF(J689&gt;=$Y$32,$Y$30,IF(J689&gt;=$Z$32,$Z$30,IF(J689&gt;=$AA$32,$AA$30,IF(J689&gt;=$AB$32,$AB$30,IF(J689&gt;=$AC$32,$AC$30,IF(J689&gt;=$AD$32,$AD$30,IF(J689&gt;=$AE$32,$AE$30,$AF$30))))))))),R689)</f>
        <v/>
      </c>
      <c r="T689" s="9" t="str" cm="1">
        <f t="array" ref="T689">IF(A689&lt;&gt;"",IF(_xlfn.BITOR(D689&lt;&gt;"GR",D689&lt;&gt;""),IF(AND(J689&gt;=50,D689&gt;=55),_xlfn.RANK.EQ(J689,$J$2:$J$1000,0),_xlfn.IFS(S689="FD",999,S689="FF",1000)),IF(AND(J689&gt;=50,F689&gt;=55),_xlfn.RANK.EQ(J689,$J$2:$J$326,0),_xlfn.IFS(S689="FD",999,S689="FF",1000))),"")</f>
        <v/>
      </c>
    </row>
    <row r="690" spans="1:20" x14ac:dyDescent="0.2">
      <c r="A690" s="3"/>
      <c r="B690" s="3"/>
      <c r="C690" s="3"/>
      <c r="D690" s="3"/>
      <c r="E690" s="16">
        <f t="shared" si="137"/>
        <v>0</v>
      </c>
      <c r="F690" s="16">
        <f t="shared" si="138"/>
        <v>0</v>
      </c>
      <c r="G690" s="9">
        <f t="shared" si="136"/>
        <v>0</v>
      </c>
      <c r="H690" s="9">
        <f t="shared" si="139"/>
        <v>0</v>
      </c>
      <c r="I690" s="9">
        <f t="shared" si="147"/>
        <v>0</v>
      </c>
      <c r="J690" s="9">
        <f t="shared" si="148"/>
        <v>0</v>
      </c>
      <c r="K690" s="9" t="str">
        <f t="shared" si="140"/>
        <v/>
      </c>
      <c r="L690" s="9" t="str">
        <f t="shared" si="141"/>
        <v/>
      </c>
      <c r="M690" s="9" t="str">
        <f t="shared" si="142"/>
        <v/>
      </c>
      <c r="N690" s="9" t="str">
        <f t="shared" si="143"/>
        <v/>
      </c>
      <c r="O690" s="9" t="str">
        <f t="shared" si="144"/>
        <v/>
      </c>
      <c r="P690" s="9" t="str">
        <f t="shared" si="145"/>
        <v/>
      </c>
      <c r="Q690" s="9" t="str">
        <f t="shared" si="146"/>
        <v/>
      </c>
      <c r="R690" s="9" t="str">
        <f>IF(A690&lt;&gt;"",IF(COUNTIF($G$2:$G$1000,"&gt;=50")&gt;=10,IF(AND(F690&gt;=55,G690&gt;=50),IF(_xlfn.RANK.EQ(K690,$K$2:$K$1000,0)&lt;=ROUND(COUNTIFS($G$2:$G$1000,"&gt;=50",$F$2:$F$1000,"&gt;=55")/100*$AF$9,0),$AF$8,IF(_xlfn.RANK.EQ(L690,$L$2:$L$1000,0)&lt;=ROUND(COUNTIFS($G$2:$G$1000,"&gt;=50",$F$2:$F$1000,"&gt;=55")/100*$AE$9,0),$AE$8,IF(_xlfn.RANK.EQ(M690,$M$2:$M$1000,0)&lt;=ROUND(COUNTIFS($G$2:$G$1000,"&gt;=50",$F$2:$F$1000,"&gt;=55")/100*$AD$9,0),$AD$8,IF(_xlfn.RANK.EQ(N690,$N$2:$N$1000,0)&lt;=ROUND(COUNTIFS($G$2:$G$1000,"&gt;=50",$F$2:$F$1000,"&gt;=55")/100*$AC$9,0),$AC$8,IF(_xlfn.RANK.EQ(O690,$O$2:$O$1000,0)&lt;=ROUND(COUNTIFS($G$2:$G$1000,"&gt;=50",$F$2:$F$1000,"&gt;=55")/100*$AB$9,0),$AB$8,IF(_xlfn.RANK.EQ(P690,$P$2:$P$1000,0)&lt;=ROUND(COUNTIFS($G$2:$G$1000,"&gt;=50",$F$2:$F$1000,"&gt;=55")/100*$AA$9,0),$AA$8,$Z$8)))))),IF(I690&gt;=$Y$9,$Y$8,$X$8)),IF(I690&gt;=$X$32,$X$30,IF(I690&gt;=$Y$32,$Y$30,IF(I690&gt;=$Z$32,$Z$30,IF(I690&gt;=$AA$32,$AA$30,IF(I690&gt;=$AB$32,$AB$30,IF(I690&gt;=$AC$32,$AC$30,IF(I690&gt;=$AD$32,$AD$30,IF(I690&gt;=$AE$32,$AE$30,$AF$30))))))))),"")</f>
        <v/>
      </c>
      <c r="S690" s="9" t="str" cm="1">
        <f t="array" ref="S690">IF(AND(D690&lt;&gt;"",D690&lt;&gt;"GR"),IF(COUNTIF($H$2:$H$1000,"&gt;=50")&gt;=10,IF(D690&lt;&gt;"GR",IF(AND(D690&gt;=55,H690&gt;=50),_xlfn.IFS(AND(H690&gt;=$AF$11,H690&gt;$AE$10,H690&gt;$AD$10,H690&gt;$AC$10,H690&gt;$AB$10,H690&gt;$AA$10,H690&gt;$Z$10),"AA",AND(H690&gt;=$AE$11,H690&gt;$AD$10,H690&gt;$AC$10,H690&gt;$AB$10,H690&gt;$AA$10,H690&gt;$Z$10),"BA",AND(H690&gt;=$AD$11,H690&gt;$AC$10,H690&gt;$AB$10,H690&gt;$AA$10,H690&gt;$Z$10),"BB",AND(H690&gt;=$AC$11,H690&gt;$AB$10,H690&gt;$AA$10,H690&gt;$Z$10),"CB",AND(H690&gt;=$AB$11,H690&gt;$AA$10,H690&gt;$Z$10),"CC",AND(H690&gt;=$AA$11,H690&gt;$Z$10),"DC",H690&gt;=50,"DD"),IF(H690&gt;=$Y$9,"FD","FF")),R690),IF(J690&gt;=$X$32,$X$30,IF(J690&gt;=$Y$32,$Y$30,IF(J690&gt;=$Z$32,$Z$30,IF(J690&gt;=$AA$32,$AA$30,IF(J690&gt;=$AB$32,$AB$30,IF(J690&gt;=$AC$32,$AC$30,IF(J690&gt;=$AD$32,$AD$30,IF(J690&gt;=$AE$32,$AE$30,$AF$30))))))))),R690)</f>
        <v/>
      </c>
      <c r="T690" s="9" t="str" cm="1">
        <f t="array" ref="T690">IF(A690&lt;&gt;"",IF(_xlfn.BITOR(D690&lt;&gt;"GR",D690&lt;&gt;""),IF(AND(J690&gt;=50,D690&gt;=55),_xlfn.RANK.EQ(J690,$J$2:$J$1000,0),_xlfn.IFS(S690="FD",999,S690="FF",1000)),IF(AND(J690&gt;=50,F690&gt;=55),_xlfn.RANK.EQ(J690,$J$2:$J$326,0),_xlfn.IFS(S690="FD",999,S690="FF",1000))),"")</f>
        <v/>
      </c>
    </row>
    <row r="691" spans="1:20" x14ac:dyDescent="0.2">
      <c r="A691" s="3"/>
      <c r="B691" s="3"/>
      <c r="C691" s="3"/>
      <c r="D691" s="3"/>
      <c r="E691" s="16">
        <f t="shared" si="137"/>
        <v>0</v>
      </c>
      <c r="F691" s="16">
        <f t="shared" si="138"/>
        <v>0</v>
      </c>
      <c r="G691" s="9">
        <f t="shared" si="136"/>
        <v>0</v>
      </c>
      <c r="H691" s="9">
        <f t="shared" si="139"/>
        <v>0</v>
      </c>
      <c r="I691" s="9">
        <f t="shared" si="147"/>
        <v>0</v>
      </c>
      <c r="J691" s="9">
        <f t="shared" si="148"/>
        <v>0</v>
      </c>
      <c r="K691" s="9" t="str">
        <f t="shared" si="140"/>
        <v/>
      </c>
      <c r="L691" s="9" t="str">
        <f t="shared" si="141"/>
        <v/>
      </c>
      <c r="M691" s="9" t="str">
        <f t="shared" si="142"/>
        <v/>
      </c>
      <c r="N691" s="9" t="str">
        <f t="shared" si="143"/>
        <v/>
      </c>
      <c r="O691" s="9" t="str">
        <f t="shared" si="144"/>
        <v/>
      </c>
      <c r="P691" s="9" t="str">
        <f t="shared" si="145"/>
        <v/>
      </c>
      <c r="Q691" s="9" t="str">
        <f t="shared" si="146"/>
        <v/>
      </c>
      <c r="R691" s="9" t="str">
        <f>IF(A691&lt;&gt;"",IF(COUNTIF($G$2:$G$1000,"&gt;=50")&gt;=10,IF(AND(F691&gt;=55,G691&gt;=50),IF(_xlfn.RANK.EQ(K691,$K$2:$K$1000,0)&lt;=ROUND(COUNTIFS($G$2:$G$1000,"&gt;=50",$F$2:$F$1000,"&gt;=55")/100*$AF$9,0),$AF$8,IF(_xlfn.RANK.EQ(L691,$L$2:$L$1000,0)&lt;=ROUND(COUNTIFS($G$2:$G$1000,"&gt;=50",$F$2:$F$1000,"&gt;=55")/100*$AE$9,0),$AE$8,IF(_xlfn.RANK.EQ(M691,$M$2:$M$1000,0)&lt;=ROUND(COUNTIFS($G$2:$G$1000,"&gt;=50",$F$2:$F$1000,"&gt;=55")/100*$AD$9,0),$AD$8,IF(_xlfn.RANK.EQ(N691,$N$2:$N$1000,0)&lt;=ROUND(COUNTIFS($G$2:$G$1000,"&gt;=50",$F$2:$F$1000,"&gt;=55")/100*$AC$9,0),$AC$8,IF(_xlfn.RANK.EQ(O691,$O$2:$O$1000,0)&lt;=ROUND(COUNTIFS($G$2:$G$1000,"&gt;=50",$F$2:$F$1000,"&gt;=55")/100*$AB$9,0),$AB$8,IF(_xlfn.RANK.EQ(P691,$P$2:$P$1000,0)&lt;=ROUND(COUNTIFS($G$2:$G$1000,"&gt;=50",$F$2:$F$1000,"&gt;=55")/100*$AA$9,0),$AA$8,$Z$8)))))),IF(I691&gt;=$Y$9,$Y$8,$X$8)),IF(I691&gt;=$X$32,$X$30,IF(I691&gt;=$Y$32,$Y$30,IF(I691&gt;=$Z$32,$Z$30,IF(I691&gt;=$AA$32,$AA$30,IF(I691&gt;=$AB$32,$AB$30,IF(I691&gt;=$AC$32,$AC$30,IF(I691&gt;=$AD$32,$AD$30,IF(I691&gt;=$AE$32,$AE$30,$AF$30))))))))),"")</f>
        <v/>
      </c>
      <c r="S691" s="9" t="str" cm="1">
        <f t="array" ref="S691">IF(AND(D691&lt;&gt;"",D691&lt;&gt;"GR"),IF(COUNTIF($H$2:$H$1000,"&gt;=50")&gt;=10,IF(D691&lt;&gt;"GR",IF(AND(D691&gt;=55,H691&gt;=50),_xlfn.IFS(AND(H691&gt;=$AF$11,H691&gt;$AE$10,H691&gt;$AD$10,H691&gt;$AC$10,H691&gt;$AB$10,H691&gt;$AA$10,H691&gt;$Z$10),"AA",AND(H691&gt;=$AE$11,H691&gt;$AD$10,H691&gt;$AC$10,H691&gt;$AB$10,H691&gt;$AA$10,H691&gt;$Z$10),"BA",AND(H691&gt;=$AD$11,H691&gt;$AC$10,H691&gt;$AB$10,H691&gt;$AA$10,H691&gt;$Z$10),"BB",AND(H691&gt;=$AC$11,H691&gt;$AB$10,H691&gt;$AA$10,H691&gt;$Z$10),"CB",AND(H691&gt;=$AB$11,H691&gt;$AA$10,H691&gt;$Z$10),"CC",AND(H691&gt;=$AA$11,H691&gt;$Z$10),"DC",H691&gt;=50,"DD"),IF(H691&gt;=$Y$9,"FD","FF")),R691),IF(J691&gt;=$X$32,$X$30,IF(J691&gt;=$Y$32,$Y$30,IF(J691&gt;=$Z$32,$Z$30,IF(J691&gt;=$AA$32,$AA$30,IF(J691&gt;=$AB$32,$AB$30,IF(J691&gt;=$AC$32,$AC$30,IF(J691&gt;=$AD$32,$AD$30,IF(J691&gt;=$AE$32,$AE$30,$AF$30))))))))),R691)</f>
        <v/>
      </c>
      <c r="T691" s="9" t="str" cm="1">
        <f t="array" ref="T691">IF(A691&lt;&gt;"",IF(_xlfn.BITOR(D691&lt;&gt;"GR",D691&lt;&gt;""),IF(AND(J691&gt;=50,D691&gt;=55),_xlfn.RANK.EQ(J691,$J$2:$J$1000,0),_xlfn.IFS(S691="FD",999,S691="FF",1000)),IF(AND(J691&gt;=50,F691&gt;=55),_xlfn.RANK.EQ(J691,$J$2:$J$326,0),_xlfn.IFS(S691="FD",999,S691="FF",1000))),"")</f>
        <v/>
      </c>
    </row>
    <row r="692" spans="1:20" x14ac:dyDescent="0.2">
      <c r="A692" s="3"/>
      <c r="B692" s="3"/>
      <c r="C692" s="3"/>
      <c r="D692" s="3"/>
      <c r="E692" s="16">
        <f t="shared" si="137"/>
        <v>0</v>
      </c>
      <c r="F692" s="16">
        <f t="shared" si="138"/>
        <v>0</v>
      </c>
      <c r="G692" s="9">
        <f t="shared" si="136"/>
        <v>0</v>
      </c>
      <c r="H692" s="9">
        <f t="shared" si="139"/>
        <v>0</v>
      </c>
      <c r="I692" s="9">
        <f t="shared" si="147"/>
        <v>0</v>
      </c>
      <c r="J692" s="9">
        <f t="shared" si="148"/>
        <v>0</v>
      </c>
      <c r="K692" s="9" t="str">
        <f t="shared" si="140"/>
        <v/>
      </c>
      <c r="L692" s="9" t="str">
        <f t="shared" si="141"/>
        <v/>
      </c>
      <c r="M692" s="9" t="str">
        <f t="shared" si="142"/>
        <v/>
      </c>
      <c r="N692" s="9" t="str">
        <f t="shared" si="143"/>
        <v/>
      </c>
      <c r="O692" s="9" t="str">
        <f t="shared" si="144"/>
        <v/>
      </c>
      <c r="P692" s="9" t="str">
        <f t="shared" si="145"/>
        <v/>
      </c>
      <c r="Q692" s="9" t="str">
        <f t="shared" si="146"/>
        <v/>
      </c>
      <c r="R692" s="9" t="str">
        <f>IF(A692&lt;&gt;"",IF(COUNTIF($G$2:$G$1000,"&gt;=50")&gt;=10,IF(AND(F692&gt;=55,G692&gt;=50),IF(_xlfn.RANK.EQ(K692,$K$2:$K$1000,0)&lt;=ROUND(COUNTIFS($G$2:$G$1000,"&gt;=50",$F$2:$F$1000,"&gt;=55")/100*$AF$9,0),$AF$8,IF(_xlfn.RANK.EQ(L692,$L$2:$L$1000,0)&lt;=ROUND(COUNTIFS($G$2:$G$1000,"&gt;=50",$F$2:$F$1000,"&gt;=55")/100*$AE$9,0),$AE$8,IF(_xlfn.RANK.EQ(M692,$M$2:$M$1000,0)&lt;=ROUND(COUNTIFS($G$2:$G$1000,"&gt;=50",$F$2:$F$1000,"&gt;=55")/100*$AD$9,0),$AD$8,IF(_xlfn.RANK.EQ(N692,$N$2:$N$1000,0)&lt;=ROUND(COUNTIFS($G$2:$G$1000,"&gt;=50",$F$2:$F$1000,"&gt;=55")/100*$AC$9,0),$AC$8,IF(_xlfn.RANK.EQ(O692,$O$2:$O$1000,0)&lt;=ROUND(COUNTIFS($G$2:$G$1000,"&gt;=50",$F$2:$F$1000,"&gt;=55")/100*$AB$9,0),$AB$8,IF(_xlfn.RANK.EQ(P692,$P$2:$P$1000,0)&lt;=ROUND(COUNTIFS($G$2:$G$1000,"&gt;=50",$F$2:$F$1000,"&gt;=55")/100*$AA$9,0),$AA$8,$Z$8)))))),IF(I692&gt;=$Y$9,$Y$8,$X$8)),IF(I692&gt;=$X$32,$X$30,IF(I692&gt;=$Y$32,$Y$30,IF(I692&gt;=$Z$32,$Z$30,IF(I692&gt;=$AA$32,$AA$30,IF(I692&gt;=$AB$32,$AB$30,IF(I692&gt;=$AC$32,$AC$30,IF(I692&gt;=$AD$32,$AD$30,IF(I692&gt;=$AE$32,$AE$30,$AF$30))))))))),"")</f>
        <v/>
      </c>
      <c r="S692" s="9" t="str" cm="1">
        <f t="array" ref="S692">IF(AND(D692&lt;&gt;"",D692&lt;&gt;"GR"),IF(COUNTIF($H$2:$H$1000,"&gt;=50")&gt;=10,IF(D692&lt;&gt;"GR",IF(AND(D692&gt;=55,H692&gt;=50),_xlfn.IFS(AND(H692&gt;=$AF$11,H692&gt;$AE$10,H692&gt;$AD$10,H692&gt;$AC$10,H692&gt;$AB$10,H692&gt;$AA$10,H692&gt;$Z$10),"AA",AND(H692&gt;=$AE$11,H692&gt;$AD$10,H692&gt;$AC$10,H692&gt;$AB$10,H692&gt;$AA$10,H692&gt;$Z$10),"BA",AND(H692&gt;=$AD$11,H692&gt;$AC$10,H692&gt;$AB$10,H692&gt;$AA$10,H692&gt;$Z$10),"BB",AND(H692&gt;=$AC$11,H692&gt;$AB$10,H692&gt;$AA$10,H692&gt;$Z$10),"CB",AND(H692&gt;=$AB$11,H692&gt;$AA$10,H692&gt;$Z$10),"CC",AND(H692&gt;=$AA$11,H692&gt;$Z$10),"DC",H692&gt;=50,"DD"),IF(H692&gt;=$Y$9,"FD","FF")),R692),IF(J692&gt;=$X$32,$X$30,IF(J692&gt;=$Y$32,$Y$30,IF(J692&gt;=$Z$32,$Z$30,IF(J692&gt;=$AA$32,$AA$30,IF(J692&gt;=$AB$32,$AB$30,IF(J692&gt;=$AC$32,$AC$30,IF(J692&gt;=$AD$32,$AD$30,IF(J692&gt;=$AE$32,$AE$30,$AF$30))))))))),R692)</f>
        <v/>
      </c>
      <c r="T692" s="9" t="str" cm="1">
        <f t="array" ref="T692">IF(A692&lt;&gt;"",IF(_xlfn.BITOR(D692&lt;&gt;"GR",D692&lt;&gt;""),IF(AND(J692&gt;=50,D692&gt;=55),_xlfn.RANK.EQ(J692,$J$2:$J$1000,0),_xlfn.IFS(S692="FD",999,S692="FF",1000)),IF(AND(J692&gt;=50,F692&gt;=55),_xlfn.RANK.EQ(J692,$J$2:$J$326,0),_xlfn.IFS(S692="FD",999,S692="FF",1000))),"")</f>
        <v/>
      </c>
    </row>
    <row r="693" spans="1:20" x14ac:dyDescent="0.2">
      <c r="A693" s="3"/>
      <c r="B693" s="3"/>
      <c r="C693" s="3"/>
      <c r="D693" s="3"/>
      <c r="E693" s="16">
        <f t="shared" si="137"/>
        <v>0</v>
      </c>
      <c r="F693" s="16">
        <f t="shared" si="138"/>
        <v>0</v>
      </c>
      <c r="G693" s="9">
        <f t="shared" si="136"/>
        <v>0</v>
      </c>
      <c r="H693" s="9">
        <f t="shared" si="139"/>
        <v>0</v>
      </c>
      <c r="I693" s="9">
        <f t="shared" si="147"/>
        <v>0</v>
      </c>
      <c r="J693" s="9">
        <f t="shared" si="148"/>
        <v>0</v>
      </c>
      <c r="K693" s="9" t="str">
        <f t="shared" si="140"/>
        <v/>
      </c>
      <c r="L693" s="9" t="str">
        <f t="shared" si="141"/>
        <v/>
      </c>
      <c r="M693" s="9" t="str">
        <f t="shared" si="142"/>
        <v/>
      </c>
      <c r="N693" s="9" t="str">
        <f t="shared" si="143"/>
        <v/>
      </c>
      <c r="O693" s="9" t="str">
        <f t="shared" si="144"/>
        <v/>
      </c>
      <c r="P693" s="9" t="str">
        <f t="shared" si="145"/>
        <v/>
      </c>
      <c r="Q693" s="9" t="str">
        <f t="shared" si="146"/>
        <v/>
      </c>
      <c r="R693" s="9" t="str">
        <f>IF(A693&lt;&gt;"",IF(COUNTIF($G$2:$G$1000,"&gt;=50")&gt;=10,IF(AND(F693&gt;=55,G693&gt;=50),IF(_xlfn.RANK.EQ(K693,$K$2:$K$1000,0)&lt;=ROUND(COUNTIFS($G$2:$G$1000,"&gt;=50",$F$2:$F$1000,"&gt;=55")/100*$AF$9,0),$AF$8,IF(_xlfn.RANK.EQ(L693,$L$2:$L$1000,0)&lt;=ROUND(COUNTIFS($G$2:$G$1000,"&gt;=50",$F$2:$F$1000,"&gt;=55")/100*$AE$9,0),$AE$8,IF(_xlfn.RANK.EQ(M693,$M$2:$M$1000,0)&lt;=ROUND(COUNTIFS($G$2:$G$1000,"&gt;=50",$F$2:$F$1000,"&gt;=55")/100*$AD$9,0),$AD$8,IF(_xlfn.RANK.EQ(N693,$N$2:$N$1000,0)&lt;=ROUND(COUNTIFS($G$2:$G$1000,"&gt;=50",$F$2:$F$1000,"&gt;=55")/100*$AC$9,0),$AC$8,IF(_xlfn.RANK.EQ(O693,$O$2:$O$1000,0)&lt;=ROUND(COUNTIFS($G$2:$G$1000,"&gt;=50",$F$2:$F$1000,"&gt;=55")/100*$AB$9,0),$AB$8,IF(_xlfn.RANK.EQ(P693,$P$2:$P$1000,0)&lt;=ROUND(COUNTIFS($G$2:$G$1000,"&gt;=50",$F$2:$F$1000,"&gt;=55")/100*$AA$9,0),$AA$8,$Z$8)))))),IF(I693&gt;=$Y$9,$Y$8,$X$8)),IF(I693&gt;=$X$32,$X$30,IF(I693&gt;=$Y$32,$Y$30,IF(I693&gt;=$Z$32,$Z$30,IF(I693&gt;=$AA$32,$AA$30,IF(I693&gt;=$AB$32,$AB$30,IF(I693&gt;=$AC$32,$AC$30,IF(I693&gt;=$AD$32,$AD$30,IF(I693&gt;=$AE$32,$AE$30,$AF$30))))))))),"")</f>
        <v/>
      </c>
      <c r="S693" s="9" t="str" cm="1">
        <f t="array" ref="S693">IF(AND(D693&lt;&gt;"",D693&lt;&gt;"GR"),IF(COUNTIF($H$2:$H$1000,"&gt;=50")&gt;=10,IF(D693&lt;&gt;"GR",IF(AND(D693&gt;=55,H693&gt;=50),_xlfn.IFS(AND(H693&gt;=$AF$11,H693&gt;$AE$10,H693&gt;$AD$10,H693&gt;$AC$10,H693&gt;$AB$10,H693&gt;$AA$10,H693&gt;$Z$10),"AA",AND(H693&gt;=$AE$11,H693&gt;$AD$10,H693&gt;$AC$10,H693&gt;$AB$10,H693&gt;$AA$10,H693&gt;$Z$10),"BA",AND(H693&gt;=$AD$11,H693&gt;$AC$10,H693&gt;$AB$10,H693&gt;$AA$10,H693&gt;$Z$10),"BB",AND(H693&gt;=$AC$11,H693&gt;$AB$10,H693&gt;$AA$10,H693&gt;$Z$10),"CB",AND(H693&gt;=$AB$11,H693&gt;$AA$10,H693&gt;$Z$10),"CC",AND(H693&gt;=$AA$11,H693&gt;$Z$10),"DC",H693&gt;=50,"DD"),IF(H693&gt;=$Y$9,"FD","FF")),R693),IF(J693&gt;=$X$32,$X$30,IF(J693&gt;=$Y$32,$Y$30,IF(J693&gt;=$Z$32,$Z$30,IF(J693&gt;=$AA$32,$AA$30,IF(J693&gt;=$AB$32,$AB$30,IF(J693&gt;=$AC$32,$AC$30,IF(J693&gt;=$AD$32,$AD$30,IF(J693&gt;=$AE$32,$AE$30,$AF$30))))))))),R693)</f>
        <v/>
      </c>
      <c r="T693" s="9" t="str" cm="1">
        <f t="array" ref="T693">IF(A693&lt;&gt;"",IF(_xlfn.BITOR(D693&lt;&gt;"GR",D693&lt;&gt;""),IF(AND(J693&gt;=50,D693&gt;=55),_xlfn.RANK.EQ(J693,$J$2:$J$1000,0),_xlfn.IFS(S693="FD",999,S693="FF",1000)),IF(AND(J693&gt;=50,F693&gt;=55),_xlfn.RANK.EQ(J693,$J$2:$J$326,0),_xlfn.IFS(S693="FD",999,S693="FF",1000))),"")</f>
        <v/>
      </c>
    </row>
    <row r="694" spans="1:20" x14ac:dyDescent="0.2">
      <c r="A694" s="3"/>
      <c r="B694" s="3"/>
      <c r="C694" s="3"/>
      <c r="D694" s="3"/>
      <c r="E694" s="16">
        <f t="shared" si="137"/>
        <v>0</v>
      </c>
      <c r="F694" s="16">
        <f t="shared" si="138"/>
        <v>0</v>
      </c>
      <c r="G694" s="9">
        <f t="shared" si="136"/>
        <v>0</v>
      </c>
      <c r="H694" s="9">
        <f t="shared" si="139"/>
        <v>0</v>
      </c>
      <c r="I694" s="9">
        <f t="shared" si="147"/>
        <v>0</v>
      </c>
      <c r="J694" s="9">
        <f t="shared" si="148"/>
        <v>0</v>
      </c>
      <c r="K694" s="9" t="str">
        <f t="shared" si="140"/>
        <v/>
      </c>
      <c r="L694" s="9" t="str">
        <f t="shared" si="141"/>
        <v/>
      </c>
      <c r="M694" s="9" t="str">
        <f t="shared" si="142"/>
        <v/>
      </c>
      <c r="N694" s="9" t="str">
        <f t="shared" si="143"/>
        <v/>
      </c>
      <c r="O694" s="9" t="str">
        <f t="shared" si="144"/>
        <v/>
      </c>
      <c r="P694" s="9" t="str">
        <f t="shared" si="145"/>
        <v/>
      </c>
      <c r="Q694" s="9" t="str">
        <f t="shared" si="146"/>
        <v/>
      </c>
      <c r="R694" s="9" t="str">
        <f>IF(A694&lt;&gt;"",IF(COUNTIF($G$2:$G$1000,"&gt;=50")&gt;=10,IF(AND(F694&gt;=55,G694&gt;=50),IF(_xlfn.RANK.EQ(K694,$K$2:$K$1000,0)&lt;=ROUND(COUNTIFS($G$2:$G$1000,"&gt;=50",$F$2:$F$1000,"&gt;=55")/100*$AF$9,0),$AF$8,IF(_xlfn.RANK.EQ(L694,$L$2:$L$1000,0)&lt;=ROUND(COUNTIFS($G$2:$G$1000,"&gt;=50",$F$2:$F$1000,"&gt;=55")/100*$AE$9,0),$AE$8,IF(_xlfn.RANK.EQ(M694,$M$2:$M$1000,0)&lt;=ROUND(COUNTIFS($G$2:$G$1000,"&gt;=50",$F$2:$F$1000,"&gt;=55")/100*$AD$9,0),$AD$8,IF(_xlfn.RANK.EQ(N694,$N$2:$N$1000,0)&lt;=ROUND(COUNTIFS($G$2:$G$1000,"&gt;=50",$F$2:$F$1000,"&gt;=55")/100*$AC$9,0),$AC$8,IF(_xlfn.RANK.EQ(O694,$O$2:$O$1000,0)&lt;=ROUND(COUNTIFS($G$2:$G$1000,"&gt;=50",$F$2:$F$1000,"&gt;=55")/100*$AB$9,0),$AB$8,IF(_xlfn.RANK.EQ(P694,$P$2:$P$1000,0)&lt;=ROUND(COUNTIFS($G$2:$G$1000,"&gt;=50",$F$2:$F$1000,"&gt;=55")/100*$AA$9,0),$AA$8,$Z$8)))))),IF(I694&gt;=$Y$9,$Y$8,$X$8)),IF(I694&gt;=$X$32,$X$30,IF(I694&gt;=$Y$32,$Y$30,IF(I694&gt;=$Z$32,$Z$30,IF(I694&gt;=$AA$32,$AA$30,IF(I694&gt;=$AB$32,$AB$30,IF(I694&gt;=$AC$32,$AC$30,IF(I694&gt;=$AD$32,$AD$30,IF(I694&gt;=$AE$32,$AE$30,$AF$30))))))))),"")</f>
        <v/>
      </c>
      <c r="S694" s="9" t="str" cm="1">
        <f t="array" ref="S694">IF(AND(D694&lt;&gt;"",D694&lt;&gt;"GR"),IF(COUNTIF($H$2:$H$1000,"&gt;=50")&gt;=10,IF(D694&lt;&gt;"GR",IF(AND(D694&gt;=55,H694&gt;=50),_xlfn.IFS(AND(H694&gt;=$AF$11,H694&gt;$AE$10,H694&gt;$AD$10,H694&gt;$AC$10,H694&gt;$AB$10,H694&gt;$AA$10,H694&gt;$Z$10),"AA",AND(H694&gt;=$AE$11,H694&gt;$AD$10,H694&gt;$AC$10,H694&gt;$AB$10,H694&gt;$AA$10,H694&gt;$Z$10),"BA",AND(H694&gt;=$AD$11,H694&gt;$AC$10,H694&gt;$AB$10,H694&gt;$AA$10,H694&gt;$Z$10),"BB",AND(H694&gt;=$AC$11,H694&gt;$AB$10,H694&gt;$AA$10,H694&gt;$Z$10),"CB",AND(H694&gt;=$AB$11,H694&gt;$AA$10,H694&gt;$Z$10),"CC",AND(H694&gt;=$AA$11,H694&gt;$Z$10),"DC",H694&gt;=50,"DD"),IF(H694&gt;=$Y$9,"FD","FF")),R694),IF(J694&gt;=$X$32,$X$30,IF(J694&gt;=$Y$32,$Y$30,IF(J694&gt;=$Z$32,$Z$30,IF(J694&gt;=$AA$32,$AA$30,IF(J694&gt;=$AB$32,$AB$30,IF(J694&gt;=$AC$32,$AC$30,IF(J694&gt;=$AD$32,$AD$30,IF(J694&gt;=$AE$32,$AE$30,$AF$30))))))))),R694)</f>
        <v/>
      </c>
      <c r="T694" s="9" t="str" cm="1">
        <f t="array" ref="T694">IF(A694&lt;&gt;"",IF(_xlfn.BITOR(D694&lt;&gt;"GR",D694&lt;&gt;""),IF(AND(J694&gt;=50,D694&gt;=55),_xlfn.RANK.EQ(J694,$J$2:$J$1000,0),_xlfn.IFS(S694="FD",999,S694="FF",1000)),IF(AND(J694&gt;=50,F694&gt;=55),_xlfn.RANK.EQ(J694,$J$2:$J$326,0),_xlfn.IFS(S694="FD",999,S694="FF",1000))),"")</f>
        <v/>
      </c>
    </row>
    <row r="695" spans="1:20" x14ac:dyDescent="0.2">
      <c r="A695" s="3"/>
      <c r="B695" s="3"/>
      <c r="C695" s="3"/>
      <c r="D695" s="3"/>
      <c r="E695" s="16">
        <f t="shared" si="137"/>
        <v>0</v>
      </c>
      <c r="F695" s="16">
        <f t="shared" si="138"/>
        <v>0</v>
      </c>
      <c r="G695" s="9">
        <f t="shared" si="136"/>
        <v>0</v>
      </c>
      <c r="H695" s="9">
        <f t="shared" si="139"/>
        <v>0</v>
      </c>
      <c r="I695" s="9">
        <f t="shared" si="147"/>
        <v>0</v>
      </c>
      <c r="J695" s="9">
        <f t="shared" si="148"/>
        <v>0</v>
      </c>
      <c r="K695" s="9" t="str">
        <f t="shared" si="140"/>
        <v/>
      </c>
      <c r="L695" s="9" t="str">
        <f t="shared" si="141"/>
        <v/>
      </c>
      <c r="M695" s="9" t="str">
        <f t="shared" si="142"/>
        <v/>
      </c>
      <c r="N695" s="9" t="str">
        <f t="shared" si="143"/>
        <v/>
      </c>
      <c r="O695" s="9" t="str">
        <f t="shared" si="144"/>
        <v/>
      </c>
      <c r="P695" s="9" t="str">
        <f t="shared" si="145"/>
        <v/>
      </c>
      <c r="Q695" s="9" t="str">
        <f t="shared" si="146"/>
        <v/>
      </c>
      <c r="R695" s="9" t="str">
        <f>IF(A695&lt;&gt;"",IF(COUNTIF($G$2:$G$1000,"&gt;=50")&gt;=10,IF(AND(F695&gt;=55,G695&gt;=50),IF(_xlfn.RANK.EQ(K695,$K$2:$K$1000,0)&lt;=ROUND(COUNTIFS($G$2:$G$1000,"&gt;=50",$F$2:$F$1000,"&gt;=55")/100*$AF$9,0),$AF$8,IF(_xlfn.RANK.EQ(L695,$L$2:$L$1000,0)&lt;=ROUND(COUNTIFS($G$2:$G$1000,"&gt;=50",$F$2:$F$1000,"&gt;=55")/100*$AE$9,0),$AE$8,IF(_xlfn.RANK.EQ(M695,$M$2:$M$1000,0)&lt;=ROUND(COUNTIFS($G$2:$G$1000,"&gt;=50",$F$2:$F$1000,"&gt;=55")/100*$AD$9,0),$AD$8,IF(_xlfn.RANK.EQ(N695,$N$2:$N$1000,0)&lt;=ROUND(COUNTIFS($G$2:$G$1000,"&gt;=50",$F$2:$F$1000,"&gt;=55")/100*$AC$9,0),$AC$8,IF(_xlfn.RANK.EQ(O695,$O$2:$O$1000,0)&lt;=ROUND(COUNTIFS($G$2:$G$1000,"&gt;=50",$F$2:$F$1000,"&gt;=55")/100*$AB$9,0),$AB$8,IF(_xlfn.RANK.EQ(P695,$P$2:$P$1000,0)&lt;=ROUND(COUNTIFS($G$2:$G$1000,"&gt;=50",$F$2:$F$1000,"&gt;=55")/100*$AA$9,0),$AA$8,$Z$8)))))),IF(I695&gt;=$Y$9,$Y$8,$X$8)),IF(I695&gt;=$X$32,$X$30,IF(I695&gt;=$Y$32,$Y$30,IF(I695&gt;=$Z$32,$Z$30,IF(I695&gt;=$AA$32,$AA$30,IF(I695&gt;=$AB$32,$AB$30,IF(I695&gt;=$AC$32,$AC$30,IF(I695&gt;=$AD$32,$AD$30,IF(I695&gt;=$AE$32,$AE$30,$AF$30))))))))),"")</f>
        <v/>
      </c>
      <c r="S695" s="9" t="str" cm="1">
        <f t="array" ref="S695">IF(AND(D695&lt;&gt;"",D695&lt;&gt;"GR"),IF(COUNTIF($H$2:$H$1000,"&gt;=50")&gt;=10,IF(D695&lt;&gt;"GR",IF(AND(D695&gt;=55,H695&gt;=50),_xlfn.IFS(AND(H695&gt;=$AF$11,H695&gt;$AE$10,H695&gt;$AD$10,H695&gt;$AC$10,H695&gt;$AB$10,H695&gt;$AA$10,H695&gt;$Z$10),"AA",AND(H695&gt;=$AE$11,H695&gt;$AD$10,H695&gt;$AC$10,H695&gt;$AB$10,H695&gt;$AA$10,H695&gt;$Z$10),"BA",AND(H695&gt;=$AD$11,H695&gt;$AC$10,H695&gt;$AB$10,H695&gt;$AA$10,H695&gt;$Z$10),"BB",AND(H695&gt;=$AC$11,H695&gt;$AB$10,H695&gt;$AA$10,H695&gt;$Z$10),"CB",AND(H695&gt;=$AB$11,H695&gt;$AA$10,H695&gt;$Z$10),"CC",AND(H695&gt;=$AA$11,H695&gt;$Z$10),"DC",H695&gt;=50,"DD"),IF(H695&gt;=$Y$9,"FD","FF")),R695),IF(J695&gt;=$X$32,$X$30,IF(J695&gt;=$Y$32,$Y$30,IF(J695&gt;=$Z$32,$Z$30,IF(J695&gt;=$AA$32,$AA$30,IF(J695&gt;=$AB$32,$AB$30,IF(J695&gt;=$AC$32,$AC$30,IF(J695&gt;=$AD$32,$AD$30,IF(J695&gt;=$AE$32,$AE$30,$AF$30))))))))),R695)</f>
        <v/>
      </c>
      <c r="T695" s="9" t="str" cm="1">
        <f t="array" ref="T695">IF(A695&lt;&gt;"",IF(_xlfn.BITOR(D695&lt;&gt;"GR",D695&lt;&gt;""),IF(AND(J695&gt;=50,D695&gt;=55),_xlfn.RANK.EQ(J695,$J$2:$J$1000,0),_xlfn.IFS(S695="FD",999,S695="FF",1000)),IF(AND(J695&gt;=50,F695&gt;=55),_xlfn.RANK.EQ(J695,$J$2:$J$326,0),_xlfn.IFS(S695="FD",999,S695="FF",1000))),"")</f>
        <v/>
      </c>
    </row>
    <row r="696" spans="1:20" x14ac:dyDescent="0.2">
      <c r="A696" s="3"/>
      <c r="B696" s="3"/>
      <c r="C696" s="3"/>
      <c r="D696" s="3"/>
      <c r="E696" s="16">
        <f t="shared" si="137"/>
        <v>0</v>
      </c>
      <c r="F696" s="16">
        <f t="shared" si="138"/>
        <v>0</v>
      </c>
      <c r="G696" s="9">
        <f t="shared" si="136"/>
        <v>0</v>
      </c>
      <c r="H696" s="9">
        <f t="shared" si="139"/>
        <v>0</v>
      </c>
      <c r="I696" s="9">
        <f t="shared" si="147"/>
        <v>0</v>
      </c>
      <c r="J696" s="9">
        <f t="shared" si="148"/>
        <v>0</v>
      </c>
      <c r="K696" s="9" t="str">
        <f t="shared" si="140"/>
        <v/>
      </c>
      <c r="L696" s="9" t="str">
        <f t="shared" si="141"/>
        <v/>
      </c>
      <c r="M696" s="9" t="str">
        <f t="shared" si="142"/>
        <v/>
      </c>
      <c r="N696" s="9" t="str">
        <f t="shared" si="143"/>
        <v/>
      </c>
      <c r="O696" s="9" t="str">
        <f t="shared" si="144"/>
        <v/>
      </c>
      <c r="P696" s="9" t="str">
        <f t="shared" si="145"/>
        <v/>
      </c>
      <c r="Q696" s="9" t="str">
        <f t="shared" si="146"/>
        <v/>
      </c>
      <c r="R696" s="9" t="str">
        <f>IF(A696&lt;&gt;"",IF(COUNTIF($G$2:$G$1000,"&gt;=50")&gt;=10,IF(AND(F696&gt;=55,G696&gt;=50),IF(_xlfn.RANK.EQ(K696,$K$2:$K$1000,0)&lt;=ROUND(COUNTIFS($G$2:$G$1000,"&gt;=50",$F$2:$F$1000,"&gt;=55")/100*$AF$9,0),$AF$8,IF(_xlfn.RANK.EQ(L696,$L$2:$L$1000,0)&lt;=ROUND(COUNTIFS($G$2:$G$1000,"&gt;=50",$F$2:$F$1000,"&gt;=55")/100*$AE$9,0),$AE$8,IF(_xlfn.RANK.EQ(M696,$M$2:$M$1000,0)&lt;=ROUND(COUNTIFS($G$2:$G$1000,"&gt;=50",$F$2:$F$1000,"&gt;=55")/100*$AD$9,0),$AD$8,IF(_xlfn.RANK.EQ(N696,$N$2:$N$1000,0)&lt;=ROUND(COUNTIFS($G$2:$G$1000,"&gt;=50",$F$2:$F$1000,"&gt;=55")/100*$AC$9,0),$AC$8,IF(_xlfn.RANK.EQ(O696,$O$2:$O$1000,0)&lt;=ROUND(COUNTIFS($G$2:$G$1000,"&gt;=50",$F$2:$F$1000,"&gt;=55")/100*$AB$9,0),$AB$8,IF(_xlfn.RANK.EQ(P696,$P$2:$P$1000,0)&lt;=ROUND(COUNTIFS($G$2:$G$1000,"&gt;=50",$F$2:$F$1000,"&gt;=55")/100*$AA$9,0),$AA$8,$Z$8)))))),IF(I696&gt;=$Y$9,$Y$8,$X$8)),IF(I696&gt;=$X$32,$X$30,IF(I696&gt;=$Y$32,$Y$30,IF(I696&gt;=$Z$32,$Z$30,IF(I696&gt;=$AA$32,$AA$30,IF(I696&gt;=$AB$32,$AB$30,IF(I696&gt;=$AC$32,$AC$30,IF(I696&gt;=$AD$32,$AD$30,IF(I696&gt;=$AE$32,$AE$30,$AF$30))))))))),"")</f>
        <v/>
      </c>
      <c r="S696" s="9" t="str" cm="1">
        <f t="array" ref="S696">IF(AND(D696&lt;&gt;"",D696&lt;&gt;"GR"),IF(COUNTIF($H$2:$H$1000,"&gt;=50")&gt;=10,IF(D696&lt;&gt;"GR",IF(AND(D696&gt;=55,H696&gt;=50),_xlfn.IFS(AND(H696&gt;=$AF$11,H696&gt;$AE$10,H696&gt;$AD$10,H696&gt;$AC$10,H696&gt;$AB$10,H696&gt;$AA$10,H696&gt;$Z$10),"AA",AND(H696&gt;=$AE$11,H696&gt;$AD$10,H696&gt;$AC$10,H696&gt;$AB$10,H696&gt;$AA$10,H696&gt;$Z$10),"BA",AND(H696&gt;=$AD$11,H696&gt;$AC$10,H696&gt;$AB$10,H696&gt;$AA$10,H696&gt;$Z$10),"BB",AND(H696&gt;=$AC$11,H696&gt;$AB$10,H696&gt;$AA$10,H696&gt;$Z$10),"CB",AND(H696&gt;=$AB$11,H696&gt;$AA$10,H696&gt;$Z$10),"CC",AND(H696&gt;=$AA$11,H696&gt;$Z$10),"DC",H696&gt;=50,"DD"),IF(H696&gt;=$Y$9,"FD","FF")),R696),IF(J696&gt;=$X$32,$X$30,IF(J696&gt;=$Y$32,$Y$30,IF(J696&gt;=$Z$32,$Z$30,IF(J696&gt;=$AA$32,$AA$30,IF(J696&gt;=$AB$32,$AB$30,IF(J696&gt;=$AC$32,$AC$30,IF(J696&gt;=$AD$32,$AD$30,IF(J696&gt;=$AE$32,$AE$30,$AF$30))))))))),R696)</f>
        <v/>
      </c>
      <c r="T696" s="9" t="str" cm="1">
        <f t="array" ref="T696">IF(A696&lt;&gt;"",IF(_xlfn.BITOR(D696&lt;&gt;"GR",D696&lt;&gt;""),IF(AND(J696&gt;=50,D696&gt;=55),_xlfn.RANK.EQ(J696,$J$2:$J$1000,0),_xlfn.IFS(S696="FD",999,S696="FF",1000)),IF(AND(J696&gt;=50,F696&gt;=55),_xlfn.RANK.EQ(J696,$J$2:$J$326,0),_xlfn.IFS(S696="FD",999,S696="FF",1000))),"")</f>
        <v/>
      </c>
    </row>
    <row r="697" spans="1:20" x14ac:dyDescent="0.2">
      <c r="A697" s="3"/>
      <c r="B697" s="3"/>
      <c r="C697" s="3"/>
      <c r="D697" s="3"/>
      <c r="E697" s="16">
        <f t="shared" si="137"/>
        <v>0</v>
      </c>
      <c r="F697" s="16">
        <f t="shared" si="138"/>
        <v>0</v>
      </c>
      <c r="G697" s="9">
        <f t="shared" si="136"/>
        <v>0</v>
      </c>
      <c r="H697" s="9">
        <f t="shared" si="139"/>
        <v>0</v>
      </c>
      <c r="I697" s="9">
        <f t="shared" si="147"/>
        <v>0</v>
      </c>
      <c r="J697" s="9">
        <f t="shared" si="148"/>
        <v>0</v>
      </c>
      <c r="K697" s="9" t="str">
        <f t="shared" si="140"/>
        <v/>
      </c>
      <c r="L697" s="9" t="str">
        <f t="shared" si="141"/>
        <v/>
      </c>
      <c r="M697" s="9" t="str">
        <f t="shared" si="142"/>
        <v/>
      </c>
      <c r="N697" s="9" t="str">
        <f t="shared" si="143"/>
        <v/>
      </c>
      <c r="O697" s="9" t="str">
        <f t="shared" si="144"/>
        <v/>
      </c>
      <c r="P697" s="9" t="str">
        <f t="shared" si="145"/>
        <v/>
      </c>
      <c r="Q697" s="9" t="str">
        <f t="shared" si="146"/>
        <v/>
      </c>
      <c r="R697" s="9" t="str">
        <f>IF(A697&lt;&gt;"",IF(COUNTIF($G$2:$G$1000,"&gt;=50")&gt;=10,IF(AND(F697&gt;=55,G697&gt;=50),IF(_xlfn.RANK.EQ(K697,$K$2:$K$1000,0)&lt;=ROUND(COUNTIFS($G$2:$G$1000,"&gt;=50",$F$2:$F$1000,"&gt;=55")/100*$AF$9,0),$AF$8,IF(_xlfn.RANK.EQ(L697,$L$2:$L$1000,0)&lt;=ROUND(COUNTIFS($G$2:$G$1000,"&gt;=50",$F$2:$F$1000,"&gt;=55")/100*$AE$9,0),$AE$8,IF(_xlfn.RANK.EQ(M697,$M$2:$M$1000,0)&lt;=ROUND(COUNTIFS($G$2:$G$1000,"&gt;=50",$F$2:$F$1000,"&gt;=55")/100*$AD$9,0),$AD$8,IF(_xlfn.RANK.EQ(N697,$N$2:$N$1000,0)&lt;=ROUND(COUNTIFS($G$2:$G$1000,"&gt;=50",$F$2:$F$1000,"&gt;=55")/100*$AC$9,0),$AC$8,IF(_xlfn.RANK.EQ(O697,$O$2:$O$1000,0)&lt;=ROUND(COUNTIFS($G$2:$G$1000,"&gt;=50",$F$2:$F$1000,"&gt;=55")/100*$AB$9,0),$AB$8,IF(_xlfn.RANK.EQ(P697,$P$2:$P$1000,0)&lt;=ROUND(COUNTIFS($G$2:$G$1000,"&gt;=50",$F$2:$F$1000,"&gt;=55")/100*$AA$9,0),$AA$8,$Z$8)))))),IF(I697&gt;=$Y$9,$Y$8,$X$8)),IF(I697&gt;=$X$32,$X$30,IF(I697&gt;=$Y$32,$Y$30,IF(I697&gt;=$Z$32,$Z$30,IF(I697&gt;=$AA$32,$AA$30,IF(I697&gt;=$AB$32,$AB$30,IF(I697&gt;=$AC$32,$AC$30,IF(I697&gt;=$AD$32,$AD$30,IF(I697&gt;=$AE$32,$AE$30,$AF$30))))))))),"")</f>
        <v/>
      </c>
      <c r="S697" s="9" t="str" cm="1">
        <f t="array" ref="S697">IF(AND(D697&lt;&gt;"",D697&lt;&gt;"GR"),IF(COUNTIF($H$2:$H$1000,"&gt;=50")&gt;=10,IF(D697&lt;&gt;"GR",IF(AND(D697&gt;=55,H697&gt;=50),_xlfn.IFS(AND(H697&gt;=$AF$11,H697&gt;$AE$10,H697&gt;$AD$10,H697&gt;$AC$10,H697&gt;$AB$10,H697&gt;$AA$10,H697&gt;$Z$10),"AA",AND(H697&gt;=$AE$11,H697&gt;$AD$10,H697&gt;$AC$10,H697&gt;$AB$10,H697&gt;$AA$10,H697&gt;$Z$10),"BA",AND(H697&gt;=$AD$11,H697&gt;$AC$10,H697&gt;$AB$10,H697&gt;$AA$10,H697&gt;$Z$10),"BB",AND(H697&gt;=$AC$11,H697&gt;$AB$10,H697&gt;$AA$10,H697&gt;$Z$10),"CB",AND(H697&gt;=$AB$11,H697&gt;$AA$10,H697&gt;$Z$10),"CC",AND(H697&gt;=$AA$11,H697&gt;$Z$10),"DC",H697&gt;=50,"DD"),IF(H697&gt;=$Y$9,"FD","FF")),R697),IF(J697&gt;=$X$32,$X$30,IF(J697&gt;=$Y$32,$Y$30,IF(J697&gt;=$Z$32,$Z$30,IF(J697&gt;=$AA$32,$AA$30,IF(J697&gt;=$AB$32,$AB$30,IF(J697&gt;=$AC$32,$AC$30,IF(J697&gt;=$AD$32,$AD$30,IF(J697&gt;=$AE$32,$AE$30,$AF$30))))))))),R697)</f>
        <v/>
      </c>
      <c r="T697" s="9" t="str" cm="1">
        <f t="array" ref="T697">IF(A697&lt;&gt;"",IF(_xlfn.BITOR(D697&lt;&gt;"GR",D697&lt;&gt;""),IF(AND(J697&gt;=50,D697&gt;=55),_xlfn.RANK.EQ(J697,$J$2:$J$1000,0),_xlfn.IFS(S697="FD",999,S697="FF",1000)),IF(AND(J697&gt;=50,F697&gt;=55),_xlfn.RANK.EQ(J697,$J$2:$J$326,0),_xlfn.IFS(S697="FD",999,S697="FF",1000))),"")</f>
        <v/>
      </c>
    </row>
    <row r="698" spans="1:20" x14ac:dyDescent="0.2">
      <c r="A698" s="3"/>
      <c r="B698" s="3"/>
      <c r="C698" s="3"/>
      <c r="D698" s="3"/>
      <c r="E698" s="16">
        <f t="shared" si="137"/>
        <v>0</v>
      </c>
      <c r="F698" s="16">
        <f t="shared" si="138"/>
        <v>0</v>
      </c>
      <c r="G698" s="9">
        <f t="shared" si="136"/>
        <v>0</v>
      </c>
      <c r="H698" s="9">
        <f t="shared" si="139"/>
        <v>0</v>
      </c>
      <c r="I698" s="9">
        <f t="shared" si="147"/>
        <v>0</v>
      </c>
      <c r="J698" s="9">
        <f t="shared" si="148"/>
        <v>0</v>
      </c>
      <c r="K698" s="9" t="str">
        <f t="shared" si="140"/>
        <v/>
      </c>
      <c r="L698" s="9" t="str">
        <f t="shared" si="141"/>
        <v/>
      </c>
      <c r="M698" s="9" t="str">
        <f t="shared" si="142"/>
        <v/>
      </c>
      <c r="N698" s="9" t="str">
        <f t="shared" si="143"/>
        <v/>
      </c>
      <c r="O698" s="9" t="str">
        <f t="shared" si="144"/>
        <v/>
      </c>
      <c r="P698" s="9" t="str">
        <f t="shared" si="145"/>
        <v/>
      </c>
      <c r="Q698" s="9" t="str">
        <f t="shared" si="146"/>
        <v/>
      </c>
      <c r="R698" s="9" t="str">
        <f>IF(A698&lt;&gt;"",IF(COUNTIF($G$2:$G$1000,"&gt;=50")&gt;=10,IF(AND(F698&gt;=55,G698&gt;=50),IF(_xlfn.RANK.EQ(K698,$K$2:$K$1000,0)&lt;=ROUND(COUNTIFS($G$2:$G$1000,"&gt;=50",$F$2:$F$1000,"&gt;=55")/100*$AF$9,0),$AF$8,IF(_xlfn.RANK.EQ(L698,$L$2:$L$1000,0)&lt;=ROUND(COUNTIFS($G$2:$G$1000,"&gt;=50",$F$2:$F$1000,"&gt;=55")/100*$AE$9,0),$AE$8,IF(_xlfn.RANK.EQ(M698,$M$2:$M$1000,0)&lt;=ROUND(COUNTIFS($G$2:$G$1000,"&gt;=50",$F$2:$F$1000,"&gt;=55")/100*$AD$9,0),$AD$8,IF(_xlfn.RANK.EQ(N698,$N$2:$N$1000,0)&lt;=ROUND(COUNTIFS($G$2:$G$1000,"&gt;=50",$F$2:$F$1000,"&gt;=55")/100*$AC$9,0),$AC$8,IF(_xlfn.RANK.EQ(O698,$O$2:$O$1000,0)&lt;=ROUND(COUNTIFS($G$2:$G$1000,"&gt;=50",$F$2:$F$1000,"&gt;=55")/100*$AB$9,0),$AB$8,IF(_xlfn.RANK.EQ(P698,$P$2:$P$1000,0)&lt;=ROUND(COUNTIFS($G$2:$G$1000,"&gt;=50",$F$2:$F$1000,"&gt;=55")/100*$AA$9,0),$AA$8,$Z$8)))))),IF(I698&gt;=$Y$9,$Y$8,$X$8)),IF(I698&gt;=$X$32,$X$30,IF(I698&gt;=$Y$32,$Y$30,IF(I698&gt;=$Z$32,$Z$30,IF(I698&gt;=$AA$32,$AA$30,IF(I698&gt;=$AB$32,$AB$30,IF(I698&gt;=$AC$32,$AC$30,IF(I698&gt;=$AD$32,$AD$30,IF(I698&gt;=$AE$32,$AE$30,$AF$30))))))))),"")</f>
        <v/>
      </c>
      <c r="S698" s="9" t="str" cm="1">
        <f t="array" ref="S698">IF(AND(D698&lt;&gt;"",D698&lt;&gt;"GR"),IF(COUNTIF($H$2:$H$1000,"&gt;=50")&gt;=10,IF(D698&lt;&gt;"GR",IF(AND(D698&gt;=55,H698&gt;=50),_xlfn.IFS(AND(H698&gt;=$AF$11,H698&gt;$AE$10,H698&gt;$AD$10,H698&gt;$AC$10,H698&gt;$AB$10,H698&gt;$AA$10,H698&gt;$Z$10),"AA",AND(H698&gt;=$AE$11,H698&gt;$AD$10,H698&gt;$AC$10,H698&gt;$AB$10,H698&gt;$AA$10,H698&gt;$Z$10),"BA",AND(H698&gt;=$AD$11,H698&gt;$AC$10,H698&gt;$AB$10,H698&gt;$AA$10,H698&gt;$Z$10),"BB",AND(H698&gt;=$AC$11,H698&gt;$AB$10,H698&gt;$AA$10,H698&gt;$Z$10),"CB",AND(H698&gt;=$AB$11,H698&gt;$AA$10,H698&gt;$Z$10),"CC",AND(H698&gt;=$AA$11,H698&gt;$Z$10),"DC",H698&gt;=50,"DD"),IF(H698&gt;=$Y$9,"FD","FF")),R698),IF(J698&gt;=$X$32,$X$30,IF(J698&gt;=$Y$32,$Y$30,IF(J698&gt;=$Z$32,$Z$30,IF(J698&gt;=$AA$32,$AA$30,IF(J698&gt;=$AB$32,$AB$30,IF(J698&gt;=$AC$32,$AC$30,IF(J698&gt;=$AD$32,$AD$30,IF(J698&gt;=$AE$32,$AE$30,$AF$30))))))))),R698)</f>
        <v/>
      </c>
      <c r="T698" s="9" t="str" cm="1">
        <f t="array" ref="T698">IF(A698&lt;&gt;"",IF(_xlfn.BITOR(D698&lt;&gt;"GR",D698&lt;&gt;""),IF(AND(J698&gt;=50,D698&gt;=55),_xlfn.RANK.EQ(J698,$J$2:$J$1000,0),_xlfn.IFS(S698="FD",999,S698="FF",1000)),IF(AND(J698&gt;=50,F698&gt;=55),_xlfn.RANK.EQ(J698,$J$2:$J$326,0),_xlfn.IFS(S698="FD",999,S698="FF",1000))),"")</f>
        <v/>
      </c>
    </row>
    <row r="699" spans="1:20" x14ac:dyDescent="0.2">
      <c r="A699" s="3"/>
      <c r="B699" s="3"/>
      <c r="C699" s="3"/>
      <c r="D699" s="3"/>
      <c r="E699" s="16">
        <f t="shared" si="137"/>
        <v>0</v>
      </c>
      <c r="F699" s="16">
        <f t="shared" si="138"/>
        <v>0</v>
      </c>
      <c r="G699" s="9">
        <f t="shared" si="136"/>
        <v>0</v>
      </c>
      <c r="H699" s="9">
        <f t="shared" si="139"/>
        <v>0</v>
      </c>
      <c r="I699" s="9">
        <f t="shared" si="147"/>
        <v>0</v>
      </c>
      <c r="J699" s="9">
        <f t="shared" si="148"/>
        <v>0</v>
      </c>
      <c r="K699" s="9" t="str">
        <f t="shared" si="140"/>
        <v/>
      </c>
      <c r="L699" s="9" t="str">
        <f t="shared" si="141"/>
        <v/>
      </c>
      <c r="M699" s="9" t="str">
        <f t="shared" si="142"/>
        <v/>
      </c>
      <c r="N699" s="9" t="str">
        <f t="shared" si="143"/>
        <v/>
      </c>
      <c r="O699" s="9" t="str">
        <f t="shared" si="144"/>
        <v/>
      </c>
      <c r="P699" s="9" t="str">
        <f t="shared" si="145"/>
        <v/>
      </c>
      <c r="Q699" s="9" t="str">
        <f t="shared" si="146"/>
        <v/>
      </c>
      <c r="R699" s="9" t="str">
        <f>IF(A699&lt;&gt;"",IF(COUNTIF($G$2:$G$1000,"&gt;=50")&gt;=10,IF(AND(F699&gt;=55,G699&gt;=50),IF(_xlfn.RANK.EQ(K699,$K$2:$K$1000,0)&lt;=ROUND(COUNTIFS($G$2:$G$1000,"&gt;=50",$F$2:$F$1000,"&gt;=55")/100*$AF$9,0),$AF$8,IF(_xlfn.RANK.EQ(L699,$L$2:$L$1000,0)&lt;=ROUND(COUNTIFS($G$2:$G$1000,"&gt;=50",$F$2:$F$1000,"&gt;=55")/100*$AE$9,0),$AE$8,IF(_xlfn.RANK.EQ(M699,$M$2:$M$1000,0)&lt;=ROUND(COUNTIFS($G$2:$G$1000,"&gt;=50",$F$2:$F$1000,"&gt;=55")/100*$AD$9,0),$AD$8,IF(_xlfn.RANK.EQ(N699,$N$2:$N$1000,0)&lt;=ROUND(COUNTIFS($G$2:$G$1000,"&gt;=50",$F$2:$F$1000,"&gt;=55")/100*$AC$9,0),$AC$8,IF(_xlfn.RANK.EQ(O699,$O$2:$O$1000,0)&lt;=ROUND(COUNTIFS($G$2:$G$1000,"&gt;=50",$F$2:$F$1000,"&gt;=55")/100*$AB$9,0),$AB$8,IF(_xlfn.RANK.EQ(P699,$P$2:$P$1000,0)&lt;=ROUND(COUNTIFS($G$2:$G$1000,"&gt;=50",$F$2:$F$1000,"&gt;=55")/100*$AA$9,0),$AA$8,$Z$8)))))),IF(I699&gt;=$Y$9,$Y$8,$X$8)),IF(I699&gt;=$X$32,$X$30,IF(I699&gt;=$Y$32,$Y$30,IF(I699&gt;=$Z$32,$Z$30,IF(I699&gt;=$AA$32,$AA$30,IF(I699&gt;=$AB$32,$AB$30,IF(I699&gt;=$AC$32,$AC$30,IF(I699&gt;=$AD$32,$AD$30,IF(I699&gt;=$AE$32,$AE$30,$AF$30))))))))),"")</f>
        <v/>
      </c>
      <c r="S699" s="9" t="str" cm="1">
        <f t="array" ref="S699">IF(AND(D699&lt;&gt;"",D699&lt;&gt;"GR"),IF(COUNTIF($H$2:$H$1000,"&gt;=50")&gt;=10,IF(D699&lt;&gt;"GR",IF(AND(D699&gt;=55,H699&gt;=50),_xlfn.IFS(AND(H699&gt;=$AF$11,H699&gt;$AE$10,H699&gt;$AD$10,H699&gt;$AC$10,H699&gt;$AB$10,H699&gt;$AA$10,H699&gt;$Z$10),"AA",AND(H699&gt;=$AE$11,H699&gt;$AD$10,H699&gt;$AC$10,H699&gt;$AB$10,H699&gt;$AA$10,H699&gt;$Z$10),"BA",AND(H699&gt;=$AD$11,H699&gt;$AC$10,H699&gt;$AB$10,H699&gt;$AA$10,H699&gt;$Z$10),"BB",AND(H699&gt;=$AC$11,H699&gt;$AB$10,H699&gt;$AA$10,H699&gt;$Z$10),"CB",AND(H699&gt;=$AB$11,H699&gt;$AA$10,H699&gt;$Z$10),"CC",AND(H699&gt;=$AA$11,H699&gt;$Z$10),"DC",H699&gt;=50,"DD"),IF(H699&gt;=$Y$9,"FD","FF")),R699),IF(J699&gt;=$X$32,$X$30,IF(J699&gt;=$Y$32,$Y$30,IF(J699&gt;=$Z$32,$Z$30,IF(J699&gt;=$AA$32,$AA$30,IF(J699&gt;=$AB$32,$AB$30,IF(J699&gt;=$AC$32,$AC$30,IF(J699&gt;=$AD$32,$AD$30,IF(J699&gt;=$AE$32,$AE$30,$AF$30))))))))),R699)</f>
        <v/>
      </c>
      <c r="T699" s="9" t="str" cm="1">
        <f t="array" ref="T699">IF(A699&lt;&gt;"",IF(_xlfn.BITOR(D699&lt;&gt;"GR",D699&lt;&gt;""),IF(AND(J699&gt;=50,D699&gt;=55),_xlfn.RANK.EQ(J699,$J$2:$J$1000,0),_xlfn.IFS(S699="FD",999,S699="FF",1000)),IF(AND(J699&gt;=50,F699&gt;=55),_xlfn.RANK.EQ(J699,$J$2:$J$326,0),_xlfn.IFS(S699="FD",999,S699="FF",1000))),"")</f>
        <v/>
      </c>
    </row>
    <row r="700" spans="1:20" x14ac:dyDescent="0.2">
      <c r="A700" s="3"/>
      <c r="B700" s="3"/>
      <c r="C700" s="3"/>
      <c r="D700" s="3"/>
      <c r="E700" s="16">
        <f t="shared" si="137"/>
        <v>0</v>
      </c>
      <c r="F700" s="16">
        <f t="shared" si="138"/>
        <v>0</v>
      </c>
      <c r="G700" s="9">
        <f t="shared" si="136"/>
        <v>0</v>
      </c>
      <c r="H700" s="9">
        <f t="shared" si="139"/>
        <v>0</v>
      </c>
      <c r="I700" s="9">
        <f t="shared" si="147"/>
        <v>0</v>
      </c>
      <c r="J700" s="9">
        <f t="shared" si="148"/>
        <v>0</v>
      </c>
      <c r="K700" s="9" t="str">
        <f t="shared" si="140"/>
        <v/>
      </c>
      <c r="L700" s="9" t="str">
        <f t="shared" si="141"/>
        <v/>
      </c>
      <c r="M700" s="9" t="str">
        <f t="shared" si="142"/>
        <v/>
      </c>
      <c r="N700" s="9" t="str">
        <f t="shared" si="143"/>
        <v/>
      </c>
      <c r="O700" s="9" t="str">
        <f t="shared" si="144"/>
        <v/>
      </c>
      <c r="P700" s="9" t="str">
        <f t="shared" si="145"/>
        <v/>
      </c>
      <c r="Q700" s="9" t="str">
        <f t="shared" si="146"/>
        <v/>
      </c>
      <c r="R700" s="9" t="str">
        <f>IF(A700&lt;&gt;"",IF(COUNTIF($G$2:$G$1000,"&gt;=50")&gt;=10,IF(AND(F700&gt;=55,G700&gt;=50),IF(_xlfn.RANK.EQ(K700,$K$2:$K$1000,0)&lt;=ROUND(COUNTIFS($G$2:$G$1000,"&gt;=50",$F$2:$F$1000,"&gt;=55")/100*$AF$9,0),$AF$8,IF(_xlfn.RANK.EQ(L700,$L$2:$L$1000,0)&lt;=ROUND(COUNTIFS($G$2:$G$1000,"&gt;=50",$F$2:$F$1000,"&gt;=55")/100*$AE$9,0),$AE$8,IF(_xlfn.RANK.EQ(M700,$M$2:$M$1000,0)&lt;=ROUND(COUNTIFS($G$2:$G$1000,"&gt;=50",$F$2:$F$1000,"&gt;=55")/100*$AD$9,0),$AD$8,IF(_xlfn.RANK.EQ(N700,$N$2:$N$1000,0)&lt;=ROUND(COUNTIFS($G$2:$G$1000,"&gt;=50",$F$2:$F$1000,"&gt;=55")/100*$AC$9,0),$AC$8,IF(_xlfn.RANK.EQ(O700,$O$2:$O$1000,0)&lt;=ROUND(COUNTIFS($G$2:$G$1000,"&gt;=50",$F$2:$F$1000,"&gt;=55")/100*$AB$9,0),$AB$8,IF(_xlfn.RANK.EQ(P700,$P$2:$P$1000,0)&lt;=ROUND(COUNTIFS($G$2:$G$1000,"&gt;=50",$F$2:$F$1000,"&gt;=55")/100*$AA$9,0),$AA$8,$Z$8)))))),IF(I700&gt;=$Y$9,$Y$8,$X$8)),IF(I700&gt;=$X$32,$X$30,IF(I700&gt;=$Y$32,$Y$30,IF(I700&gt;=$Z$32,$Z$30,IF(I700&gt;=$AA$32,$AA$30,IF(I700&gt;=$AB$32,$AB$30,IF(I700&gt;=$AC$32,$AC$30,IF(I700&gt;=$AD$32,$AD$30,IF(I700&gt;=$AE$32,$AE$30,$AF$30))))))))),"")</f>
        <v/>
      </c>
      <c r="S700" s="9" t="str" cm="1">
        <f t="array" ref="S700">IF(AND(D700&lt;&gt;"",D700&lt;&gt;"GR"),IF(COUNTIF($H$2:$H$1000,"&gt;=50")&gt;=10,IF(D700&lt;&gt;"GR",IF(AND(D700&gt;=55,H700&gt;=50),_xlfn.IFS(AND(H700&gt;=$AF$11,H700&gt;$AE$10,H700&gt;$AD$10,H700&gt;$AC$10,H700&gt;$AB$10,H700&gt;$AA$10,H700&gt;$Z$10),"AA",AND(H700&gt;=$AE$11,H700&gt;$AD$10,H700&gt;$AC$10,H700&gt;$AB$10,H700&gt;$AA$10,H700&gt;$Z$10),"BA",AND(H700&gt;=$AD$11,H700&gt;$AC$10,H700&gt;$AB$10,H700&gt;$AA$10,H700&gt;$Z$10),"BB",AND(H700&gt;=$AC$11,H700&gt;$AB$10,H700&gt;$AA$10,H700&gt;$Z$10),"CB",AND(H700&gt;=$AB$11,H700&gt;$AA$10,H700&gt;$Z$10),"CC",AND(H700&gt;=$AA$11,H700&gt;$Z$10),"DC",H700&gt;=50,"DD"),IF(H700&gt;=$Y$9,"FD","FF")),R700),IF(J700&gt;=$X$32,$X$30,IF(J700&gt;=$Y$32,$Y$30,IF(J700&gt;=$Z$32,$Z$30,IF(J700&gt;=$AA$32,$AA$30,IF(J700&gt;=$AB$32,$AB$30,IF(J700&gt;=$AC$32,$AC$30,IF(J700&gt;=$AD$32,$AD$30,IF(J700&gt;=$AE$32,$AE$30,$AF$30))))))))),R700)</f>
        <v/>
      </c>
      <c r="T700" s="9" t="str" cm="1">
        <f t="array" ref="T700">IF(A700&lt;&gt;"",IF(_xlfn.BITOR(D700&lt;&gt;"GR",D700&lt;&gt;""),IF(AND(J700&gt;=50,D700&gt;=55),_xlfn.RANK.EQ(J700,$J$2:$J$1000,0),_xlfn.IFS(S700="FD",999,S700="FF",1000)),IF(AND(J700&gt;=50,F700&gt;=55),_xlfn.RANK.EQ(J700,$J$2:$J$326,0),_xlfn.IFS(S700="FD",999,S700="FF",1000))),"")</f>
        <v/>
      </c>
    </row>
    <row r="701" spans="1:20" x14ac:dyDescent="0.2">
      <c r="A701" s="3"/>
      <c r="B701" s="3"/>
      <c r="C701" s="3"/>
      <c r="D701" s="3"/>
      <c r="E701" s="16">
        <f t="shared" si="137"/>
        <v>0</v>
      </c>
      <c r="F701" s="16">
        <f t="shared" si="138"/>
        <v>0</v>
      </c>
      <c r="G701" s="9">
        <f t="shared" si="136"/>
        <v>0</v>
      </c>
      <c r="H701" s="9">
        <f t="shared" si="139"/>
        <v>0</v>
      </c>
      <c r="I701" s="9">
        <f t="shared" si="147"/>
        <v>0</v>
      </c>
      <c r="J701" s="9">
        <f t="shared" si="148"/>
        <v>0</v>
      </c>
      <c r="K701" s="9" t="str">
        <f t="shared" si="140"/>
        <v/>
      </c>
      <c r="L701" s="9" t="str">
        <f t="shared" si="141"/>
        <v/>
      </c>
      <c r="M701" s="9" t="str">
        <f t="shared" si="142"/>
        <v/>
      </c>
      <c r="N701" s="9" t="str">
        <f t="shared" si="143"/>
        <v/>
      </c>
      <c r="O701" s="9" t="str">
        <f t="shared" si="144"/>
        <v/>
      </c>
      <c r="P701" s="9" t="str">
        <f t="shared" si="145"/>
        <v/>
      </c>
      <c r="Q701" s="9" t="str">
        <f t="shared" si="146"/>
        <v/>
      </c>
      <c r="R701" s="9" t="str">
        <f>IF(A701&lt;&gt;"",IF(COUNTIF($G$2:$G$1000,"&gt;=50")&gt;=10,IF(AND(F701&gt;=55,G701&gt;=50),IF(_xlfn.RANK.EQ(K701,$K$2:$K$1000,0)&lt;=ROUND(COUNTIFS($G$2:$G$1000,"&gt;=50",$F$2:$F$1000,"&gt;=55")/100*$AF$9,0),$AF$8,IF(_xlfn.RANK.EQ(L701,$L$2:$L$1000,0)&lt;=ROUND(COUNTIFS($G$2:$G$1000,"&gt;=50",$F$2:$F$1000,"&gt;=55")/100*$AE$9,0),$AE$8,IF(_xlfn.RANK.EQ(M701,$M$2:$M$1000,0)&lt;=ROUND(COUNTIFS($G$2:$G$1000,"&gt;=50",$F$2:$F$1000,"&gt;=55")/100*$AD$9,0),$AD$8,IF(_xlfn.RANK.EQ(N701,$N$2:$N$1000,0)&lt;=ROUND(COUNTIFS($G$2:$G$1000,"&gt;=50",$F$2:$F$1000,"&gt;=55")/100*$AC$9,0),$AC$8,IF(_xlfn.RANK.EQ(O701,$O$2:$O$1000,0)&lt;=ROUND(COUNTIFS($G$2:$G$1000,"&gt;=50",$F$2:$F$1000,"&gt;=55")/100*$AB$9,0),$AB$8,IF(_xlfn.RANK.EQ(P701,$P$2:$P$1000,0)&lt;=ROUND(COUNTIFS($G$2:$G$1000,"&gt;=50",$F$2:$F$1000,"&gt;=55")/100*$AA$9,0),$AA$8,$Z$8)))))),IF(I701&gt;=$Y$9,$Y$8,$X$8)),IF(I701&gt;=$X$32,$X$30,IF(I701&gt;=$Y$32,$Y$30,IF(I701&gt;=$Z$32,$Z$30,IF(I701&gt;=$AA$32,$AA$30,IF(I701&gt;=$AB$32,$AB$30,IF(I701&gt;=$AC$32,$AC$30,IF(I701&gt;=$AD$32,$AD$30,IF(I701&gt;=$AE$32,$AE$30,$AF$30))))))))),"")</f>
        <v/>
      </c>
      <c r="S701" s="9" t="str" cm="1">
        <f t="array" ref="S701">IF(AND(D701&lt;&gt;"",D701&lt;&gt;"GR"),IF(COUNTIF($H$2:$H$1000,"&gt;=50")&gt;=10,IF(D701&lt;&gt;"GR",IF(AND(D701&gt;=55,H701&gt;=50),_xlfn.IFS(AND(H701&gt;=$AF$11,H701&gt;$AE$10,H701&gt;$AD$10,H701&gt;$AC$10,H701&gt;$AB$10,H701&gt;$AA$10,H701&gt;$Z$10),"AA",AND(H701&gt;=$AE$11,H701&gt;$AD$10,H701&gt;$AC$10,H701&gt;$AB$10,H701&gt;$AA$10,H701&gt;$Z$10),"BA",AND(H701&gt;=$AD$11,H701&gt;$AC$10,H701&gt;$AB$10,H701&gt;$AA$10,H701&gt;$Z$10),"BB",AND(H701&gt;=$AC$11,H701&gt;$AB$10,H701&gt;$AA$10,H701&gt;$Z$10),"CB",AND(H701&gt;=$AB$11,H701&gt;$AA$10,H701&gt;$Z$10),"CC",AND(H701&gt;=$AA$11,H701&gt;$Z$10),"DC",H701&gt;=50,"DD"),IF(H701&gt;=$Y$9,"FD","FF")),R701),IF(J701&gt;=$X$32,$X$30,IF(J701&gt;=$Y$32,$Y$30,IF(J701&gt;=$Z$32,$Z$30,IF(J701&gt;=$AA$32,$AA$30,IF(J701&gt;=$AB$32,$AB$30,IF(J701&gt;=$AC$32,$AC$30,IF(J701&gt;=$AD$32,$AD$30,IF(J701&gt;=$AE$32,$AE$30,$AF$30))))))))),R701)</f>
        <v/>
      </c>
      <c r="T701" s="9" t="str" cm="1">
        <f t="array" ref="T701">IF(A701&lt;&gt;"",IF(_xlfn.BITOR(D701&lt;&gt;"GR",D701&lt;&gt;""),IF(AND(J701&gt;=50,D701&gt;=55),_xlfn.RANK.EQ(J701,$J$2:$J$1000,0),_xlfn.IFS(S701="FD",999,S701="FF",1000)),IF(AND(J701&gt;=50,F701&gt;=55),_xlfn.RANK.EQ(J701,$J$2:$J$326,0),_xlfn.IFS(S701="FD",999,S701="FF",1000))),"")</f>
        <v/>
      </c>
    </row>
    <row r="702" spans="1:20" x14ac:dyDescent="0.2">
      <c r="A702" s="3"/>
      <c r="B702" s="3"/>
      <c r="C702" s="3"/>
      <c r="D702" s="3"/>
      <c r="E702" s="16">
        <f t="shared" si="137"/>
        <v>0</v>
      </c>
      <c r="F702" s="16">
        <f t="shared" si="138"/>
        <v>0</v>
      </c>
      <c r="G702" s="9">
        <f t="shared" si="136"/>
        <v>0</v>
      </c>
      <c r="H702" s="9">
        <f t="shared" si="139"/>
        <v>0</v>
      </c>
      <c r="I702" s="9">
        <f t="shared" si="147"/>
        <v>0</v>
      </c>
      <c r="J702" s="9">
        <f t="shared" si="148"/>
        <v>0</v>
      </c>
      <c r="K702" s="9" t="str">
        <f t="shared" si="140"/>
        <v/>
      </c>
      <c r="L702" s="9" t="str">
        <f t="shared" si="141"/>
        <v/>
      </c>
      <c r="M702" s="9" t="str">
        <f t="shared" si="142"/>
        <v/>
      </c>
      <c r="N702" s="9" t="str">
        <f t="shared" si="143"/>
        <v/>
      </c>
      <c r="O702" s="9" t="str">
        <f t="shared" si="144"/>
        <v/>
      </c>
      <c r="P702" s="9" t="str">
        <f t="shared" si="145"/>
        <v/>
      </c>
      <c r="Q702" s="9" t="str">
        <f t="shared" si="146"/>
        <v/>
      </c>
      <c r="R702" s="9" t="str">
        <f>IF(A702&lt;&gt;"",IF(COUNTIF($G$2:$G$1000,"&gt;=50")&gt;=10,IF(AND(F702&gt;=55,G702&gt;=50),IF(_xlfn.RANK.EQ(K702,$K$2:$K$1000,0)&lt;=ROUND(COUNTIFS($G$2:$G$1000,"&gt;=50",$F$2:$F$1000,"&gt;=55")/100*$AF$9,0),$AF$8,IF(_xlfn.RANK.EQ(L702,$L$2:$L$1000,0)&lt;=ROUND(COUNTIFS($G$2:$G$1000,"&gt;=50",$F$2:$F$1000,"&gt;=55")/100*$AE$9,0),$AE$8,IF(_xlfn.RANK.EQ(M702,$M$2:$M$1000,0)&lt;=ROUND(COUNTIFS($G$2:$G$1000,"&gt;=50",$F$2:$F$1000,"&gt;=55")/100*$AD$9,0),$AD$8,IF(_xlfn.RANK.EQ(N702,$N$2:$N$1000,0)&lt;=ROUND(COUNTIFS($G$2:$G$1000,"&gt;=50",$F$2:$F$1000,"&gt;=55")/100*$AC$9,0),$AC$8,IF(_xlfn.RANK.EQ(O702,$O$2:$O$1000,0)&lt;=ROUND(COUNTIFS($G$2:$G$1000,"&gt;=50",$F$2:$F$1000,"&gt;=55")/100*$AB$9,0),$AB$8,IF(_xlfn.RANK.EQ(P702,$P$2:$P$1000,0)&lt;=ROUND(COUNTIFS($G$2:$G$1000,"&gt;=50",$F$2:$F$1000,"&gt;=55")/100*$AA$9,0),$AA$8,$Z$8)))))),IF(I702&gt;=$Y$9,$Y$8,$X$8)),IF(I702&gt;=$X$32,$X$30,IF(I702&gt;=$Y$32,$Y$30,IF(I702&gt;=$Z$32,$Z$30,IF(I702&gt;=$AA$32,$AA$30,IF(I702&gt;=$AB$32,$AB$30,IF(I702&gt;=$AC$32,$AC$30,IF(I702&gt;=$AD$32,$AD$30,IF(I702&gt;=$AE$32,$AE$30,$AF$30))))))))),"")</f>
        <v/>
      </c>
      <c r="S702" s="9" t="str" cm="1">
        <f t="array" ref="S702">IF(AND(D702&lt;&gt;"",D702&lt;&gt;"GR"),IF(COUNTIF($H$2:$H$1000,"&gt;=50")&gt;=10,IF(D702&lt;&gt;"GR",IF(AND(D702&gt;=55,H702&gt;=50),_xlfn.IFS(AND(H702&gt;=$AF$11,H702&gt;$AE$10,H702&gt;$AD$10,H702&gt;$AC$10,H702&gt;$AB$10,H702&gt;$AA$10,H702&gt;$Z$10),"AA",AND(H702&gt;=$AE$11,H702&gt;$AD$10,H702&gt;$AC$10,H702&gt;$AB$10,H702&gt;$AA$10,H702&gt;$Z$10),"BA",AND(H702&gt;=$AD$11,H702&gt;$AC$10,H702&gt;$AB$10,H702&gt;$AA$10,H702&gt;$Z$10),"BB",AND(H702&gt;=$AC$11,H702&gt;$AB$10,H702&gt;$AA$10,H702&gt;$Z$10),"CB",AND(H702&gt;=$AB$11,H702&gt;$AA$10,H702&gt;$Z$10),"CC",AND(H702&gt;=$AA$11,H702&gt;$Z$10),"DC",H702&gt;=50,"DD"),IF(H702&gt;=$Y$9,"FD","FF")),R702),IF(J702&gt;=$X$32,$X$30,IF(J702&gt;=$Y$32,$Y$30,IF(J702&gt;=$Z$32,$Z$30,IF(J702&gt;=$AA$32,$AA$30,IF(J702&gt;=$AB$32,$AB$30,IF(J702&gt;=$AC$32,$AC$30,IF(J702&gt;=$AD$32,$AD$30,IF(J702&gt;=$AE$32,$AE$30,$AF$30))))))))),R702)</f>
        <v/>
      </c>
      <c r="T702" s="9" t="str" cm="1">
        <f t="array" ref="T702">IF(A702&lt;&gt;"",IF(_xlfn.BITOR(D702&lt;&gt;"GR",D702&lt;&gt;""),IF(AND(J702&gt;=50,D702&gt;=55),_xlfn.RANK.EQ(J702,$J$2:$J$1000,0),_xlfn.IFS(S702="FD",999,S702="FF",1000)),IF(AND(J702&gt;=50,F702&gt;=55),_xlfn.RANK.EQ(J702,$J$2:$J$326,0),_xlfn.IFS(S702="FD",999,S702="FF",1000))),"")</f>
        <v/>
      </c>
    </row>
    <row r="703" spans="1:20" x14ac:dyDescent="0.2">
      <c r="A703" s="3"/>
      <c r="B703" s="3"/>
      <c r="C703" s="3"/>
      <c r="D703" s="3"/>
      <c r="E703" s="16">
        <f t="shared" si="137"/>
        <v>0</v>
      </c>
      <c r="F703" s="16">
        <f t="shared" si="138"/>
        <v>0</v>
      </c>
      <c r="G703" s="9">
        <f t="shared" si="136"/>
        <v>0</v>
      </c>
      <c r="H703" s="9">
        <f t="shared" si="139"/>
        <v>0</v>
      </c>
      <c r="I703" s="9">
        <f t="shared" si="147"/>
        <v>0</v>
      </c>
      <c r="J703" s="9">
        <f t="shared" si="148"/>
        <v>0</v>
      </c>
      <c r="K703" s="9" t="str">
        <f t="shared" si="140"/>
        <v/>
      </c>
      <c r="L703" s="9" t="str">
        <f t="shared" si="141"/>
        <v/>
      </c>
      <c r="M703" s="9" t="str">
        <f t="shared" si="142"/>
        <v/>
      </c>
      <c r="N703" s="9" t="str">
        <f t="shared" si="143"/>
        <v/>
      </c>
      <c r="O703" s="9" t="str">
        <f t="shared" si="144"/>
        <v/>
      </c>
      <c r="P703" s="9" t="str">
        <f t="shared" si="145"/>
        <v/>
      </c>
      <c r="Q703" s="9" t="str">
        <f t="shared" si="146"/>
        <v/>
      </c>
      <c r="R703" s="9" t="str">
        <f>IF(A703&lt;&gt;"",IF(COUNTIF($G$2:$G$1000,"&gt;=50")&gt;=10,IF(AND(F703&gt;=55,G703&gt;=50),IF(_xlfn.RANK.EQ(K703,$K$2:$K$1000,0)&lt;=ROUND(COUNTIFS($G$2:$G$1000,"&gt;=50",$F$2:$F$1000,"&gt;=55")/100*$AF$9,0),$AF$8,IF(_xlfn.RANK.EQ(L703,$L$2:$L$1000,0)&lt;=ROUND(COUNTIFS($G$2:$G$1000,"&gt;=50",$F$2:$F$1000,"&gt;=55")/100*$AE$9,0),$AE$8,IF(_xlfn.RANK.EQ(M703,$M$2:$M$1000,0)&lt;=ROUND(COUNTIFS($G$2:$G$1000,"&gt;=50",$F$2:$F$1000,"&gt;=55")/100*$AD$9,0),$AD$8,IF(_xlfn.RANK.EQ(N703,$N$2:$N$1000,0)&lt;=ROUND(COUNTIFS($G$2:$G$1000,"&gt;=50",$F$2:$F$1000,"&gt;=55")/100*$AC$9,0),$AC$8,IF(_xlfn.RANK.EQ(O703,$O$2:$O$1000,0)&lt;=ROUND(COUNTIFS($G$2:$G$1000,"&gt;=50",$F$2:$F$1000,"&gt;=55")/100*$AB$9,0),$AB$8,IF(_xlfn.RANK.EQ(P703,$P$2:$P$1000,0)&lt;=ROUND(COUNTIFS($G$2:$G$1000,"&gt;=50",$F$2:$F$1000,"&gt;=55")/100*$AA$9,0),$AA$8,$Z$8)))))),IF(I703&gt;=$Y$9,$Y$8,$X$8)),IF(I703&gt;=$X$32,$X$30,IF(I703&gt;=$Y$32,$Y$30,IF(I703&gt;=$Z$32,$Z$30,IF(I703&gt;=$AA$32,$AA$30,IF(I703&gt;=$AB$32,$AB$30,IF(I703&gt;=$AC$32,$AC$30,IF(I703&gt;=$AD$32,$AD$30,IF(I703&gt;=$AE$32,$AE$30,$AF$30))))))))),"")</f>
        <v/>
      </c>
      <c r="S703" s="9" t="str" cm="1">
        <f t="array" ref="S703">IF(AND(D703&lt;&gt;"",D703&lt;&gt;"GR"),IF(COUNTIF($H$2:$H$1000,"&gt;=50")&gt;=10,IF(D703&lt;&gt;"GR",IF(AND(D703&gt;=55,H703&gt;=50),_xlfn.IFS(AND(H703&gt;=$AF$11,H703&gt;$AE$10,H703&gt;$AD$10,H703&gt;$AC$10,H703&gt;$AB$10,H703&gt;$AA$10,H703&gt;$Z$10),"AA",AND(H703&gt;=$AE$11,H703&gt;$AD$10,H703&gt;$AC$10,H703&gt;$AB$10,H703&gt;$AA$10,H703&gt;$Z$10),"BA",AND(H703&gt;=$AD$11,H703&gt;$AC$10,H703&gt;$AB$10,H703&gt;$AA$10,H703&gt;$Z$10),"BB",AND(H703&gt;=$AC$11,H703&gt;$AB$10,H703&gt;$AA$10,H703&gt;$Z$10),"CB",AND(H703&gt;=$AB$11,H703&gt;$AA$10,H703&gt;$Z$10),"CC",AND(H703&gt;=$AA$11,H703&gt;$Z$10),"DC",H703&gt;=50,"DD"),IF(H703&gt;=$Y$9,"FD","FF")),R703),IF(J703&gt;=$X$32,$X$30,IF(J703&gt;=$Y$32,$Y$30,IF(J703&gt;=$Z$32,$Z$30,IF(J703&gt;=$AA$32,$AA$30,IF(J703&gt;=$AB$32,$AB$30,IF(J703&gt;=$AC$32,$AC$30,IF(J703&gt;=$AD$32,$AD$30,IF(J703&gt;=$AE$32,$AE$30,$AF$30))))))))),R703)</f>
        <v/>
      </c>
      <c r="T703" s="9" t="str" cm="1">
        <f t="array" ref="T703">IF(A703&lt;&gt;"",IF(_xlfn.BITOR(D703&lt;&gt;"GR",D703&lt;&gt;""),IF(AND(J703&gt;=50,D703&gt;=55),_xlfn.RANK.EQ(J703,$J$2:$J$1000,0),_xlfn.IFS(S703="FD",999,S703="FF",1000)),IF(AND(J703&gt;=50,F703&gt;=55),_xlfn.RANK.EQ(J703,$J$2:$J$326,0),_xlfn.IFS(S703="FD",999,S703="FF",1000))),"")</f>
        <v/>
      </c>
    </row>
    <row r="704" spans="1:20" x14ac:dyDescent="0.2">
      <c r="A704" s="3"/>
      <c r="B704" s="3"/>
      <c r="C704" s="3"/>
      <c r="D704" s="3"/>
      <c r="E704" s="16">
        <f t="shared" si="137"/>
        <v>0</v>
      </c>
      <c r="F704" s="16">
        <f t="shared" si="138"/>
        <v>0</v>
      </c>
      <c r="G704" s="9">
        <f t="shared" si="136"/>
        <v>0</v>
      </c>
      <c r="H704" s="9">
        <f t="shared" si="139"/>
        <v>0</v>
      </c>
      <c r="I704" s="9">
        <f t="shared" si="147"/>
        <v>0</v>
      </c>
      <c r="J704" s="9">
        <f t="shared" si="148"/>
        <v>0</v>
      </c>
      <c r="K704" s="9" t="str">
        <f t="shared" si="140"/>
        <v/>
      </c>
      <c r="L704" s="9" t="str">
        <f t="shared" si="141"/>
        <v/>
      </c>
      <c r="M704" s="9" t="str">
        <f t="shared" si="142"/>
        <v/>
      </c>
      <c r="N704" s="9" t="str">
        <f t="shared" si="143"/>
        <v/>
      </c>
      <c r="O704" s="9" t="str">
        <f t="shared" si="144"/>
        <v/>
      </c>
      <c r="P704" s="9" t="str">
        <f t="shared" si="145"/>
        <v/>
      </c>
      <c r="Q704" s="9" t="str">
        <f t="shared" si="146"/>
        <v/>
      </c>
      <c r="R704" s="9" t="str">
        <f>IF(A704&lt;&gt;"",IF(COUNTIF($G$2:$G$1000,"&gt;=50")&gt;=10,IF(AND(F704&gt;=55,G704&gt;=50),IF(_xlfn.RANK.EQ(K704,$K$2:$K$1000,0)&lt;=ROUND(COUNTIFS($G$2:$G$1000,"&gt;=50",$F$2:$F$1000,"&gt;=55")/100*$AF$9,0),$AF$8,IF(_xlfn.RANK.EQ(L704,$L$2:$L$1000,0)&lt;=ROUND(COUNTIFS($G$2:$G$1000,"&gt;=50",$F$2:$F$1000,"&gt;=55")/100*$AE$9,0),$AE$8,IF(_xlfn.RANK.EQ(M704,$M$2:$M$1000,0)&lt;=ROUND(COUNTIFS($G$2:$G$1000,"&gt;=50",$F$2:$F$1000,"&gt;=55")/100*$AD$9,0),$AD$8,IF(_xlfn.RANK.EQ(N704,$N$2:$N$1000,0)&lt;=ROUND(COUNTIFS($G$2:$G$1000,"&gt;=50",$F$2:$F$1000,"&gt;=55")/100*$AC$9,0),$AC$8,IF(_xlfn.RANK.EQ(O704,$O$2:$O$1000,0)&lt;=ROUND(COUNTIFS($G$2:$G$1000,"&gt;=50",$F$2:$F$1000,"&gt;=55")/100*$AB$9,0),$AB$8,IF(_xlfn.RANK.EQ(P704,$P$2:$P$1000,0)&lt;=ROUND(COUNTIFS($G$2:$G$1000,"&gt;=50",$F$2:$F$1000,"&gt;=55")/100*$AA$9,0),$AA$8,$Z$8)))))),IF(I704&gt;=$Y$9,$Y$8,$X$8)),IF(I704&gt;=$X$32,$X$30,IF(I704&gt;=$Y$32,$Y$30,IF(I704&gt;=$Z$32,$Z$30,IF(I704&gt;=$AA$32,$AA$30,IF(I704&gt;=$AB$32,$AB$30,IF(I704&gt;=$AC$32,$AC$30,IF(I704&gt;=$AD$32,$AD$30,IF(I704&gt;=$AE$32,$AE$30,$AF$30))))))))),"")</f>
        <v/>
      </c>
      <c r="S704" s="9" t="str" cm="1">
        <f t="array" ref="S704">IF(AND(D704&lt;&gt;"",D704&lt;&gt;"GR"),IF(COUNTIF($H$2:$H$1000,"&gt;=50")&gt;=10,IF(D704&lt;&gt;"GR",IF(AND(D704&gt;=55,H704&gt;=50),_xlfn.IFS(AND(H704&gt;=$AF$11,H704&gt;$AE$10,H704&gt;$AD$10,H704&gt;$AC$10,H704&gt;$AB$10,H704&gt;$AA$10,H704&gt;$Z$10),"AA",AND(H704&gt;=$AE$11,H704&gt;$AD$10,H704&gt;$AC$10,H704&gt;$AB$10,H704&gt;$AA$10,H704&gt;$Z$10),"BA",AND(H704&gt;=$AD$11,H704&gt;$AC$10,H704&gt;$AB$10,H704&gt;$AA$10,H704&gt;$Z$10),"BB",AND(H704&gt;=$AC$11,H704&gt;$AB$10,H704&gt;$AA$10,H704&gt;$Z$10),"CB",AND(H704&gt;=$AB$11,H704&gt;$AA$10,H704&gt;$Z$10),"CC",AND(H704&gt;=$AA$11,H704&gt;$Z$10),"DC",H704&gt;=50,"DD"),IF(H704&gt;=$Y$9,"FD","FF")),R704),IF(J704&gt;=$X$32,$X$30,IF(J704&gt;=$Y$32,$Y$30,IF(J704&gt;=$Z$32,$Z$30,IF(J704&gt;=$AA$32,$AA$30,IF(J704&gt;=$AB$32,$AB$30,IF(J704&gt;=$AC$32,$AC$30,IF(J704&gt;=$AD$32,$AD$30,IF(J704&gt;=$AE$32,$AE$30,$AF$30))))))))),R704)</f>
        <v/>
      </c>
      <c r="T704" s="9" t="str" cm="1">
        <f t="array" ref="T704">IF(A704&lt;&gt;"",IF(_xlfn.BITOR(D704&lt;&gt;"GR",D704&lt;&gt;""),IF(AND(J704&gt;=50,D704&gt;=55),_xlfn.RANK.EQ(J704,$J$2:$J$1000,0),_xlfn.IFS(S704="FD",999,S704="FF",1000)),IF(AND(J704&gt;=50,F704&gt;=55),_xlfn.RANK.EQ(J704,$J$2:$J$326,0),_xlfn.IFS(S704="FD",999,S704="FF",1000))),"")</f>
        <v/>
      </c>
    </row>
    <row r="705" spans="1:20" x14ac:dyDescent="0.2">
      <c r="A705" s="3"/>
      <c r="B705" s="3"/>
      <c r="C705" s="3"/>
      <c r="D705" s="3"/>
      <c r="E705" s="16">
        <f t="shared" si="137"/>
        <v>0</v>
      </c>
      <c r="F705" s="16">
        <f t="shared" si="138"/>
        <v>0</v>
      </c>
      <c r="G705" s="9">
        <f t="shared" si="136"/>
        <v>0</v>
      </c>
      <c r="H705" s="9">
        <f t="shared" si="139"/>
        <v>0</v>
      </c>
      <c r="I705" s="9">
        <f t="shared" si="147"/>
        <v>0</v>
      </c>
      <c r="J705" s="9">
        <f t="shared" si="148"/>
        <v>0</v>
      </c>
      <c r="K705" s="9" t="str">
        <f t="shared" si="140"/>
        <v/>
      </c>
      <c r="L705" s="9" t="str">
        <f t="shared" si="141"/>
        <v/>
      </c>
      <c r="M705" s="9" t="str">
        <f t="shared" si="142"/>
        <v/>
      </c>
      <c r="N705" s="9" t="str">
        <f t="shared" si="143"/>
        <v/>
      </c>
      <c r="O705" s="9" t="str">
        <f t="shared" si="144"/>
        <v/>
      </c>
      <c r="P705" s="9" t="str">
        <f t="shared" si="145"/>
        <v/>
      </c>
      <c r="Q705" s="9" t="str">
        <f t="shared" si="146"/>
        <v/>
      </c>
      <c r="R705" s="9" t="str">
        <f>IF(A705&lt;&gt;"",IF(COUNTIF($G$2:$G$1000,"&gt;=50")&gt;=10,IF(AND(F705&gt;=55,G705&gt;=50),IF(_xlfn.RANK.EQ(K705,$K$2:$K$1000,0)&lt;=ROUND(COUNTIFS($G$2:$G$1000,"&gt;=50",$F$2:$F$1000,"&gt;=55")/100*$AF$9,0),$AF$8,IF(_xlfn.RANK.EQ(L705,$L$2:$L$1000,0)&lt;=ROUND(COUNTIFS($G$2:$G$1000,"&gt;=50",$F$2:$F$1000,"&gt;=55")/100*$AE$9,0),$AE$8,IF(_xlfn.RANK.EQ(M705,$M$2:$M$1000,0)&lt;=ROUND(COUNTIFS($G$2:$G$1000,"&gt;=50",$F$2:$F$1000,"&gt;=55")/100*$AD$9,0),$AD$8,IF(_xlfn.RANK.EQ(N705,$N$2:$N$1000,0)&lt;=ROUND(COUNTIFS($G$2:$G$1000,"&gt;=50",$F$2:$F$1000,"&gt;=55")/100*$AC$9,0),$AC$8,IF(_xlfn.RANK.EQ(O705,$O$2:$O$1000,0)&lt;=ROUND(COUNTIFS($G$2:$G$1000,"&gt;=50",$F$2:$F$1000,"&gt;=55")/100*$AB$9,0),$AB$8,IF(_xlfn.RANK.EQ(P705,$P$2:$P$1000,0)&lt;=ROUND(COUNTIFS($G$2:$G$1000,"&gt;=50",$F$2:$F$1000,"&gt;=55")/100*$AA$9,0),$AA$8,$Z$8)))))),IF(I705&gt;=$Y$9,$Y$8,$X$8)),IF(I705&gt;=$X$32,$X$30,IF(I705&gt;=$Y$32,$Y$30,IF(I705&gt;=$Z$32,$Z$30,IF(I705&gt;=$AA$32,$AA$30,IF(I705&gt;=$AB$32,$AB$30,IF(I705&gt;=$AC$32,$AC$30,IF(I705&gt;=$AD$32,$AD$30,IF(I705&gt;=$AE$32,$AE$30,$AF$30))))))))),"")</f>
        <v/>
      </c>
      <c r="S705" s="9" t="str" cm="1">
        <f t="array" ref="S705">IF(AND(D705&lt;&gt;"",D705&lt;&gt;"GR"),IF(COUNTIF($H$2:$H$1000,"&gt;=50")&gt;=10,IF(D705&lt;&gt;"GR",IF(AND(D705&gt;=55,H705&gt;=50),_xlfn.IFS(AND(H705&gt;=$AF$11,H705&gt;$AE$10,H705&gt;$AD$10,H705&gt;$AC$10,H705&gt;$AB$10,H705&gt;$AA$10,H705&gt;$Z$10),"AA",AND(H705&gt;=$AE$11,H705&gt;$AD$10,H705&gt;$AC$10,H705&gt;$AB$10,H705&gt;$AA$10,H705&gt;$Z$10),"BA",AND(H705&gt;=$AD$11,H705&gt;$AC$10,H705&gt;$AB$10,H705&gt;$AA$10,H705&gt;$Z$10),"BB",AND(H705&gt;=$AC$11,H705&gt;$AB$10,H705&gt;$AA$10,H705&gt;$Z$10),"CB",AND(H705&gt;=$AB$11,H705&gt;$AA$10,H705&gt;$Z$10),"CC",AND(H705&gt;=$AA$11,H705&gt;$Z$10),"DC",H705&gt;=50,"DD"),IF(H705&gt;=$Y$9,"FD","FF")),R705),IF(J705&gt;=$X$32,$X$30,IF(J705&gt;=$Y$32,$Y$30,IF(J705&gt;=$Z$32,$Z$30,IF(J705&gt;=$AA$32,$AA$30,IF(J705&gt;=$AB$32,$AB$30,IF(J705&gt;=$AC$32,$AC$30,IF(J705&gt;=$AD$32,$AD$30,IF(J705&gt;=$AE$32,$AE$30,$AF$30))))))))),R705)</f>
        <v/>
      </c>
      <c r="T705" s="9" t="str" cm="1">
        <f t="array" ref="T705">IF(A705&lt;&gt;"",IF(_xlfn.BITOR(D705&lt;&gt;"GR",D705&lt;&gt;""),IF(AND(J705&gt;=50,D705&gt;=55),_xlfn.RANK.EQ(J705,$J$2:$J$1000,0),_xlfn.IFS(S705="FD",999,S705="FF",1000)),IF(AND(J705&gt;=50,F705&gt;=55),_xlfn.RANK.EQ(J705,$J$2:$J$326,0),_xlfn.IFS(S705="FD",999,S705="FF",1000))),"")</f>
        <v/>
      </c>
    </row>
    <row r="706" spans="1:20" x14ac:dyDescent="0.2">
      <c r="A706" s="3"/>
      <c r="B706" s="3"/>
      <c r="C706" s="3"/>
      <c r="D706" s="3"/>
      <c r="E706" s="16">
        <f t="shared" si="137"/>
        <v>0</v>
      </c>
      <c r="F706" s="16">
        <f t="shared" si="138"/>
        <v>0</v>
      </c>
      <c r="G706" s="9">
        <f t="shared" ref="G706:G769" si="149">(E706*0.4)+(F706*0.6)</f>
        <v>0</v>
      </c>
      <c r="H706" s="9">
        <f t="shared" si="139"/>
        <v>0</v>
      </c>
      <c r="I706" s="9">
        <f t="shared" si="147"/>
        <v>0</v>
      </c>
      <c r="J706" s="9">
        <f t="shared" si="148"/>
        <v>0</v>
      </c>
      <c r="K706" s="9" t="str">
        <f t="shared" si="140"/>
        <v/>
      </c>
      <c r="L706" s="9" t="str">
        <f t="shared" si="141"/>
        <v/>
      </c>
      <c r="M706" s="9" t="str">
        <f t="shared" si="142"/>
        <v/>
      </c>
      <c r="N706" s="9" t="str">
        <f t="shared" si="143"/>
        <v/>
      </c>
      <c r="O706" s="9" t="str">
        <f t="shared" si="144"/>
        <v/>
      </c>
      <c r="P706" s="9" t="str">
        <f t="shared" si="145"/>
        <v/>
      </c>
      <c r="Q706" s="9" t="str">
        <f t="shared" si="146"/>
        <v/>
      </c>
      <c r="R706" s="9" t="str">
        <f>IF(A706&lt;&gt;"",IF(COUNTIF($G$2:$G$1000,"&gt;=50")&gt;=10,IF(AND(F706&gt;=55,G706&gt;=50),IF(_xlfn.RANK.EQ(K706,$K$2:$K$1000,0)&lt;=ROUND(COUNTIFS($G$2:$G$1000,"&gt;=50",$F$2:$F$1000,"&gt;=55")/100*$AF$9,0),$AF$8,IF(_xlfn.RANK.EQ(L706,$L$2:$L$1000,0)&lt;=ROUND(COUNTIFS($G$2:$G$1000,"&gt;=50",$F$2:$F$1000,"&gt;=55")/100*$AE$9,0),$AE$8,IF(_xlfn.RANK.EQ(M706,$M$2:$M$1000,0)&lt;=ROUND(COUNTIFS($G$2:$G$1000,"&gt;=50",$F$2:$F$1000,"&gt;=55")/100*$AD$9,0),$AD$8,IF(_xlfn.RANK.EQ(N706,$N$2:$N$1000,0)&lt;=ROUND(COUNTIFS($G$2:$G$1000,"&gt;=50",$F$2:$F$1000,"&gt;=55")/100*$AC$9,0),$AC$8,IF(_xlfn.RANK.EQ(O706,$O$2:$O$1000,0)&lt;=ROUND(COUNTIFS($G$2:$G$1000,"&gt;=50",$F$2:$F$1000,"&gt;=55")/100*$AB$9,0),$AB$8,IF(_xlfn.RANK.EQ(P706,$P$2:$P$1000,0)&lt;=ROUND(COUNTIFS($G$2:$G$1000,"&gt;=50",$F$2:$F$1000,"&gt;=55")/100*$AA$9,0),$AA$8,$Z$8)))))),IF(I706&gt;=$Y$9,$Y$8,$X$8)),IF(I706&gt;=$X$32,$X$30,IF(I706&gt;=$Y$32,$Y$30,IF(I706&gt;=$Z$32,$Z$30,IF(I706&gt;=$AA$32,$AA$30,IF(I706&gt;=$AB$32,$AB$30,IF(I706&gt;=$AC$32,$AC$30,IF(I706&gt;=$AD$32,$AD$30,IF(I706&gt;=$AE$32,$AE$30,$AF$30))))))))),"")</f>
        <v/>
      </c>
      <c r="S706" s="9" t="str" cm="1">
        <f t="array" ref="S706">IF(AND(D706&lt;&gt;"",D706&lt;&gt;"GR"),IF(COUNTIF($H$2:$H$1000,"&gt;=50")&gt;=10,IF(D706&lt;&gt;"GR",IF(AND(D706&gt;=55,H706&gt;=50),_xlfn.IFS(AND(H706&gt;=$AF$11,H706&gt;$AE$10,H706&gt;$AD$10,H706&gt;$AC$10,H706&gt;$AB$10,H706&gt;$AA$10,H706&gt;$Z$10),"AA",AND(H706&gt;=$AE$11,H706&gt;$AD$10,H706&gt;$AC$10,H706&gt;$AB$10,H706&gt;$AA$10,H706&gt;$Z$10),"BA",AND(H706&gt;=$AD$11,H706&gt;$AC$10,H706&gt;$AB$10,H706&gt;$AA$10,H706&gt;$Z$10),"BB",AND(H706&gt;=$AC$11,H706&gt;$AB$10,H706&gt;$AA$10,H706&gt;$Z$10),"CB",AND(H706&gt;=$AB$11,H706&gt;$AA$10,H706&gt;$Z$10),"CC",AND(H706&gt;=$AA$11,H706&gt;$Z$10),"DC",H706&gt;=50,"DD"),IF(H706&gt;=$Y$9,"FD","FF")),R706),IF(J706&gt;=$X$32,$X$30,IF(J706&gt;=$Y$32,$Y$30,IF(J706&gt;=$Z$32,$Z$30,IF(J706&gt;=$AA$32,$AA$30,IF(J706&gt;=$AB$32,$AB$30,IF(J706&gt;=$AC$32,$AC$30,IF(J706&gt;=$AD$32,$AD$30,IF(J706&gt;=$AE$32,$AE$30,$AF$30))))))))),R706)</f>
        <v/>
      </c>
      <c r="T706" s="9" t="str" cm="1">
        <f t="array" ref="T706">IF(A706&lt;&gt;"",IF(_xlfn.BITOR(D706&lt;&gt;"GR",D706&lt;&gt;""),IF(AND(J706&gt;=50,D706&gt;=55),_xlfn.RANK.EQ(J706,$J$2:$J$1000,0),_xlfn.IFS(S706="FD",999,S706="FF",1000)),IF(AND(J706&gt;=50,F706&gt;=55),_xlfn.RANK.EQ(J706,$J$2:$J$326,0),_xlfn.IFS(S706="FD",999,S706="FF",1000))),"")</f>
        <v/>
      </c>
    </row>
    <row r="707" spans="1:20" x14ac:dyDescent="0.2">
      <c r="A707" s="3"/>
      <c r="B707" s="3"/>
      <c r="C707" s="3"/>
      <c r="D707" s="3"/>
      <c r="E707" s="16">
        <f t="shared" ref="E707:E770" si="150">IF(_xlfn.BITOR(B707="GR",B707=""),0,B707)</f>
        <v>0</v>
      </c>
      <c r="F707" s="16">
        <f t="shared" ref="F707:F770" si="151">IF(_xlfn.BITOR(C707="",C707="GR"),0,C707)</f>
        <v>0</v>
      </c>
      <c r="G707" s="9">
        <f t="shared" si="149"/>
        <v>0</v>
      </c>
      <c r="H707" s="9">
        <f t="shared" ref="H707:H770" si="152">IF(AND(D707&lt;&gt;"",D707&lt;&gt;"GR"),(E707*0.4)+(D707*0.6),G707)</f>
        <v>0</v>
      </c>
      <c r="I707" s="9">
        <f t="shared" si="147"/>
        <v>0</v>
      </c>
      <c r="J707" s="9">
        <f t="shared" si="148"/>
        <v>0</v>
      </c>
      <c r="K707" s="9" t="str">
        <f t="shared" ref="K707:K770" si="153">IF(AND(G707&gt;=50,F707&gt;=55),G707,"")</f>
        <v/>
      </c>
      <c r="L707" s="9" t="str">
        <f t="shared" ref="L707:L770" si="154">IF(K707&lt;&gt;"",IF(_xlfn.RANK.EQ(K707,$K$2:$K$326,0)&lt;=ROUND(COUNTIFS($G$2:$G$326,"&gt;=50",$F$2:$F$326,"&gt;=55")/100*$AF$9,0),"",G707),"")</f>
        <v/>
      </c>
      <c r="M707" s="9" t="str">
        <f t="shared" ref="M707:M770" si="155">IF(L707&lt;&gt;"",IF(_xlfn.RANK.EQ(L707,$L$2:$L$326,0)&lt;=ROUND(COUNTIFS($G$2:$G$326,"&gt;=50",$F$2:$F$326,"&gt;=55")/100*$AE$9,0),"",G707),"")</f>
        <v/>
      </c>
      <c r="N707" s="9" t="str">
        <f t="shared" ref="N707:N770" si="156">IF(M707&lt;&gt;"",IF(_xlfn.RANK.EQ(M707,$M$2:$M$326,0)&lt;=ROUND(COUNTIFS($G$2:$G$326,"&gt;=50",$F$2:$F$326,"&gt;=55")/100*$AD$9,0),"",G707),"")</f>
        <v/>
      </c>
      <c r="O707" s="9" t="str">
        <f t="shared" ref="O707:O770" si="157">IF(N707&lt;&gt;"",IF(_xlfn.RANK.EQ(N707,$N$2:$N$326,0)&lt;=ROUND(COUNTIFS($G$2:$G$326,"&gt;=50",$F$2:$F$326,"&gt;=55")/100*$AC$9,0),"",G707),"")</f>
        <v/>
      </c>
      <c r="P707" s="9" t="str">
        <f t="shared" ref="P707:P770" si="158">IF(O707&lt;&gt;"",IF(_xlfn.RANK.EQ(O707,$O$2:$O$326,0)&lt;=ROUND(COUNTIFS($G$2:$G$326,"&gt;=50",$F$2:$F$326,"&gt;=55")/100*$AB$9,0),"",G707),"")</f>
        <v/>
      </c>
      <c r="Q707" s="9" t="str">
        <f t="shared" ref="Q707:Q770" si="159">IF(P707&lt;&gt;"",IF(_xlfn.RANK.EQ(P707,$P$2:$P$326,0)&lt;=ROUND(COUNTIFS($G$2:$G$326,"&gt;=50",$F$2:$F$326,"&gt;=55")/100*$AA$9,0),"",G707),"")</f>
        <v/>
      </c>
      <c r="R707" s="9" t="str">
        <f>IF(A707&lt;&gt;"",IF(COUNTIF($G$2:$G$1000,"&gt;=50")&gt;=10,IF(AND(F707&gt;=55,G707&gt;=50),IF(_xlfn.RANK.EQ(K707,$K$2:$K$1000,0)&lt;=ROUND(COUNTIFS($G$2:$G$1000,"&gt;=50",$F$2:$F$1000,"&gt;=55")/100*$AF$9,0),$AF$8,IF(_xlfn.RANK.EQ(L707,$L$2:$L$1000,0)&lt;=ROUND(COUNTIFS($G$2:$G$1000,"&gt;=50",$F$2:$F$1000,"&gt;=55")/100*$AE$9,0),$AE$8,IF(_xlfn.RANK.EQ(M707,$M$2:$M$1000,0)&lt;=ROUND(COUNTIFS($G$2:$G$1000,"&gt;=50",$F$2:$F$1000,"&gt;=55")/100*$AD$9,0),$AD$8,IF(_xlfn.RANK.EQ(N707,$N$2:$N$1000,0)&lt;=ROUND(COUNTIFS($G$2:$G$1000,"&gt;=50",$F$2:$F$1000,"&gt;=55")/100*$AC$9,0),$AC$8,IF(_xlfn.RANK.EQ(O707,$O$2:$O$1000,0)&lt;=ROUND(COUNTIFS($G$2:$G$1000,"&gt;=50",$F$2:$F$1000,"&gt;=55")/100*$AB$9,0),$AB$8,IF(_xlfn.RANK.EQ(P707,$P$2:$P$1000,0)&lt;=ROUND(COUNTIFS($G$2:$G$1000,"&gt;=50",$F$2:$F$1000,"&gt;=55")/100*$AA$9,0),$AA$8,$Z$8)))))),IF(I707&gt;=$Y$9,$Y$8,$X$8)),IF(I707&gt;=$X$32,$X$30,IF(I707&gt;=$Y$32,$Y$30,IF(I707&gt;=$Z$32,$Z$30,IF(I707&gt;=$AA$32,$AA$30,IF(I707&gt;=$AB$32,$AB$30,IF(I707&gt;=$AC$32,$AC$30,IF(I707&gt;=$AD$32,$AD$30,IF(I707&gt;=$AE$32,$AE$30,$AF$30))))))))),"")</f>
        <v/>
      </c>
      <c r="S707" s="9" t="str" cm="1">
        <f t="array" ref="S707">IF(AND(D707&lt;&gt;"",D707&lt;&gt;"GR"),IF(COUNTIF($H$2:$H$1000,"&gt;=50")&gt;=10,IF(D707&lt;&gt;"GR",IF(AND(D707&gt;=55,H707&gt;=50),_xlfn.IFS(AND(H707&gt;=$AF$11,H707&gt;$AE$10,H707&gt;$AD$10,H707&gt;$AC$10,H707&gt;$AB$10,H707&gt;$AA$10,H707&gt;$Z$10),"AA",AND(H707&gt;=$AE$11,H707&gt;$AD$10,H707&gt;$AC$10,H707&gt;$AB$10,H707&gt;$AA$10,H707&gt;$Z$10),"BA",AND(H707&gt;=$AD$11,H707&gt;$AC$10,H707&gt;$AB$10,H707&gt;$AA$10,H707&gt;$Z$10),"BB",AND(H707&gt;=$AC$11,H707&gt;$AB$10,H707&gt;$AA$10,H707&gt;$Z$10),"CB",AND(H707&gt;=$AB$11,H707&gt;$AA$10,H707&gt;$Z$10),"CC",AND(H707&gt;=$AA$11,H707&gt;$Z$10),"DC",H707&gt;=50,"DD"),IF(H707&gt;=$Y$9,"FD","FF")),R707),IF(J707&gt;=$X$32,$X$30,IF(J707&gt;=$Y$32,$Y$30,IF(J707&gt;=$Z$32,$Z$30,IF(J707&gt;=$AA$32,$AA$30,IF(J707&gt;=$AB$32,$AB$30,IF(J707&gt;=$AC$32,$AC$30,IF(J707&gt;=$AD$32,$AD$30,IF(J707&gt;=$AE$32,$AE$30,$AF$30))))))))),R707)</f>
        <v/>
      </c>
      <c r="T707" s="9" t="str" cm="1">
        <f t="array" ref="T707">IF(A707&lt;&gt;"",IF(_xlfn.BITOR(D707&lt;&gt;"GR",D707&lt;&gt;""),IF(AND(J707&gt;=50,D707&gt;=55),_xlfn.RANK.EQ(J707,$J$2:$J$1000,0),_xlfn.IFS(S707="FD",999,S707="FF",1000)),IF(AND(J707&gt;=50,F707&gt;=55),_xlfn.RANK.EQ(J707,$J$2:$J$326,0),_xlfn.IFS(S707="FD",999,S707="FF",1000))),"")</f>
        <v/>
      </c>
    </row>
    <row r="708" spans="1:20" x14ac:dyDescent="0.2">
      <c r="A708" s="3"/>
      <c r="B708" s="3"/>
      <c r="C708" s="3"/>
      <c r="D708" s="3"/>
      <c r="E708" s="16">
        <f t="shared" si="150"/>
        <v>0</v>
      </c>
      <c r="F708" s="16">
        <f t="shared" si="151"/>
        <v>0</v>
      </c>
      <c r="G708" s="9">
        <f t="shared" si="149"/>
        <v>0</v>
      </c>
      <c r="H708" s="9">
        <f t="shared" si="152"/>
        <v>0</v>
      </c>
      <c r="I708" s="9">
        <f t="shared" si="147"/>
        <v>0</v>
      </c>
      <c r="J708" s="9">
        <f t="shared" si="148"/>
        <v>0</v>
      </c>
      <c r="K708" s="9" t="str">
        <f t="shared" si="153"/>
        <v/>
      </c>
      <c r="L708" s="9" t="str">
        <f t="shared" si="154"/>
        <v/>
      </c>
      <c r="M708" s="9" t="str">
        <f t="shared" si="155"/>
        <v/>
      </c>
      <c r="N708" s="9" t="str">
        <f t="shared" si="156"/>
        <v/>
      </c>
      <c r="O708" s="9" t="str">
        <f t="shared" si="157"/>
        <v/>
      </c>
      <c r="P708" s="9" t="str">
        <f t="shared" si="158"/>
        <v/>
      </c>
      <c r="Q708" s="9" t="str">
        <f t="shared" si="159"/>
        <v/>
      </c>
      <c r="R708" s="9" t="str">
        <f>IF(A708&lt;&gt;"",IF(COUNTIF($G$2:$G$1000,"&gt;=50")&gt;=10,IF(AND(F708&gt;=55,G708&gt;=50),IF(_xlfn.RANK.EQ(K708,$K$2:$K$1000,0)&lt;=ROUND(COUNTIFS($G$2:$G$1000,"&gt;=50",$F$2:$F$1000,"&gt;=55")/100*$AF$9,0),$AF$8,IF(_xlfn.RANK.EQ(L708,$L$2:$L$1000,0)&lt;=ROUND(COUNTIFS($G$2:$G$1000,"&gt;=50",$F$2:$F$1000,"&gt;=55")/100*$AE$9,0),$AE$8,IF(_xlfn.RANK.EQ(M708,$M$2:$M$1000,0)&lt;=ROUND(COUNTIFS($G$2:$G$1000,"&gt;=50",$F$2:$F$1000,"&gt;=55")/100*$AD$9,0),$AD$8,IF(_xlfn.RANK.EQ(N708,$N$2:$N$1000,0)&lt;=ROUND(COUNTIFS($G$2:$G$1000,"&gt;=50",$F$2:$F$1000,"&gt;=55")/100*$AC$9,0),$AC$8,IF(_xlfn.RANK.EQ(O708,$O$2:$O$1000,0)&lt;=ROUND(COUNTIFS($G$2:$G$1000,"&gt;=50",$F$2:$F$1000,"&gt;=55")/100*$AB$9,0),$AB$8,IF(_xlfn.RANK.EQ(P708,$P$2:$P$1000,0)&lt;=ROUND(COUNTIFS($G$2:$G$1000,"&gt;=50",$F$2:$F$1000,"&gt;=55")/100*$AA$9,0),$AA$8,$Z$8)))))),IF(I708&gt;=$Y$9,$Y$8,$X$8)),IF(I708&gt;=$X$32,$X$30,IF(I708&gt;=$Y$32,$Y$30,IF(I708&gt;=$Z$32,$Z$30,IF(I708&gt;=$AA$32,$AA$30,IF(I708&gt;=$AB$32,$AB$30,IF(I708&gt;=$AC$32,$AC$30,IF(I708&gt;=$AD$32,$AD$30,IF(I708&gt;=$AE$32,$AE$30,$AF$30))))))))),"")</f>
        <v/>
      </c>
      <c r="S708" s="9" t="str" cm="1">
        <f t="array" ref="S708">IF(AND(D708&lt;&gt;"",D708&lt;&gt;"GR"),IF(COUNTIF($H$2:$H$1000,"&gt;=50")&gt;=10,IF(D708&lt;&gt;"GR",IF(AND(D708&gt;=55,H708&gt;=50),_xlfn.IFS(AND(H708&gt;=$AF$11,H708&gt;$AE$10,H708&gt;$AD$10,H708&gt;$AC$10,H708&gt;$AB$10,H708&gt;$AA$10,H708&gt;$Z$10),"AA",AND(H708&gt;=$AE$11,H708&gt;$AD$10,H708&gt;$AC$10,H708&gt;$AB$10,H708&gt;$AA$10,H708&gt;$Z$10),"BA",AND(H708&gt;=$AD$11,H708&gt;$AC$10,H708&gt;$AB$10,H708&gt;$AA$10,H708&gt;$Z$10),"BB",AND(H708&gt;=$AC$11,H708&gt;$AB$10,H708&gt;$AA$10,H708&gt;$Z$10),"CB",AND(H708&gt;=$AB$11,H708&gt;$AA$10,H708&gt;$Z$10),"CC",AND(H708&gt;=$AA$11,H708&gt;$Z$10),"DC",H708&gt;=50,"DD"),IF(H708&gt;=$Y$9,"FD","FF")),R708),IF(J708&gt;=$X$32,$X$30,IF(J708&gt;=$Y$32,$Y$30,IF(J708&gt;=$Z$32,$Z$30,IF(J708&gt;=$AA$32,$AA$30,IF(J708&gt;=$AB$32,$AB$30,IF(J708&gt;=$AC$32,$AC$30,IF(J708&gt;=$AD$32,$AD$30,IF(J708&gt;=$AE$32,$AE$30,$AF$30))))))))),R708)</f>
        <v/>
      </c>
      <c r="T708" s="9" t="str" cm="1">
        <f t="array" ref="T708">IF(A708&lt;&gt;"",IF(_xlfn.BITOR(D708&lt;&gt;"GR",D708&lt;&gt;""),IF(AND(J708&gt;=50,D708&gt;=55),_xlfn.RANK.EQ(J708,$J$2:$J$1000,0),_xlfn.IFS(S708="FD",999,S708="FF",1000)),IF(AND(J708&gt;=50,F708&gt;=55),_xlfn.RANK.EQ(J708,$J$2:$J$326,0),_xlfn.IFS(S708="FD",999,S708="FF",1000))),"")</f>
        <v/>
      </c>
    </row>
    <row r="709" spans="1:20" x14ac:dyDescent="0.2">
      <c r="A709" s="3"/>
      <c r="B709" s="3"/>
      <c r="C709" s="3"/>
      <c r="D709" s="3"/>
      <c r="E709" s="16">
        <f t="shared" si="150"/>
        <v>0</v>
      </c>
      <c r="F709" s="16">
        <f t="shared" si="151"/>
        <v>0</v>
      </c>
      <c r="G709" s="9">
        <f t="shared" si="149"/>
        <v>0</v>
      </c>
      <c r="H709" s="9">
        <f t="shared" si="152"/>
        <v>0</v>
      </c>
      <c r="I709" s="9">
        <f t="shared" si="147"/>
        <v>0</v>
      </c>
      <c r="J709" s="9">
        <f t="shared" si="148"/>
        <v>0</v>
      </c>
      <c r="K709" s="9" t="str">
        <f t="shared" si="153"/>
        <v/>
      </c>
      <c r="L709" s="9" t="str">
        <f t="shared" si="154"/>
        <v/>
      </c>
      <c r="M709" s="9" t="str">
        <f t="shared" si="155"/>
        <v/>
      </c>
      <c r="N709" s="9" t="str">
        <f t="shared" si="156"/>
        <v/>
      </c>
      <c r="O709" s="9" t="str">
        <f t="shared" si="157"/>
        <v/>
      </c>
      <c r="P709" s="9" t="str">
        <f t="shared" si="158"/>
        <v/>
      </c>
      <c r="Q709" s="9" t="str">
        <f t="shared" si="159"/>
        <v/>
      </c>
      <c r="R709" s="9" t="str">
        <f>IF(A709&lt;&gt;"",IF(COUNTIF($G$2:$G$1000,"&gt;=50")&gt;=10,IF(AND(F709&gt;=55,G709&gt;=50),IF(_xlfn.RANK.EQ(K709,$K$2:$K$1000,0)&lt;=ROUND(COUNTIFS($G$2:$G$1000,"&gt;=50",$F$2:$F$1000,"&gt;=55")/100*$AF$9,0),$AF$8,IF(_xlfn.RANK.EQ(L709,$L$2:$L$1000,0)&lt;=ROUND(COUNTIFS($G$2:$G$1000,"&gt;=50",$F$2:$F$1000,"&gt;=55")/100*$AE$9,0),$AE$8,IF(_xlfn.RANK.EQ(M709,$M$2:$M$1000,0)&lt;=ROUND(COUNTIFS($G$2:$G$1000,"&gt;=50",$F$2:$F$1000,"&gt;=55")/100*$AD$9,0),$AD$8,IF(_xlfn.RANK.EQ(N709,$N$2:$N$1000,0)&lt;=ROUND(COUNTIFS($G$2:$G$1000,"&gt;=50",$F$2:$F$1000,"&gt;=55")/100*$AC$9,0),$AC$8,IF(_xlfn.RANK.EQ(O709,$O$2:$O$1000,0)&lt;=ROUND(COUNTIFS($G$2:$G$1000,"&gt;=50",$F$2:$F$1000,"&gt;=55")/100*$AB$9,0),$AB$8,IF(_xlfn.RANK.EQ(P709,$P$2:$P$1000,0)&lt;=ROUND(COUNTIFS($G$2:$G$1000,"&gt;=50",$F$2:$F$1000,"&gt;=55")/100*$AA$9,0),$AA$8,$Z$8)))))),IF(I709&gt;=$Y$9,$Y$8,$X$8)),IF(I709&gt;=$X$32,$X$30,IF(I709&gt;=$Y$32,$Y$30,IF(I709&gt;=$Z$32,$Z$30,IF(I709&gt;=$AA$32,$AA$30,IF(I709&gt;=$AB$32,$AB$30,IF(I709&gt;=$AC$32,$AC$30,IF(I709&gt;=$AD$32,$AD$30,IF(I709&gt;=$AE$32,$AE$30,$AF$30))))))))),"")</f>
        <v/>
      </c>
      <c r="S709" s="9" t="str" cm="1">
        <f t="array" ref="S709">IF(AND(D709&lt;&gt;"",D709&lt;&gt;"GR"),IF(COUNTIF($H$2:$H$1000,"&gt;=50")&gt;=10,IF(D709&lt;&gt;"GR",IF(AND(D709&gt;=55,H709&gt;=50),_xlfn.IFS(AND(H709&gt;=$AF$11,H709&gt;$AE$10,H709&gt;$AD$10,H709&gt;$AC$10,H709&gt;$AB$10,H709&gt;$AA$10,H709&gt;$Z$10),"AA",AND(H709&gt;=$AE$11,H709&gt;$AD$10,H709&gt;$AC$10,H709&gt;$AB$10,H709&gt;$AA$10,H709&gt;$Z$10),"BA",AND(H709&gt;=$AD$11,H709&gt;$AC$10,H709&gt;$AB$10,H709&gt;$AA$10,H709&gt;$Z$10),"BB",AND(H709&gt;=$AC$11,H709&gt;$AB$10,H709&gt;$AA$10,H709&gt;$Z$10),"CB",AND(H709&gt;=$AB$11,H709&gt;$AA$10,H709&gt;$Z$10),"CC",AND(H709&gt;=$AA$11,H709&gt;$Z$10),"DC",H709&gt;=50,"DD"),IF(H709&gt;=$Y$9,"FD","FF")),R709),IF(J709&gt;=$X$32,$X$30,IF(J709&gt;=$Y$32,$Y$30,IF(J709&gt;=$Z$32,$Z$30,IF(J709&gt;=$AA$32,$AA$30,IF(J709&gt;=$AB$32,$AB$30,IF(J709&gt;=$AC$32,$AC$30,IF(J709&gt;=$AD$32,$AD$30,IF(J709&gt;=$AE$32,$AE$30,$AF$30))))))))),R709)</f>
        <v/>
      </c>
      <c r="T709" s="9" t="str" cm="1">
        <f t="array" ref="T709">IF(A709&lt;&gt;"",IF(_xlfn.BITOR(D709&lt;&gt;"GR",D709&lt;&gt;""),IF(AND(J709&gt;=50,D709&gt;=55),_xlfn.RANK.EQ(J709,$J$2:$J$1000,0),_xlfn.IFS(S709="FD",999,S709="FF",1000)),IF(AND(J709&gt;=50,F709&gt;=55),_xlfn.RANK.EQ(J709,$J$2:$J$326,0),_xlfn.IFS(S709="FD",999,S709="FF",1000))),"")</f>
        <v/>
      </c>
    </row>
    <row r="710" spans="1:20" x14ac:dyDescent="0.2">
      <c r="A710" s="3"/>
      <c r="B710" s="3"/>
      <c r="C710" s="3"/>
      <c r="D710" s="3"/>
      <c r="E710" s="16">
        <f t="shared" si="150"/>
        <v>0</v>
      </c>
      <c r="F710" s="16">
        <f t="shared" si="151"/>
        <v>0</v>
      </c>
      <c r="G710" s="9">
        <f t="shared" si="149"/>
        <v>0</v>
      </c>
      <c r="H710" s="9">
        <f t="shared" si="152"/>
        <v>0</v>
      </c>
      <c r="I710" s="9">
        <f t="shared" si="147"/>
        <v>0</v>
      </c>
      <c r="J710" s="9">
        <f t="shared" si="148"/>
        <v>0</v>
      </c>
      <c r="K710" s="9" t="str">
        <f t="shared" si="153"/>
        <v/>
      </c>
      <c r="L710" s="9" t="str">
        <f t="shared" si="154"/>
        <v/>
      </c>
      <c r="M710" s="9" t="str">
        <f t="shared" si="155"/>
        <v/>
      </c>
      <c r="N710" s="9" t="str">
        <f t="shared" si="156"/>
        <v/>
      </c>
      <c r="O710" s="9" t="str">
        <f t="shared" si="157"/>
        <v/>
      </c>
      <c r="P710" s="9" t="str">
        <f t="shared" si="158"/>
        <v/>
      </c>
      <c r="Q710" s="9" t="str">
        <f t="shared" si="159"/>
        <v/>
      </c>
      <c r="R710" s="9" t="str">
        <f>IF(A710&lt;&gt;"",IF(COUNTIF($G$2:$G$1000,"&gt;=50")&gt;=10,IF(AND(F710&gt;=55,G710&gt;=50),IF(_xlfn.RANK.EQ(K710,$K$2:$K$1000,0)&lt;=ROUND(COUNTIFS($G$2:$G$1000,"&gt;=50",$F$2:$F$1000,"&gt;=55")/100*$AF$9,0),$AF$8,IF(_xlfn.RANK.EQ(L710,$L$2:$L$1000,0)&lt;=ROUND(COUNTIFS($G$2:$G$1000,"&gt;=50",$F$2:$F$1000,"&gt;=55")/100*$AE$9,0),$AE$8,IF(_xlfn.RANK.EQ(M710,$M$2:$M$1000,0)&lt;=ROUND(COUNTIFS($G$2:$G$1000,"&gt;=50",$F$2:$F$1000,"&gt;=55")/100*$AD$9,0),$AD$8,IF(_xlfn.RANK.EQ(N710,$N$2:$N$1000,0)&lt;=ROUND(COUNTIFS($G$2:$G$1000,"&gt;=50",$F$2:$F$1000,"&gt;=55")/100*$AC$9,0),$AC$8,IF(_xlfn.RANK.EQ(O710,$O$2:$O$1000,0)&lt;=ROUND(COUNTIFS($G$2:$G$1000,"&gt;=50",$F$2:$F$1000,"&gt;=55")/100*$AB$9,0),$AB$8,IF(_xlfn.RANK.EQ(P710,$P$2:$P$1000,0)&lt;=ROUND(COUNTIFS($G$2:$G$1000,"&gt;=50",$F$2:$F$1000,"&gt;=55")/100*$AA$9,0),$AA$8,$Z$8)))))),IF(I710&gt;=$Y$9,$Y$8,$X$8)),IF(I710&gt;=$X$32,$X$30,IF(I710&gt;=$Y$32,$Y$30,IF(I710&gt;=$Z$32,$Z$30,IF(I710&gt;=$AA$32,$AA$30,IF(I710&gt;=$AB$32,$AB$30,IF(I710&gt;=$AC$32,$AC$30,IF(I710&gt;=$AD$32,$AD$30,IF(I710&gt;=$AE$32,$AE$30,$AF$30))))))))),"")</f>
        <v/>
      </c>
      <c r="S710" s="9" t="str" cm="1">
        <f t="array" ref="S710">IF(AND(D710&lt;&gt;"",D710&lt;&gt;"GR"),IF(COUNTIF($H$2:$H$1000,"&gt;=50")&gt;=10,IF(D710&lt;&gt;"GR",IF(AND(D710&gt;=55,H710&gt;=50),_xlfn.IFS(AND(H710&gt;=$AF$11,H710&gt;$AE$10,H710&gt;$AD$10,H710&gt;$AC$10,H710&gt;$AB$10,H710&gt;$AA$10,H710&gt;$Z$10),"AA",AND(H710&gt;=$AE$11,H710&gt;$AD$10,H710&gt;$AC$10,H710&gt;$AB$10,H710&gt;$AA$10,H710&gt;$Z$10),"BA",AND(H710&gt;=$AD$11,H710&gt;$AC$10,H710&gt;$AB$10,H710&gt;$AA$10,H710&gt;$Z$10),"BB",AND(H710&gt;=$AC$11,H710&gt;$AB$10,H710&gt;$AA$10,H710&gt;$Z$10),"CB",AND(H710&gt;=$AB$11,H710&gt;$AA$10,H710&gt;$Z$10),"CC",AND(H710&gt;=$AA$11,H710&gt;$Z$10),"DC",H710&gt;=50,"DD"),IF(H710&gt;=$Y$9,"FD","FF")),R710),IF(J710&gt;=$X$32,$X$30,IF(J710&gt;=$Y$32,$Y$30,IF(J710&gt;=$Z$32,$Z$30,IF(J710&gt;=$AA$32,$AA$30,IF(J710&gt;=$AB$32,$AB$30,IF(J710&gt;=$AC$32,$AC$30,IF(J710&gt;=$AD$32,$AD$30,IF(J710&gt;=$AE$32,$AE$30,$AF$30))))))))),R710)</f>
        <v/>
      </c>
      <c r="T710" s="9" t="str" cm="1">
        <f t="array" ref="T710">IF(A710&lt;&gt;"",IF(_xlfn.BITOR(D710&lt;&gt;"GR",D710&lt;&gt;""),IF(AND(J710&gt;=50,D710&gt;=55),_xlfn.RANK.EQ(J710,$J$2:$J$1000,0),_xlfn.IFS(S710="FD",999,S710="FF",1000)),IF(AND(J710&gt;=50,F710&gt;=55),_xlfn.RANK.EQ(J710,$J$2:$J$326,0),_xlfn.IFS(S710="FD",999,S710="FF",1000))),"")</f>
        <v/>
      </c>
    </row>
    <row r="711" spans="1:20" x14ac:dyDescent="0.2">
      <c r="A711" s="3"/>
      <c r="B711" s="3"/>
      <c r="C711" s="3"/>
      <c r="D711" s="3"/>
      <c r="E711" s="16">
        <f t="shared" si="150"/>
        <v>0</v>
      </c>
      <c r="F711" s="16">
        <f t="shared" si="151"/>
        <v>0</v>
      </c>
      <c r="G711" s="9">
        <f t="shared" si="149"/>
        <v>0</v>
      </c>
      <c r="H711" s="9">
        <f t="shared" si="152"/>
        <v>0</v>
      </c>
      <c r="I711" s="9">
        <f t="shared" ref="I711:I774" si="160">ROUND(G711,0)</f>
        <v>0</v>
      </c>
      <c r="J711" s="9">
        <f t="shared" ref="J711:J774" si="161">ROUND(H711,0)</f>
        <v>0</v>
      </c>
      <c r="K711" s="9" t="str">
        <f t="shared" si="153"/>
        <v/>
      </c>
      <c r="L711" s="9" t="str">
        <f t="shared" si="154"/>
        <v/>
      </c>
      <c r="M711" s="9" t="str">
        <f t="shared" si="155"/>
        <v/>
      </c>
      <c r="N711" s="9" t="str">
        <f t="shared" si="156"/>
        <v/>
      </c>
      <c r="O711" s="9" t="str">
        <f t="shared" si="157"/>
        <v/>
      </c>
      <c r="P711" s="9" t="str">
        <f t="shared" si="158"/>
        <v/>
      </c>
      <c r="Q711" s="9" t="str">
        <f t="shared" si="159"/>
        <v/>
      </c>
      <c r="R711" s="9" t="str">
        <f>IF(A711&lt;&gt;"",IF(COUNTIF($G$2:$G$1000,"&gt;=50")&gt;=10,IF(AND(F711&gt;=55,G711&gt;=50),IF(_xlfn.RANK.EQ(K711,$K$2:$K$1000,0)&lt;=ROUND(COUNTIFS($G$2:$G$1000,"&gt;=50",$F$2:$F$1000,"&gt;=55")/100*$AF$9,0),$AF$8,IF(_xlfn.RANK.EQ(L711,$L$2:$L$1000,0)&lt;=ROUND(COUNTIFS($G$2:$G$1000,"&gt;=50",$F$2:$F$1000,"&gt;=55")/100*$AE$9,0),$AE$8,IF(_xlfn.RANK.EQ(M711,$M$2:$M$1000,0)&lt;=ROUND(COUNTIFS($G$2:$G$1000,"&gt;=50",$F$2:$F$1000,"&gt;=55")/100*$AD$9,0),$AD$8,IF(_xlfn.RANK.EQ(N711,$N$2:$N$1000,0)&lt;=ROUND(COUNTIFS($G$2:$G$1000,"&gt;=50",$F$2:$F$1000,"&gt;=55")/100*$AC$9,0),$AC$8,IF(_xlfn.RANK.EQ(O711,$O$2:$O$1000,0)&lt;=ROUND(COUNTIFS($G$2:$G$1000,"&gt;=50",$F$2:$F$1000,"&gt;=55")/100*$AB$9,0),$AB$8,IF(_xlfn.RANK.EQ(P711,$P$2:$P$1000,0)&lt;=ROUND(COUNTIFS($G$2:$G$1000,"&gt;=50",$F$2:$F$1000,"&gt;=55")/100*$AA$9,0),$AA$8,$Z$8)))))),IF(I711&gt;=$Y$9,$Y$8,$X$8)),IF(I711&gt;=$X$32,$X$30,IF(I711&gt;=$Y$32,$Y$30,IF(I711&gt;=$Z$32,$Z$30,IF(I711&gt;=$AA$32,$AA$30,IF(I711&gt;=$AB$32,$AB$30,IF(I711&gt;=$AC$32,$AC$30,IF(I711&gt;=$AD$32,$AD$30,IF(I711&gt;=$AE$32,$AE$30,$AF$30))))))))),"")</f>
        <v/>
      </c>
      <c r="S711" s="9" t="str" cm="1">
        <f t="array" ref="S711">IF(AND(D711&lt;&gt;"",D711&lt;&gt;"GR"),IF(COUNTIF($H$2:$H$1000,"&gt;=50")&gt;=10,IF(D711&lt;&gt;"GR",IF(AND(D711&gt;=55,H711&gt;=50),_xlfn.IFS(AND(H711&gt;=$AF$11,H711&gt;$AE$10,H711&gt;$AD$10,H711&gt;$AC$10,H711&gt;$AB$10,H711&gt;$AA$10,H711&gt;$Z$10),"AA",AND(H711&gt;=$AE$11,H711&gt;$AD$10,H711&gt;$AC$10,H711&gt;$AB$10,H711&gt;$AA$10,H711&gt;$Z$10),"BA",AND(H711&gt;=$AD$11,H711&gt;$AC$10,H711&gt;$AB$10,H711&gt;$AA$10,H711&gt;$Z$10),"BB",AND(H711&gt;=$AC$11,H711&gt;$AB$10,H711&gt;$AA$10,H711&gt;$Z$10),"CB",AND(H711&gt;=$AB$11,H711&gt;$AA$10,H711&gt;$Z$10),"CC",AND(H711&gt;=$AA$11,H711&gt;$Z$10),"DC",H711&gt;=50,"DD"),IF(H711&gt;=$Y$9,"FD","FF")),R711),IF(J711&gt;=$X$32,$X$30,IF(J711&gt;=$Y$32,$Y$30,IF(J711&gt;=$Z$32,$Z$30,IF(J711&gt;=$AA$32,$AA$30,IF(J711&gt;=$AB$32,$AB$30,IF(J711&gt;=$AC$32,$AC$30,IF(J711&gt;=$AD$32,$AD$30,IF(J711&gt;=$AE$32,$AE$30,$AF$30))))))))),R711)</f>
        <v/>
      </c>
      <c r="T711" s="9" t="str" cm="1">
        <f t="array" ref="T711">IF(A711&lt;&gt;"",IF(_xlfn.BITOR(D711&lt;&gt;"GR",D711&lt;&gt;""),IF(AND(J711&gt;=50,D711&gt;=55),_xlfn.RANK.EQ(J711,$J$2:$J$1000,0),_xlfn.IFS(S711="FD",999,S711="FF",1000)),IF(AND(J711&gt;=50,F711&gt;=55),_xlfn.RANK.EQ(J711,$J$2:$J$326,0),_xlfn.IFS(S711="FD",999,S711="FF",1000))),"")</f>
        <v/>
      </c>
    </row>
    <row r="712" spans="1:20" x14ac:dyDescent="0.2">
      <c r="A712" s="3"/>
      <c r="B712" s="3"/>
      <c r="C712" s="3"/>
      <c r="D712" s="3"/>
      <c r="E712" s="16">
        <f t="shared" si="150"/>
        <v>0</v>
      </c>
      <c r="F712" s="16">
        <f t="shared" si="151"/>
        <v>0</v>
      </c>
      <c r="G712" s="9">
        <f t="shared" si="149"/>
        <v>0</v>
      </c>
      <c r="H712" s="9">
        <f t="shared" si="152"/>
        <v>0</v>
      </c>
      <c r="I712" s="9">
        <f t="shared" si="160"/>
        <v>0</v>
      </c>
      <c r="J712" s="9">
        <f t="shared" si="161"/>
        <v>0</v>
      </c>
      <c r="K712" s="9" t="str">
        <f t="shared" si="153"/>
        <v/>
      </c>
      <c r="L712" s="9" t="str">
        <f t="shared" si="154"/>
        <v/>
      </c>
      <c r="M712" s="9" t="str">
        <f t="shared" si="155"/>
        <v/>
      </c>
      <c r="N712" s="9" t="str">
        <f t="shared" si="156"/>
        <v/>
      </c>
      <c r="O712" s="9" t="str">
        <f t="shared" si="157"/>
        <v/>
      </c>
      <c r="P712" s="9" t="str">
        <f t="shared" si="158"/>
        <v/>
      </c>
      <c r="Q712" s="9" t="str">
        <f t="shared" si="159"/>
        <v/>
      </c>
      <c r="R712" s="9" t="str">
        <f>IF(A712&lt;&gt;"",IF(COUNTIF($G$2:$G$1000,"&gt;=50")&gt;=10,IF(AND(F712&gt;=55,G712&gt;=50),IF(_xlfn.RANK.EQ(K712,$K$2:$K$1000,0)&lt;=ROUND(COUNTIFS($G$2:$G$1000,"&gt;=50",$F$2:$F$1000,"&gt;=55")/100*$AF$9,0),$AF$8,IF(_xlfn.RANK.EQ(L712,$L$2:$L$1000,0)&lt;=ROUND(COUNTIFS($G$2:$G$1000,"&gt;=50",$F$2:$F$1000,"&gt;=55")/100*$AE$9,0),$AE$8,IF(_xlfn.RANK.EQ(M712,$M$2:$M$1000,0)&lt;=ROUND(COUNTIFS($G$2:$G$1000,"&gt;=50",$F$2:$F$1000,"&gt;=55")/100*$AD$9,0),$AD$8,IF(_xlfn.RANK.EQ(N712,$N$2:$N$1000,0)&lt;=ROUND(COUNTIFS($G$2:$G$1000,"&gt;=50",$F$2:$F$1000,"&gt;=55")/100*$AC$9,0),$AC$8,IF(_xlfn.RANK.EQ(O712,$O$2:$O$1000,0)&lt;=ROUND(COUNTIFS($G$2:$G$1000,"&gt;=50",$F$2:$F$1000,"&gt;=55")/100*$AB$9,0),$AB$8,IF(_xlfn.RANK.EQ(P712,$P$2:$P$1000,0)&lt;=ROUND(COUNTIFS($G$2:$G$1000,"&gt;=50",$F$2:$F$1000,"&gt;=55")/100*$AA$9,0),$AA$8,$Z$8)))))),IF(I712&gt;=$Y$9,$Y$8,$X$8)),IF(I712&gt;=$X$32,$X$30,IF(I712&gt;=$Y$32,$Y$30,IF(I712&gt;=$Z$32,$Z$30,IF(I712&gt;=$AA$32,$AA$30,IF(I712&gt;=$AB$32,$AB$30,IF(I712&gt;=$AC$32,$AC$30,IF(I712&gt;=$AD$32,$AD$30,IF(I712&gt;=$AE$32,$AE$30,$AF$30))))))))),"")</f>
        <v/>
      </c>
      <c r="S712" s="9" t="str" cm="1">
        <f t="array" ref="S712">IF(AND(D712&lt;&gt;"",D712&lt;&gt;"GR"),IF(COUNTIF($H$2:$H$1000,"&gt;=50")&gt;=10,IF(D712&lt;&gt;"GR",IF(AND(D712&gt;=55,H712&gt;=50),_xlfn.IFS(AND(H712&gt;=$AF$11,H712&gt;$AE$10,H712&gt;$AD$10,H712&gt;$AC$10,H712&gt;$AB$10,H712&gt;$AA$10,H712&gt;$Z$10),"AA",AND(H712&gt;=$AE$11,H712&gt;$AD$10,H712&gt;$AC$10,H712&gt;$AB$10,H712&gt;$AA$10,H712&gt;$Z$10),"BA",AND(H712&gt;=$AD$11,H712&gt;$AC$10,H712&gt;$AB$10,H712&gt;$AA$10,H712&gt;$Z$10),"BB",AND(H712&gt;=$AC$11,H712&gt;$AB$10,H712&gt;$AA$10,H712&gt;$Z$10),"CB",AND(H712&gt;=$AB$11,H712&gt;$AA$10,H712&gt;$Z$10),"CC",AND(H712&gt;=$AA$11,H712&gt;$Z$10),"DC",H712&gt;=50,"DD"),IF(H712&gt;=$Y$9,"FD","FF")),R712),IF(J712&gt;=$X$32,$X$30,IF(J712&gt;=$Y$32,$Y$30,IF(J712&gt;=$Z$32,$Z$30,IF(J712&gt;=$AA$32,$AA$30,IF(J712&gt;=$AB$32,$AB$30,IF(J712&gt;=$AC$32,$AC$30,IF(J712&gt;=$AD$32,$AD$30,IF(J712&gt;=$AE$32,$AE$30,$AF$30))))))))),R712)</f>
        <v/>
      </c>
      <c r="T712" s="9" t="str" cm="1">
        <f t="array" ref="T712">IF(A712&lt;&gt;"",IF(_xlfn.BITOR(D712&lt;&gt;"GR",D712&lt;&gt;""),IF(AND(J712&gt;=50,D712&gt;=55),_xlfn.RANK.EQ(J712,$J$2:$J$1000,0),_xlfn.IFS(S712="FD",999,S712="FF",1000)),IF(AND(J712&gt;=50,F712&gt;=55),_xlfn.RANK.EQ(J712,$J$2:$J$326,0),_xlfn.IFS(S712="FD",999,S712="FF",1000))),"")</f>
        <v/>
      </c>
    </row>
    <row r="713" spans="1:20" x14ac:dyDescent="0.2">
      <c r="A713" s="3"/>
      <c r="B713" s="3"/>
      <c r="C713" s="3"/>
      <c r="D713" s="3"/>
      <c r="E713" s="16">
        <f t="shared" si="150"/>
        <v>0</v>
      </c>
      <c r="F713" s="16">
        <f t="shared" si="151"/>
        <v>0</v>
      </c>
      <c r="G713" s="9">
        <f t="shared" si="149"/>
        <v>0</v>
      </c>
      <c r="H713" s="9">
        <f t="shared" si="152"/>
        <v>0</v>
      </c>
      <c r="I713" s="9">
        <f t="shared" si="160"/>
        <v>0</v>
      </c>
      <c r="J713" s="9">
        <f t="shared" si="161"/>
        <v>0</v>
      </c>
      <c r="K713" s="9" t="str">
        <f t="shared" si="153"/>
        <v/>
      </c>
      <c r="L713" s="9" t="str">
        <f t="shared" si="154"/>
        <v/>
      </c>
      <c r="M713" s="9" t="str">
        <f t="shared" si="155"/>
        <v/>
      </c>
      <c r="N713" s="9" t="str">
        <f t="shared" si="156"/>
        <v/>
      </c>
      <c r="O713" s="9" t="str">
        <f t="shared" si="157"/>
        <v/>
      </c>
      <c r="P713" s="9" t="str">
        <f t="shared" si="158"/>
        <v/>
      </c>
      <c r="Q713" s="9" t="str">
        <f t="shared" si="159"/>
        <v/>
      </c>
      <c r="R713" s="9" t="str">
        <f>IF(A713&lt;&gt;"",IF(COUNTIF($G$2:$G$1000,"&gt;=50")&gt;=10,IF(AND(F713&gt;=55,G713&gt;=50),IF(_xlfn.RANK.EQ(K713,$K$2:$K$1000,0)&lt;=ROUND(COUNTIFS($G$2:$G$1000,"&gt;=50",$F$2:$F$1000,"&gt;=55")/100*$AF$9,0),$AF$8,IF(_xlfn.RANK.EQ(L713,$L$2:$L$1000,0)&lt;=ROUND(COUNTIFS($G$2:$G$1000,"&gt;=50",$F$2:$F$1000,"&gt;=55")/100*$AE$9,0),$AE$8,IF(_xlfn.RANK.EQ(M713,$M$2:$M$1000,0)&lt;=ROUND(COUNTIFS($G$2:$G$1000,"&gt;=50",$F$2:$F$1000,"&gt;=55")/100*$AD$9,0),$AD$8,IF(_xlfn.RANK.EQ(N713,$N$2:$N$1000,0)&lt;=ROUND(COUNTIFS($G$2:$G$1000,"&gt;=50",$F$2:$F$1000,"&gt;=55")/100*$AC$9,0),$AC$8,IF(_xlfn.RANK.EQ(O713,$O$2:$O$1000,0)&lt;=ROUND(COUNTIFS($G$2:$G$1000,"&gt;=50",$F$2:$F$1000,"&gt;=55")/100*$AB$9,0),$AB$8,IF(_xlfn.RANK.EQ(P713,$P$2:$P$1000,0)&lt;=ROUND(COUNTIFS($G$2:$G$1000,"&gt;=50",$F$2:$F$1000,"&gt;=55")/100*$AA$9,0),$AA$8,$Z$8)))))),IF(I713&gt;=$Y$9,$Y$8,$X$8)),IF(I713&gt;=$X$32,$X$30,IF(I713&gt;=$Y$32,$Y$30,IF(I713&gt;=$Z$32,$Z$30,IF(I713&gt;=$AA$32,$AA$30,IF(I713&gt;=$AB$32,$AB$30,IF(I713&gt;=$AC$32,$AC$30,IF(I713&gt;=$AD$32,$AD$30,IF(I713&gt;=$AE$32,$AE$30,$AF$30))))))))),"")</f>
        <v/>
      </c>
      <c r="S713" s="9" t="str" cm="1">
        <f t="array" ref="S713">IF(AND(D713&lt;&gt;"",D713&lt;&gt;"GR"),IF(COUNTIF($H$2:$H$1000,"&gt;=50")&gt;=10,IF(D713&lt;&gt;"GR",IF(AND(D713&gt;=55,H713&gt;=50),_xlfn.IFS(AND(H713&gt;=$AF$11,H713&gt;$AE$10,H713&gt;$AD$10,H713&gt;$AC$10,H713&gt;$AB$10,H713&gt;$AA$10,H713&gt;$Z$10),"AA",AND(H713&gt;=$AE$11,H713&gt;$AD$10,H713&gt;$AC$10,H713&gt;$AB$10,H713&gt;$AA$10,H713&gt;$Z$10),"BA",AND(H713&gt;=$AD$11,H713&gt;$AC$10,H713&gt;$AB$10,H713&gt;$AA$10,H713&gt;$Z$10),"BB",AND(H713&gt;=$AC$11,H713&gt;$AB$10,H713&gt;$AA$10,H713&gt;$Z$10),"CB",AND(H713&gt;=$AB$11,H713&gt;$AA$10,H713&gt;$Z$10),"CC",AND(H713&gt;=$AA$11,H713&gt;$Z$10),"DC",H713&gt;=50,"DD"),IF(H713&gt;=$Y$9,"FD","FF")),R713),IF(J713&gt;=$X$32,$X$30,IF(J713&gt;=$Y$32,$Y$30,IF(J713&gt;=$Z$32,$Z$30,IF(J713&gt;=$AA$32,$AA$30,IF(J713&gt;=$AB$32,$AB$30,IF(J713&gt;=$AC$32,$AC$30,IF(J713&gt;=$AD$32,$AD$30,IF(J713&gt;=$AE$32,$AE$30,$AF$30))))))))),R713)</f>
        <v/>
      </c>
      <c r="T713" s="9" t="str" cm="1">
        <f t="array" ref="T713">IF(A713&lt;&gt;"",IF(_xlfn.BITOR(D713&lt;&gt;"GR",D713&lt;&gt;""),IF(AND(J713&gt;=50,D713&gt;=55),_xlfn.RANK.EQ(J713,$J$2:$J$1000,0),_xlfn.IFS(S713="FD",999,S713="FF",1000)),IF(AND(J713&gt;=50,F713&gt;=55),_xlfn.RANK.EQ(J713,$J$2:$J$326,0),_xlfn.IFS(S713="FD",999,S713="FF",1000))),"")</f>
        <v/>
      </c>
    </row>
    <row r="714" spans="1:20" x14ac:dyDescent="0.2">
      <c r="A714" s="3"/>
      <c r="B714" s="3"/>
      <c r="C714" s="3"/>
      <c r="D714" s="3"/>
      <c r="E714" s="16">
        <f t="shared" si="150"/>
        <v>0</v>
      </c>
      <c r="F714" s="16">
        <f t="shared" si="151"/>
        <v>0</v>
      </c>
      <c r="G714" s="9">
        <f t="shared" si="149"/>
        <v>0</v>
      </c>
      <c r="H714" s="9">
        <f t="shared" si="152"/>
        <v>0</v>
      </c>
      <c r="I714" s="9">
        <f t="shared" si="160"/>
        <v>0</v>
      </c>
      <c r="J714" s="9">
        <f t="shared" si="161"/>
        <v>0</v>
      </c>
      <c r="K714" s="9" t="str">
        <f t="shared" si="153"/>
        <v/>
      </c>
      <c r="L714" s="9" t="str">
        <f t="shared" si="154"/>
        <v/>
      </c>
      <c r="M714" s="9" t="str">
        <f t="shared" si="155"/>
        <v/>
      </c>
      <c r="N714" s="9" t="str">
        <f t="shared" si="156"/>
        <v/>
      </c>
      <c r="O714" s="9" t="str">
        <f t="shared" si="157"/>
        <v/>
      </c>
      <c r="P714" s="9" t="str">
        <f t="shared" si="158"/>
        <v/>
      </c>
      <c r="Q714" s="9" t="str">
        <f t="shared" si="159"/>
        <v/>
      </c>
      <c r="R714" s="9" t="str">
        <f>IF(A714&lt;&gt;"",IF(COUNTIF($G$2:$G$1000,"&gt;=50")&gt;=10,IF(AND(F714&gt;=55,G714&gt;=50),IF(_xlfn.RANK.EQ(K714,$K$2:$K$1000,0)&lt;=ROUND(COUNTIFS($G$2:$G$1000,"&gt;=50",$F$2:$F$1000,"&gt;=55")/100*$AF$9,0),$AF$8,IF(_xlfn.RANK.EQ(L714,$L$2:$L$1000,0)&lt;=ROUND(COUNTIFS($G$2:$G$1000,"&gt;=50",$F$2:$F$1000,"&gt;=55")/100*$AE$9,0),$AE$8,IF(_xlfn.RANK.EQ(M714,$M$2:$M$1000,0)&lt;=ROUND(COUNTIFS($G$2:$G$1000,"&gt;=50",$F$2:$F$1000,"&gt;=55")/100*$AD$9,0),$AD$8,IF(_xlfn.RANK.EQ(N714,$N$2:$N$1000,0)&lt;=ROUND(COUNTIFS($G$2:$G$1000,"&gt;=50",$F$2:$F$1000,"&gt;=55")/100*$AC$9,0),$AC$8,IF(_xlfn.RANK.EQ(O714,$O$2:$O$1000,0)&lt;=ROUND(COUNTIFS($G$2:$G$1000,"&gt;=50",$F$2:$F$1000,"&gt;=55")/100*$AB$9,0),$AB$8,IF(_xlfn.RANK.EQ(P714,$P$2:$P$1000,0)&lt;=ROUND(COUNTIFS($G$2:$G$1000,"&gt;=50",$F$2:$F$1000,"&gt;=55")/100*$AA$9,0),$AA$8,$Z$8)))))),IF(I714&gt;=$Y$9,$Y$8,$X$8)),IF(I714&gt;=$X$32,$X$30,IF(I714&gt;=$Y$32,$Y$30,IF(I714&gt;=$Z$32,$Z$30,IF(I714&gt;=$AA$32,$AA$30,IF(I714&gt;=$AB$32,$AB$30,IF(I714&gt;=$AC$32,$AC$30,IF(I714&gt;=$AD$32,$AD$30,IF(I714&gt;=$AE$32,$AE$30,$AF$30))))))))),"")</f>
        <v/>
      </c>
      <c r="S714" s="9" t="str" cm="1">
        <f t="array" ref="S714">IF(AND(D714&lt;&gt;"",D714&lt;&gt;"GR"),IF(COUNTIF($H$2:$H$1000,"&gt;=50")&gt;=10,IF(D714&lt;&gt;"GR",IF(AND(D714&gt;=55,H714&gt;=50),_xlfn.IFS(AND(H714&gt;=$AF$11,H714&gt;$AE$10,H714&gt;$AD$10,H714&gt;$AC$10,H714&gt;$AB$10,H714&gt;$AA$10,H714&gt;$Z$10),"AA",AND(H714&gt;=$AE$11,H714&gt;$AD$10,H714&gt;$AC$10,H714&gt;$AB$10,H714&gt;$AA$10,H714&gt;$Z$10),"BA",AND(H714&gt;=$AD$11,H714&gt;$AC$10,H714&gt;$AB$10,H714&gt;$AA$10,H714&gt;$Z$10),"BB",AND(H714&gt;=$AC$11,H714&gt;$AB$10,H714&gt;$AA$10,H714&gt;$Z$10),"CB",AND(H714&gt;=$AB$11,H714&gt;$AA$10,H714&gt;$Z$10),"CC",AND(H714&gt;=$AA$11,H714&gt;$Z$10),"DC",H714&gt;=50,"DD"),IF(H714&gt;=$Y$9,"FD","FF")),R714),IF(J714&gt;=$X$32,$X$30,IF(J714&gt;=$Y$32,$Y$30,IF(J714&gt;=$Z$32,$Z$30,IF(J714&gt;=$AA$32,$AA$30,IF(J714&gt;=$AB$32,$AB$30,IF(J714&gt;=$AC$32,$AC$30,IF(J714&gt;=$AD$32,$AD$30,IF(J714&gt;=$AE$32,$AE$30,$AF$30))))))))),R714)</f>
        <v/>
      </c>
      <c r="T714" s="9" t="str" cm="1">
        <f t="array" ref="T714">IF(A714&lt;&gt;"",IF(_xlfn.BITOR(D714&lt;&gt;"GR",D714&lt;&gt;""),IF(AND(J714&gt;=50,D714&gt;=55),_xlfn.RANK.EQ(J714,$J$2:$J$1000,0),_xlfn.IFS(S714="FD",999,S714="FF",1000)),IF(AND(J714&gt;=50,F714&gt;=55),_xlfn.RANK.EQ(J714,$J$2:$J$326,0),_xlfn.IFS(S714="FD",999,S714="FF",1000))),"")</f>
        <v/>
      </c>
    </row>
    <row r="715" spans="1:20" x14ac:dyDescent="0.2">
      <c r="A715" s="3"/>
      <c r="B715" s="3"/>
      <c r="C715" s="3"/>
      <c r="D715" s="3"/>
      <c r="E715" s="16">
        <f t="shared" si="150"/>
        <v>0</v>
      </c>
      <c r="F715" s="16">
        <f t="shared" si="151"/>
        <v>0</v>
      </c>
      <c r="G715" s="9">
        <f t="shared" si="149"/>
        <v>0</v>
      </c>
      <c r="H715" s="9">
        <f t="shared" si="152"/>
        <v>0</v>
      </c>
      <c r="I715" s="9">
        <f t="shared" si="160"/>
        <v>0</v>
      </c>
      <c r="J715" s="9">
        <f t="shared" si="161"/>
        <v>0</v>
      </c>
      <c r="K715" s="9" t="str">
        <f t="shared" si="153"/>
        <v/>
      </c>
      <c r="L715" s="9" t="str">
        <f t="shared" si="154"/>
        <v/>
      </c>
      <c r="M715" s="9" t="str">
        <f t="shared" si="155"/>
        <v/>
      </c>
      <c r="N715" s="9" t="str">
        <f t="shared" si="156"/>
        <v/>
      </c>
      <c r="O715" s="9" t="str">
        <f t="shared" si="157"/>
        <v/>
      </c>
      <c r="P715" s="9" t="str">
        <f t="shared" si="158"/>
        <v/>
      </c>
      <c r="Q715" s="9" t="str">
        <f t="shared" si="159"/>
        <v/>
      </c>
      <c r="R715" s="9" t="str">
        <f>IF(A715&lt;&gt;"",IF(COUNTIF($G$2:$G$1000,"&gt;=50")&gt;=10,IF(AND(F715&gt;=55,G715&gt;=50),IF(_xlfn.RANK.EQ(K715,$K$2:$K$1000,0)&lt;=ROUND(COUNTIFS($G$2:$G$1000,"&gt;=50",$F$2:$F$1000,"&gt;=55")/100*$AF$9,0),$AF$8,IF(_xlfn.RANK.EQ(L715,$L$2:$L$1000,0)&lt;=ROUND(COUNTIFS($G$2:$G$1000,"&gt;=50",$F$2:$F$1000,"&gt;=55")/100*$AE$9,0),$AE$8,IF(_xlfn.RANK.EQ(M715,$M$2:$M$1000,0)&lt;=ROUND(COUNTIFS($G$2:$G$1000,"&gt;=50",$F$2:$F$1000,"&gt;=55")/100*$AD$9,0),$AD$8,IF(_xlfn.RANK.EQ(N715,$N$2:$N$1000,0)&lt;=ROUND(COUNTIFS($G$2:$G$1000,"&gt;=50",$F$2:$F$1000,"&gt;=55")/100*$AC$9,0),$AC$8,IF(_xlfn.RANK.EQ(O715,$O$2:$O$1000,0)&lt;=ROUND(COUNTIFS($G$2:$G$1000,"&gt;=50",$F$2:$F$1000,"&gt;=55")/100*$AB$9,0),$AB$8,IF(_xlfn.RANK.EQ(P715,$P$2:$P$1000,0)&lt;=ROUND(COUNTIFS($G$2:$G$1000,"&gt;=50",$F$2:$F$1000,"&gt;=55")/100*$AA$9,0),$AA$8,$Z$8)))))),IF(I715&gt;=$Y$9,$Y$8,$X$8)),IF(I715&gt;=$X$32,$X$30,IF(I715&gt;=$Y$32,$Y$30,IF(I715&gt;=$Z$32,$Z$30,IF(I715&gt;=$AA$32,$AA$30,IF(I715&gt;=$AB$32,$AB$30,IF(I715&gt;=$AC$32,$AC$30,IF(I715&gt;=$AD$32,$AD$30,IF(I715&gt;=$AE$32,$AE$30,$AF$30))))))))),"")</f>
        <v/>
      </c>
      <c r="S715" s="9" t="str" cm="1">
        <f t="array" ref="S715">IF(AND(D715&lt;&gt;"",D715&lt;&gt;"GR"),IF(COUNTIF($H$2:$H$1000,"&gt;=50")&gt;=10,IF(D715&lt;&gt;"GR",IF(AND(D715&gt;=55,H715&gt;=50),_xlfn.IFS(AND(H715&gt;=$AF$11,H715&gt;$AE$10,H715&gt;$AD$10,H715&gt;$AC$10,H715&gt;$AB$10,H715&gt;$AA$10,H715&gt;$Z$10),"AA",AND(H715&gt;=$AE$11,H715&gt;$AD$10,H715&gt;$AC$10,H715&gt;$AB$10,H715&gt;$AA$10,H715&gt;$Z$10),"BA",AND(H715&gt;=$AD$11,H715&gt;$AC$10,H715&gt;$AB$10,H715&gt;$AA$10,H715&gt;$Z$10),"BB",AND(H715&gt;=$AC$11,H715&gt;$AB$10,H715&gt;$AA$10,H715&gt;$Z$10),"CB",AND(H715&gt;=$AB$11,H715&gt;$AA$10,H715&gt;$Z$10),"CC",AND(H715&gt;=$AA$11,H715&gt;$Z$10),"DC",H715&gt;=50,"DD"),IF(H715&gt;=$Y$9,"FD","FF")),R715),IF(J715&gt;=$X$32,$X$30,IF(J715&gt;=$Y$32,$Y$30,IF(J715&gt;=$Z$32,$Z$30,IF(J715&gt;=$AA$32,$AA$30,IF(J715&gt;=$AB$32,$AB$30,IF(J715&gt;=$AC$32,$AC$30,IF(J715&gt;=$AD$32,$AD$30,IF(J715&gt;=$AE$32,$AE$30,$AF$30))))))))),R715)</f>
        <v/>
      </c>
      <c r="T715" s="9" t="str" cm="1">
        <f t="array" ref="T715">IF(A715&lt;&gt;"",IF(_xlfn.BITOR(D715&lt;&gt;"GR",D715&lt;&gt;""),IF(AND(J715&gt;=50,D715&gt;=55),_xlfn.RANK.EQ(J715,$J$2:$J$1000,0),_xlfn.IFS(S715="FD",999,S715="FF",1000)),IF(AND(J715&gt;=50,F715&gt;=55),_xlfn.RANK.EQ(J715,$J$2:$J$326,0),_xlfn.IFS(S715="FD",999,S715="FF",1000))),"")</f>
        <v/>
      </c>
    </row>
    <row r="716" spans="1:20" x14ac:dyDescent="0.2">
      <c r="A716" s="3"/>
      <c r="B716" s="3"/>
      <c r="C716" s="3"/>
      <c r="D716" s="3"/>
      <c r="E716" s="16">
        <f t="shared" si="150"/>
        <v>0</v>
      </c>
      <c r="F716" s="16">
        <f t="shared" si="151"/>
        <v>0</v>
      </c>
      <c r="G716" s="9">
        <f t="shared" si="149"/>
        <v>0</v>
      </c>
      <c r="H716" s="9">
        <f t="shared" si="152"/>
        <v>0</v>
      </c>
      <c r="I716" s="9">
        <f t="shared" si="160"/>
        <v>0</v>
      </c>
      <c r="J716" s="9">
        <f t="shared" si="161"/>
        <v>0</v>
      </c>
      <c r="K716" s="9" t="str">
        <f t="shared" si="153"/>
        <v/>
      </c>
      <c r="L716" s="9" t="str">
        <f t="shared" si="154"/>
        <v/>
      </c>
      <c r="M716" s="9" t="str">
        <f t="shared" si="155"/>
        <v/>
      </c>
      <c r="N716" s="9" t="str">
        <f t="shared" si="156"/>
        <v/>
      </c>
      <c r="O716" s="9" t="str">
        <f t="shared" si="157"/>
        <v/>
      </c>
      <c r="P716" s="9" t="str">
        <f t="shared" si="158"/>
        <v/>
      </c>
      <c r="Q716" s="9" t="str">
        <f t="shared" si="159"/>
        <v/>
      </c>
      <c r="R716" s="9" t="str">
        <f>IF(A716&lt;&gt;"",IF(COUNTIF($G$2:$G$1000,"&gt;=50")&gt;=10,IF(AND(F716&gt;=55,G716&gt;=50),IF(_xlfn.RANK.EQ(K716,$K$2:$K$1000,0)&lt;=ROUND(COUNTIFS($G$2:$G$1000,"&gt;=50",$F$2:$F$1000,"&gt;=55")/100*$AF$9,0),$AF$8,IF(_xlfn.RANK.EQ(L716,$L$2:$L$1000,0)&lt;=ROUND(COUNTIFS($G$2:$G$1000,"&gt;=50",$F$2:$F$1000,"&gt;=55")/100*$AE$9,0),$AE$8,IF(_xlfn.RANK.EQ(M716,$M$2:$M$1000,0)&lt;=ROUND(COUNTIFS($G$2:$G$1000,"&gt;=50",$F$2:$F$1000,"&gt;=55")/100*$AD$9,0),$AD$8,IF(_xlfn.RANK.EQ(N716,$N$2:$N$1000,0)&lt;=ROUND(COUNTIFS($G$2:$G$1000,"&gt;=50",$F$2:$F$1000,"&gt;=55")/100*$AC$9,0),$AC$8,IF(_xlfn.RANK.EQ(O716,$O$2:$O$1000,0)&lt;=ROUND(COUNTIFS($G$2:$G$1000,"&gt;=50",$F$2:$F$1000,"&gt;=55")/100*$AB$9,0),$AB$8,IF(_xlfn.RANK.EQ(P716,$P$2:$P$1000,0)&lt;=ROUND(COUNTIFS($G$2:$G$1000,"&gt;=50",$F$2:$F$1000,"&gt;=55")/100*$AA$9,0),$AA$8,$Z$8)))))),IF(I716&gt;=$Y$9,$Y$8,$X$8)),IF(I716&gt;=$X$32,$X$30,IF(I716&gt;=$Y$32,$Y$30,IF(I716&gt;=$Z$32,$Z$30,IF(I716&gt;=$AA$32,$AA$30,IF(I716&gt;=$AB$32,$AB$30,IF(I716&gt;=$AC$32,$AC$30,IF(I716&gt;=$AD$32,$AD$30,IF(I716&gt;=$AE$32,$AE$30,$AF$30))))))))),"")</f>
        <v/>
      </c>
      <c r="S716" s="9" t="str" cm="1">
        <f t="array" ref="S716">IF(AND(D716&lt;&gt;"",D716&lt;&gt;"GR"),IF(COUNTIF($H$2:$H$1000,"&gt;=50")&gt;=10,IF(D716&lt;&gt;"GR",IF(AND(D716&gt;=55,H716&gt;=50),_xlfn.IFS(AND(H716&gt;=$AF$11,H716&gt;$AE$10,H716&gt;$AD$10,H716&gt;$AC$10,H716&gt;$AB$10,H716&gt;$AA$10,H716&gt;$Z$10),"AA",AND(H716&gt;=$AE$11,H716&gt;$AD$10,H716&gt;$AC$10,H716&gt;$AB$10,H716&gt;$AA$10,H716&gt;$Z$10),"BA",AND(H716&gt;=$AD$11,H716&gt;$AC$10,H716&gt;$AB$10,H716&gt;$AA$10,H716&gt;$Z$10),"BB",AND(H716&gt;=$AC$11,H716&gt;$AB$10,H716&gt;$AA$10,H716&gt;$Z$10),"CB",AND(H716&gt;=$AB$11,H716&gt;$AA$10,H716&gt;$Z$10),"CC",AND(H716&gt;=$AA$11,H716&gt;$Z$10),"DC",H716&gt;=50,"DD"),IF(H716&gt;=$Y$9,"FD","FF")),R716),IF(J716&gt;=$X$32,$X$30,IF(J716&gt;=$Y$32,$Y$30,IF(J716&gt;=$Z$32,$Z$30,IF(J716&gt;=$AA$32,$AA$30,IF(J716&gt;=$AB$32,$AB$30,IF(J716&gt;=$AC$32,$AC$30,IF(J716&gt;=$AD$32,$AD$30,IF(J716&gt;=$AE$32,$AE$30,$AF$30))))))))),R716)</f>
        <v/>
      </c>
      <c r="T716" s="9" t="str" cm="1">
        <f t="array" ref="T716">IF(A716&lt;&gt;"",IF(_xlfn.BITOR(D716&lt;&gt;"GR",D716&lt;&gt;""),IF(AND(J716&gt;=50,D716&gt;=55),_xlfn.RANK.EQ(J716,$J$2:$J$1000,0),_xlfn.IFS(S716="FD",999,S716="FF",1000)),IF(AND(J716&gt;=50,F716&gt;=55),_xlfn.RANK.EQ(J716,$J$2:$J$326,0),_xlfn.IFS(S716="FD",999,S716="FF",1000))),"")</f>
        <v/>
      </c>
    </row>
    <row r="717" spans="1:20" x14ac:dyDescent="0.2">
      <c r="A717" s="3"/>
      <c r="B717" s="3"/>
      <c r="C717" s="3"/>
      <c r="D717" s="3"/>
      <c r="E717" s="16">
        <f t="shared" si="150"/>
        <v>0</v>
      </c>
      <c r="F717" s="16">
        <f t="shared" si="151"/>
        <v>0</v>
      </c>
      <c r="G717" s="9">
        <f t="shared" si="149"/>
        <v>0</v>
      </c>
      <c r="H717" s="9">
        <f t="shared" si="152"/>
        <v>0</v>
      </c>
      <c r="I717" s="9">
        <f t="shared" si="160"/>
        <v>0</v>
      </c>
      <c r="J717" s="9">
        <f t="shared" si="161"/>
        <v>0</v>
      </c>
      <c r="K717" s="9" t="str">
        <f t="shared" si="153"/>
        <v/>
      </c>
      <c r="L717" s="9" t="str">
        <f t="shared" si="154"/>
        <v/>
      </c>
      <c r="M717" s="9" t="str">
        <f t="shared" si="155"/>
        <v/>
      </c>
      <c r="N717" s="9" t="str">
        <f t="shared" si="156"/>
        <v/>
      </c>
      <c r="O717" s="9" t="str">
        <f t="shared" si="157"/>
        <v/>
      </c>
      <c r="P717" s="9" t="str">
        <f t="shared" si="158"/>
        <v/>
      </c>
      <c r="Q717" s="9" t="str">
        <f t="shared" si="159"/>
        <v/>
      </c>
      <c r="R717" s="9" t="str">
        <f>IF(A717&lt;&gt;"",IF(COUNTIF($G$2:$G$1000,"&gt;=50")&gt;=10,IF(AND(F717&gt;=55,G717&gt;=50),IF(_xlfn.RANK.EQ(K717,$K$2:$K$1000,0)&lt;=ROUND(COUNTIFS($G$2:$G$1000,"&gt;=50",$F$2:$F$1000,"&gt;=55")/100*$AF$9,0),$AF$8,IF(_xlfn.RANK.EQ(L717,$L$2:$L$1000,0)&lt;=ROUND(COUNTIFS($G$2:$G$1000,"&gt;=50",$F$2:$F$1000,"&gt;=55")/100*$AE$9,0),$AE$8,IF(_xlfn.RANK.EQ(M717,$M$2:$M$1000,0)&lt;=ROUND(COUNTIFS($G$2:$G$1000,"&gt;=50",$F$2:$F$1000,"&gt;=55")/100*$AD$9,0),$AD$8,IF(_xlfn.RANK.EQ(N717,$N$2:$N$1000,0)&lt;=ROUND(COUNTIFS($G$2:$G$1000,"&gt;=50",$F$2:$F$1000,"&gt;=55")/100*$AC$9,0),$AC$8,IF(_xlfn.RANK.EQ(O717,$O$2:$O$1000,0)&lt;=ROUND(COUNTIFS($G$2:$G$1000,"&gt;=50",$F$2:$F$1000,"&gt;=55")/100*$AB$9,0),$AB$8,IF(_xlfn.RANK.EQ(P717,$P$2:$P$1000,0)&lt;=ROUND(COUNTIFS($G$2:$G$1000,"&gt;=50",$F$2:$F$1000,"&gt;=55")/100*$AA$9,0),$AA$8,$Z$8)))))),IF(I717&gt;=$Y$9,$Y$8,$X$8)),IF(I717&gt;=$X$32,$X$30,IF(I717&gt;=$Y$32,$Y$30,IF(I717&gt;=$Z$32,$Z$30,IF(I717&gt;=$AA$32,$AA$30,IF(I717&gt;=$AB$32,$AB$30,IF(I717&gt;=$AC$32,$AC$30,IF(I717&gt;=$AD$32,$AD$30,IF(I717&gt;=$AE$32,$AE$30,$AF$30))))))))),"")</f>
        <v/>
      </c>
      <c r="S717" s="9" t="str" cm="1">
        <f t="array" ref="S717">IF(AND(D717&lt;&gt;"",D717&lt;&gt;"GR"),IF(COUNTIF($H$2:$H$1000,"&gt;=50")&gt;=10,IF(D717&lt;&gt;"GR",IF(AND(D717&gt;=55,H717&gt;=50),_xlfn.IFS(AND(H717&gt;=$AF$11,H717&gt;$AE$10,H717&gt;$AD$10,H717&gt;$AC$10,H717&gt;$AB$10,H717&gt;$AA$10,H717&gt;$Z$10),"AA",AND(H717&gt;=$AE$11,H717&gt;$AD$10,H717&gt;$AC$10,H717&gt;$AB$10,H717&gt;$AA$10,H717&gt;$Z$10),"BA",AND(H717&gt;=$AD$11,H717&gt;$AC$10,H717&gt;$AB$10,H717&gt;$AA$10,H717&gt;$Z$10),"BB",AND(H717&gt;=$AC$11,H717&gt;$AB$10,H717&gt;$AA$10,H717&gt;$Z$10),"CB",AND(H717&gt;=$AB$11,H717&gt;$AA$10,H717&gt;$Z$10),"CC",AND(H717&gt;=$AA$11,H717&gt;$Z$10),"DC",H717&gt;=50,"DD"),IF(H717&gt;=$Y$9,"FD","FF")),R717),IF(J717&gt;=$X$32,$X$30,IF(J717&gt;=$Y$32,$Y$30,IF(J717&gt;=$Z$32,$Z$30,IF(J717&gt;=$AA$32,$AA$30,IF(J717&gt;=$AB$32,$AB$30,IF(J717&gt;=$AC$32,$AC$30,IF(J717&gt;=$AD$32,$AD$30,IF(J717&gt;=$AE$32,$AE$30,$AF$30))))))))),R717)</f>
        <v/>
      </c>
      <c r="T717" s="9" t="str" cm="1">
        <f t="array" ref="T717">IF(A717&lt;&gt;"",IF(_xlfn.BITOR(D717&lt;&gt;"GR",D717&lt;&gt;""),IF(AND(J717&gt;=50,D717&gt;=55),_xlfn.RANK.EQ(J717,$J$2:$J$1000,0),_xlfn.IFS(S717="FD",999,S717="FF",1000)),IF(AND(J717&gt;=50,F717&gt;=55),_xlfn.RANK.EQ(J717,$J$2:$J$326,0),_xlfn.IFS(S717="FD",999,S717="FF",1000))),"")</f>
        <v/>
      </c>
    </row>
    <row r="718" spans="1:20" x14ac:dyDescent="0.2">
      <c r="A718" s="3"/>
      <c r="B718" s="3"/>
      <c r="C718" s="3"/>
      <c r="D718" s="3"/>
      <c r="E718" s="16">
        <f t="shared" si="150"/>
        <v>0</v>
      </c>
      <c r="F718" s="16">
        <f t="shared" si="151"/>
        <v>0</v>
      </c>
      <c r="G718" s="9">
        <f t="shared" si="149"/>
        <v>0</v>
      </c>
      <c r="H718" s="9">
        <f t="shared" si="152"/>
        <v>0</v>
      </c>
      <c r="I718" s="9">
        <f t="shared" si="160"/>
        <v>0</v>
      </c>
      <c r="J718" s="9">
        <f t="shared" si="161"/>
        <v>0</v>
      </c>
      <c r="K718" s="9" t="str">
        <f t="shared" si="153"/>
        <v/>
      </c>
      <c r="L718" s="9" t="str">
        <f t="shared" si="154"/>
        <v/>
      </c>
      <c r="M718" s="9" t="str">
        <f t="shared" si="155"/>
        <v/>
      </c>
      <c r="N718" s="9" t="str">
        <f t="shared" si="156"/>
        <v/>
      </c>
      <c r="O718" s="9" t="str">
        <f t="shared" si="157"/>
        <v/>
      </c>
      <c r="P718" s="9" t="str">
        <f t="shared" si="158"/>
        <v/>
      </c>
      <c r="Q718" s="9" t="str">
        <f t="shared" si="159"/>
        <v/>
      </c>
      <c r="R718" s="9" t="str">
        <f>IF(A718&lt;&gt;"",IF(COUNTIF($G$2:$G$1000,"&gt;=50")&gt;=10,IF(AND(F718&gt;=55,G718&gt;=50),IF(_xlfn.RANK.EQ(K718,$K$2:$K$1000,0)&lt;=ROUND(COUNTIFS($G$2:$G$1000,"&gt;=50",$F$2:$F$1000,"&gt;=55")/100*$AF$9,0),$AF$8,IF(_xlfn.RANK.EQ(L718,$L$2:$L$1000,0)&lt;=ROUND(COUNTIFS($G$2:$G$1000,"&gt;=50",$F$2:$F$1000,"&gt;=55")/100*$AE$9,0),$AE$8,IF(_xlfn.RANK.EQ(M718,$M$2:$M$1000,0)&lt;=ROUND(COUNTIFS($G$2:$G$1000,"&gt;=50",$F$2:$F$1000,"&gt;=55")/100*$AD$9,0),$AD$8,IF(_xlfn.RANK.EQ(N718,$N$2:$N$1000,0)&lt;=ROUND(COUNTIFS($G$2:$G$1000,"&gt;=50",$F$2:$F$1000,"&gt;=55")/100*$AC$9,0),$AC$8,IF(_xlfn.RANK.EQ(O718,$O$2:$O$1000,0)&lt;=ROUND(COUNTIFS($G$2:$G$1000,"&gt;=50",$F$2:$F$1000,"&gt;=55")/100*$AB$9,0),$AB$8,IF(_xlfn.RANK.EQ(P718,$P$2:$P$1000,0)&lt;=ROUND(COUNTIFS($G$2:$G$1000,"&gt;=50",$F$2:$F$1000,"&gt;=55")/100*$AA$9,0),$AA$8,$Z$8)))))),IF(I718&gt;=$Y$9,$Y$8,$X$8)),IF(I718&gt;=$X$32,$X$30,IF(I718&gt;=$Y$32,$Y$30,IF(I718&gt;=$Z$32,$Z$30,IF(I718&gt;=$AA$32,$AA$30,IF(I718&gt;=$AB$32,$AB$30,IF(I718&gt;=$AC$32,$AC$30,IF(I718&gt;=$AD$32,$AD$30,IF(I718&gt;=$AE$32,$AE$30,$AF$30))))))))),"")</f>
        <v/>
      </c>
      <c r="S718" s="9" t="str" cm="1">
        <f t="array" ref="S718">IF(AND(D718&lt;&gt;"",D718&lt;&gt;"GR"),IF(COUNTIF($H$2:$H$1000,"&gt;=50")&gt;=10,IF(D718&lt;&gt;"GR",IF(AND(D718&gt;=55,H718&gt;=50),_xlfn.IFS(AND(H718&gt;=$AF$11,H718&gt;$AE$10,H718&gt;$AD$10,H718&gt;$AC$10,H718&gt;$AB$10,H718&gt;$AA$10,H718&gt;$Z$10),"AA",AND(H718&gt;=$AE$11,H718&gt;$AD$10,H718&gt;$AC$10,H718&gt;$AB$10,H718&gt;$AA$10,H718&gt;$Z$10),"BA",AND(H718&gt;=$AD$11,H718&gt;$AC$10,H718&gt;$AB$10,H718&gt;$AA$10,H718&gt;$Z$10),"BB",AND(H718&gt;=$AC$11,H718&gt;$AB$10,H718&gt;$AA$10,H718&gt;$Z$10),"CB",AND(H718&gt;=$AB$11,H718&gt;$AA$10,H718&gt;$Z$10),"CC",AND(H718&gt;=$AA$11,H718&gt;$Z$10),"DC",H718&gt;=50,"DD"),IF(H718&gt;=$Y$9,"FD","FF")),R718),IF(J718&gt;=$X$32,$X$30,IF(J718&gt;=$Y$32,$Y$30,IF(J718&gt;=$Z$32,$Z$30,IF(J718&gt;=$AA$32,$AA$30,IF(J718&gt;=$AB$32,$AB$30,IF(J718&gt;=$AC$32,$AC$30,IF(J718&gt;=$AD$32,$AD$30,IF(J718&gt;=$AE$32,$AE$30,$AF$30))))))))),R718)</f>
        <v/>
      </c>
      <c r="T718" s="9" t="str" cm="1">
        <f t="array" ref="T718">IF(A718&lt;&gt;"",IF(_xlfn.BITOR(D718&lt;&gt;"GR",D718&lt;&gt;""),IF(AND(J718&gt;=50,D718&gt;=55),_xlfn.RANK.EQ(J718,$J$2:$J$1000,0),_xlfn.IFS(S718="FD",999,S718="FF",1000)),IF(AND(J718&gt;=50,F718&gt;=55),_xlfn.RANK.EQ(J718,$J$2:$J$326,0),_xlfn.IFS(S718="FD",999,S718="FF",1000))),"")</f>
        <v/>
      </c>
    </row>
    <row r="719" spans="1:20" x14ac:dyDescent="0.2">
      <c r="A719" s="3"/>
      <c r="B719" s="3"/>
      <c r="C719" s="3"/>
      <c r="D719" s="3"/>
      <c r="E719" s="16">
        <f t="shared" si="150"/>
        <v>0</v>
      </c>
      <c r="F719" s="16">
        <f t="shared" si="151"/>
        <v>0</v>
      </c>
      <c r="G719" s="9">
        <f t="shared" si="149"/>
        <v>0</v>
      </c>
      <c r="H719" s="9">
        <f t="shared" si="152"/>
        <v>0</v>
      </c>
      <c r="I719" s="9">
        <f t="shared" si="160"/>
        <v>0</v>
      </c>
      <c r="J719" s="9">
        <f t="shared" si="161"/>
        <v>0</v>
      </c>
      <c r="K719" s="9" t="str">
        <f t="shared" si="153"/>
        <v/>
      </c>
      <c r="L719" s="9" t="str">
        <f t="shared" si="154"/>
        <v/>
      </c>
      <c r="M719" s="9" t="str">
        <f t="shared" si="155"/>
        <v/>
      </c>
      <c r="N719" s="9" t="str">
        <f t="shared" si="156"/>
        <v/>
      </c>
      <c r="O719" s="9" t="str">
        <f t="shared" si="157"/>
        <v/>
      </c>
      <c r="P719" s="9" t="str">
        <f t="shared" si="158"/>
        <v/>
      </c>
      <c r="Q719" s="9" t="str">
        <f t="shared" si="159"/>
        <v/>
      </c>
      <c r="R719" s="9" t="str">
        <f>IF(A719&lt;&gt;"",IF(COUNTIF($G$2:$G$1000,"&gt;=50")&gt;=10,IF(AND(F719&gt;=55,G719&gt;=50),IF(_xlfn.RANK.EQ(K719,$K$2:$K$1000,0)&lt;=ROUND(COUNTIFS($G$2:$G$1000,"&gt;=50",$F$2:$F$1000,"&gt;=55")/100*$AF$9,0),$AF$8,IF(_xlfn.RANK.EQ(L719,$L$2:$L$1000,0)&lt;=ROUND(COUNTIFS($G$2:$G$1000,"&gt;=50",$F$2:$F$1000,"&gt;=55")/100*$AE$9,0),$AE$8,IF(_xlfn.RANK.EQ(M719,$M$2:$M$1000,0)&lt;=ROUND(COUNTIFS($G$2:$G$1000,"&gt;=50",$F$2:$F$1000,"&gt;=55")/100*$AD$9,0),$AD$8,IF(_xlfn.RANK.EQ(N719,$N$2:$N$1000,0)&lt;=ROUND(COUNTIFS($G$2:$G$1000,"&gt;=50",$F$2:$F$1000,"&gt;=55")/100*$AC$9,0),$AC$8,IF(_xlfn.RANK.EQ(O719,$O$2:$O$1000,0)&lt;=ROUND(COUNTIFS($G$2:$G$1000,"&gt;=50",$F$2:$F$1000,"&gt;=55")/100*$AB$9,0),$AB$8,IF(_xlfn.RANK.EQ(P719,$P$2:$P$1000,0)&lt;=ROUND(COUNTIFS($G$2:$G$1000,"&gt;=50",$F$2:$F$1000,"&gt;=55")/100*$AA$9,0),$AA$8,$Z$8)))))),IF(I719&gt;=$Y$9,$Y$8,$X$8)),IF(I719&gt;=$X$32,$X$30,IF(I719&gt;=$Y$32,$Y$30,IF(I719&gt;=$Z$32,$Z$30,IF(I719&gt;=$AA$32,$AA$30,IF(I719&gt;=$AB$32,$AB$30,IF(I719&gt;=$AC$32,$AC$30,IF(I719&gt;=$AD$32,$AD$30,IF(I719&gt;=$AE$32,$AE$30,$AF$30))))))))),"")</f>
        <v/>
      </c>
      <c r="S719" s="9" t="str" cm="1">
        <f t="array" ref="S719">IF(AND(D719&lt;&gt;"",D719&lt;&gt;"GR"),IF(COUNTIF($H$2:$H$1000,"&gt;=50")&gt;=10,IF(D719&lt;&gt;"GR",IF(AND(D719&gt;=55,H719&gt;=50),_xlfn.IFS(AND(H719&gt;=$AF$11,H719&gt;$AE$10,H719&gt;$AD$10,H719&gt;$AC$10,H719&gt;$AB$10,H719&gt;$AA$10,H719&gt;$Z$10),"AA",AND(H719&gt;=$AE$11,H719&gt;$AD$10,H719&gt;$AC$10,H719&gt;$AB$10,H719&gt;$AA$10,H719&gt;$Z$10),"BA",AND(H719&gt;=$AD$11,H719&gt;$AC$10,H719&gt;$AB$10,H719&gt;$AA$10,H719&gt;$Z$10),"BB",AND(H719&gt;=$AC$11,H719&gt;$AB$10,H719&gt;$AA$10,H719&gt;$Z$10),"CB",AND(H719&gt;=$AB$11,H719&gt;$AA$10,H719&gt;$Z$10),"CC",AND(H719&gt;=$AA$11,H719&gt;$Z$10),"DC",H719&gt;=50,"DD"),IF(H719&gt;=$Y$9,"FD","FF")),R719),IF(J719&gt;=$X$32,$X$30,IF(J719&gt;=$Y$32,$Y$30,IF(J719&gt;=$Z$32,$Z$30,IF(J719&gt;=$AA$32,$AA$30,IF(J719&gt;=$AB$32,$AB$30,IF(J719&gt;=$AC$32,$AC$30,IF(J719&gt;=$AD$32,$AD$30,IF(J719&gt;=$AE$32,$AE$30,$AF$30))))))))),R719)</f>
        <v/>
      </c>
      <c r="T719" s="9" t="str" cm="1">
        <f t="array" ref="T719">IF(A719&lt;&gt;"",IF(_xlfn.BITOR(D719&lt;&gt;"GR",D719&lt;&gt;""),IF(AND(J719&gt;=50,D719&gt;=55),_xlfn.RANK.EQ(J719,$J$2:$J$1000,0),_xlfn.IFS(S719="FD",999,S719="FF",1000)),IF(AND(J719&gt;=50,F719&gt;=55),_xlfn.RANK.EQ(J719,$J$2:$J$326,0),_xlfn.IFS(S719="FD",999,S719="FF",1000))),"")</f>
        <v/>
      </c>
    </row>
    <row r="720" spans="1:20" x14ac:dyDescent="0.2">
      <c r="A720" s="3"/>
      <c r="B720" s="3"/>
      <c r="C720" s="3"/>
      <c r="D720" s="3"/>
      <c r="E720" s="16">
        <f t="shared" si="150"/>
        <v>0</v>
      </c>
      <c r="F720" s="16">
        <f t="shared" si="151"/>
        <v>0</v>
      </c>
      <c r="G720" s="9">
        <f t="shared" si="149"/>
        <v>0</v>
      </c>
      <c r="H720" s="9">
        <f t="shared" si="152"/>
        <v>0</v>
      </c>
      <c r="I720" s="9">
        <f t="shared" si="160"/>
        <v>0</v>
      </c>
      <c r="J720" s="9">
        <f t="shared" si="161"/>
        <v>0</v>
      </c>
      <c r="K720" s="9" t="str">
        <f t="shared" si="153"/>
        <v/>
      </c>
      <c r="L720" s="9" t="str">
        <f t="shared" si="154"/>
        <v/>
      </c>
      <c r="M720" s="9" t="str">
        <f t="shared" si="155"/>
        <v/>
      </c>
      <c r="N720" s="9" t="str">
        <f t="shared" si="156"/>
        <v/>
      </c>
      <c r="O720" s="9" t="str">
        <f t="shared" si="157"/>
        <v/>
      </c>
      <c r="P720" s="9" t="str">
        <f t="shared" si="158"/>
        <v/>
      </c>
      <c r="Q720" s="9" t="str">
        <f t="shared" si="159"/>
        <v/>
      </c>
      <c r="R720" s="9" t="str">
        <f>IF(A720&lt;&gt;"",IF(COUNTIF($G$2:$G$1000,"&gt;=50")&gt;=10,IF(AND(F720&gt;=55,G720&gt;=50),IF(_xlfn.RANK.EQ(K720,$K$2:$K$1000,0)&lt;=ROUND(COUNTIFS($G$2:$G$1000,"&gt;=50",$F$2:$F$1000,"&gt;=55")/100*$AF$9,0),$AF$8,IF(_xlfn.RANK.EQ(L720,$L$2:$L$1000,0)&lt;=ROUND(COUNTIFS($G$2:$G$1000,"&gt;=50",$F$2:$F$1000,"&gt;=55")/100*$AE$9,0),$AE$8,IF(_xlfn.RANK.EQ(M720,$M$2:$M$1000,0)&lt;=ROUND(COUNTIFS($G$2:$G$1000,"&gt;=50",$F$2:$F$1000,"&gt;=55")/100*$AD$9,0),$AD$8,IF(_xlfn.RANK.EQ(N720,$N$2:$N$1000,0)&lt;=ROUND(COUNTIFS($G$2:$G$1000,"&gt;=50",$F$2:$F$1000,"&gt;=55")/100*$AC$9,0),$AC$8,IF(_xlfn.RANK.EQ(O720,$O$2:$O$1000,0)&lt;=ROUND(COUNTIFS($G$2:$G$1000,"&gt;=50",$F$2:$F$1000,"&gt;=55")/100*$AB$9,0),$AB$8,IF(_xlfn.RANK.EQ(P720,$P$2:$P$1000,0)&lt;=ROUND(COUNTIFS($G$2:$G$1000,"&gt;=50",$F$2:$F$1000,"&gt;=55")/100*$AA$9,0),$AA$8,$Z$8)))))),IF(I720&gt;=$Y$9,$Y$8,$X$8)),IF(I720&gt;=$X$32,$X$30,IF(I720&gt;=$Y$32,$Y$30,IF(I720&gt;=$Z$32,$Z$30,IF(I720&gt;=$AA$32,$AA$30,IF(I720&gt;=$AB$32,$AB$30,IF(I720&gt;=$AC$32,$AC$30,IF(I720&gt;=$AD$32,$AD$30,IF(I720&gt;=$AE$32,$AE$30,$AF$30))))))))),"")</f>
        <v/>
      </c>
      <c r="S720" s="9" t="str" cm="1">
        <f t="array" ref="S720">IF(AND(D720&lt;&gt;"",D720&lt;&gt;"GR"),IF(COUNTIF($H$2:$H$1000,"&gt;=50")&gt;=10,IF(D720&lt;&gt;"GR",IF(AND(D720&gt;=55,H720&gt;=50),_xlfn.IFS(AND(H720&gt;=$AF$11,H720&gt;$AE$10,H720&gt;$AD$10,H720&gt;$AC$10,H720&gt;$AB$10,H720&gt;$AA$10,H720&gt;$Z$10),"AA",AND(H720&gt;=$AE$11,H720&gt;$AD$10,H720&gt;$AC$10,H720&gt;$AB$10,H720&gt;$AA$10,H720&gt;$Z$10),"BA",AND(H720&gt;=$AD$11,H720&gt;$AC$10,H720&gt;$AB$10,H720&gt;$AA$10,H720&gt;$Z$10),"BB",AND(H720&gt;=$AC$11,H720&gt;$AB$10,H720&gt;$AA$10,H720&gt;$Z$10),"CB",AND(H720&gt;=$AB$11,H720&gt;$AA$10,H720&gt;$Z$10),"CC",AND(H720&gt;=$AA$11,H720&gt;$Z$10),"DC",H720&gt;=50,"DD"),IF(H720&gt;=$Y$9,"FD","FF")),R720),IF(J720&gt;=$X$32,$X$30,IF(J720&gt;=$Y$32,$Y$30,IF(J720&gt;=$Z$32,$Z$30,IF(J720&gt;=$AA$32,$AA$30,IF(J720&gt;=$AB$32,$AB$30,IF(J720&gt;=$AC$32,$AC$30,IF(J720&gt;=$AD$32,$AD$30,IF(J720&gt;=$AE$32,$AE$30,$AF$30))))))))),R720)</f>
        <v/>
      </c>
      <c r="T720" s="9" t="str" cm="1">
        <f t="array" ref="T720">IF(A720&lt;&gt;"",IF(_xlfn.BITOR(D720&lt;&gt;"GR",D720&lt;&gt;""),IF(AND(J720&gt;=50,D720&gt;=55),_xlfn.RANK.EQ(J720,$J$2:$J$1000,0),_xlfn.IFS(S720="FD",999,S720="FF",1000)),IF(AND(J720&gt;=50,F720&gt;=55),_xlfn.RANK.EQ(J720,$J$2:$J$326,0),_xlfn.IFS(S720="FD",999,S720="FF",1000))),"")</f>
        <v/>
      </c>
    </row>
    <row r="721" spans="1:20" x14ac:dyDescent="0.2">
      <c r="A721" s="3"/>
      <c r="B721" s="3"/>
      <c r="C721" s="3"/>
      <c r="D721" s="3"/>
      <c r="E721" s="16">
        <f t="shared" si="150"/>
        <v>0</v>
      </c>
      <c r="F721" s="16">
        <f t="shared" si="151"/>
        <v>0</v>
      </c>
      <c r="G721" s="9">
        <f t="shared" si="149"/>
        <v>0</v>
      </c>
      <c r="H721" s="9">
        <f t="shared" si="152"/>
        <v>0</v>
      </c>
      <c r="I721" s="9">
        <f t="shared" si="160"/>
        <v>0</v>
      </c>
      <c r="J721" s="9">
        <f t="shared" si="161"/>
        <v>0</v>
      </c>
      <c r="K721" s="9" t="str">
        <f t="shared" si="153"/>
        <v/>
      </c>
      <c r="L721" s="9" t="str">
        <f t="shared" si="154"/>
        <v/>
      </c>
      <c r="M721" s="9" t="str">
        <f t="shared" si="155"/>
        <v/>
      </c>
      <c r="N721" s="9" t="str">
        <f t="shared" si="156"/>
        <v/>
      </c>
      <c r="O721" s="9" t="str">
        <f t="shared" si="157"/>
        <v/>
      </c>
      <c r="P721" s="9" t="str">
        <f t="shared" si="158"/>
        <v/>
      </c>
      <c r="Q721" s="9" t="str">
        <f t="shared" si="159"/>
        <v/>
      </c>
      <c r="R721" s="9" t="str">
        <f>IF(A721&lt;&gt;"",IF(COUNTIF($G$2:$G$1000,"&gt;=50")&gt;=10,IF(AND(F721&gt;=55,G721&gt;=50),IF(_xlfn.RANK.EQ(K721,$K$2:$K$1000,0)&lt;=ROUND(COUNTIFS($G$2:$G$1000,"&gt;=50",$F$2:$F$1000,"&gt;=55")/100*$AF$9,0),$AF$8,IF(_xlfn.RANK.EQ(L721,$L$2:$L$1000,0)&lt;=ROUND(COUNTIFS($G$2:$G$1000,"&gt;=50",$F$2:$F$1000,"&gt;=55")/100*$AE$9,0),$AE$8,IF(_xlfn.RANK.EQ(M721,$M$2:$M$1000,0)&lt;=ROUND(COUNTIFS($G$2:$G$1000,"&gt;=50",$F$2:$F$1000,"&gt;=55")/100*$AD$9,0),$AD$8,IF(_xlfn.RANK.EQ(N721,$N$2:$N$1000,0)&lt;=ROUND(COUNTIFS($G$2:$G$1000,"&gt;=50",$F$2:$F$1000,"&gt;=55")/100*$AC$9,0),$AC$8,IF(_xlfn.RANK.EQ(O721,$O$2:$O$1000,0)&lt;=ROUND(COUNTIFS($G$2:$G$1000,"&gt;=50",$F$2:$F$1000,"&gt;=55")/100*$AB$9,0),$AB$8,IF(_xlfn.RANK.EQ(P721,$P$2:$P$1000,0)&lt;=ROUND(COUNTIFS($G$2:$G$1000,"&gt;=50",$F$2:$F$1000,"&gt;=55")/100*$AA$9,0),$AA$8,$Z$8)))))),IF(I721&gt;=$Y$9,$Y$8,$X$8)),IF(I721&gt;=$X$32,$X$30,IF(I721&gt;=$Y$32,$Y$30,IF(I721&gt;=$Z$32,$Z$30,IF(I721&gt;=$AA$32,$AA$30,IF(I721&gt;=$AB$32,$AB$30,IF(I721&gt;=$AC$32,$AC$30,IF(I721&gt;=$AD$32,$AD$30,IF(I721&gt;=$AE$32,$AE$30,$AF$30))))))))),"")</f>
        <v/>
      </c>
      <c r="S721" s="9" t="str" cm="1">
        <f t="array" ref="S721">IF(AND(D721&lt;&gt;"",D721&lt;&gt;"GR"),IF(COUNTIF($H$2:$H$1000,"&gt;=50")&gt;=10,IF(D721&lt;&gt;"GR",IF(AND(D721&gt;=55,H721&gt;=50),_xlfn.IFS(AND(H721&gt;=$AF$11,H721&gt;$AE$10,H721&gt;$AD$10,H721&gt;$AC$10,H721&gt;$AB$10,H721&gt;$AA$10,H721&gt;$Z$10),"AA",AND(H721&gt;=$AE$11,H721&gt;$AD$10,H721&gt;$AC$10,H721&gt;$AB$10,H721&gt;$AA$10,H721&gt;$Z$10),"BA",AND(H721&gt;=$AD$11,H721&gt;$AC$10,H721&gt;$AB$10,H721&gt;$AA$10,H721&gt;$Z$10),"BB",AND(H721&gt;=$AC$11,H721&gt;$AB$10,H721&gt;$AA$10,H721&gt;$Z$10),"CB",AND(H721&gt;=$AB$11,H721&gt;$AA$10,H721&gt;$Z$10),"CC",AND(H721&gt;=$AA$11,H721&gt;$Z$10),"DC",H721&gt;=50,"DD"),IF(H721&gt;=$Y$9,"FD","FF")),R721),IF(J721&gt;=$X$32,$X$30,IF(J721&gt;=$Y$32,$Y$30,IF(J721&gt;=$Z$32,$Z$30,IF(J721&gt;=$AA$32,$AA$30,IF(J721&gt;=$AB$32,$AB$30,IF(J721&gt;=$AC$32,$AC$30,IF(J721&gt;=$AD$32,$AD$30,IF(J721&gt;=$AE$32,$AE$30,$AF$30))))))))),R721)</f>
        <v/>
      </c>
      <c r="T721" s="9" t="str" cm="1">
        <f t="array" ref="T721">IF(A721&lt;&gt;"",IF(_xlfn.BITOR(D721&lt;&gt;"GR",D721&lt;&gt;""),IF(AND(J721&gt;=50,D721&gt;=55),_xlfn.RANK.EQ(J721,$J$2:$J$1000,0),_xlfn.IFS(S721="FD",999,S721="FF",1000)),IF(AND(J721&gt;=50,F721&gt;=55),_xlfn.RANK.EQ(J721,$J$2:$J$326,0),_xlfn.IFS(S721="FD",999,S721="FF",1000))),"")</f>
        <v/>
      </c>
    </row>
    <row r="722" spans="1:20" x14ac:dyDescent="0.2">
      <c r="A722" s="3"/>
      <c r="B722" s="3"/>
      <c r="C722" s="3"/>
      <c r="D722" s="3"/>
      <c r="E722" s="16">
        <f t="shared" si="150"/>
        <v>0</v>
      </c>
      <c r="F722" s="16">
        <f t="shared" si="151"/>
        <v>0</v>
      </c>
      <c r="G722" s="9">
        <f t="shared" si="149"/>
        <v>0</v>
      </c>
      <c r="H722" s="9">
        <f t="shared" si="152"/>
        <v>0</v>
      </c>
      <c r="I722" s="9">
        <f t="shared" si="160"/>
        <v>0</v>
      </c>
      <c r="J722" s="9">
        <f t="shared" si="161"/>
        <v>0</v>
      </c>
      <c r="K722" s="9" t="str">
        <f t="shared" si="153"/>
        <v/>
      </c>
      <c r="L722" s="9" t="str">
        <f t="shared" si="154"/>
        <v/>
      </c>
      <c r="M722" s="9" t="str">
        <f t="shared" si="155"/>
        <v/>
      </c>
      <c r="N722" s="9" t="str">
        <f t="shared" si="156"/>
        <v/>
      </c>
      <c r="O722" s="9" t="str">
        <f t="shared" si="157"/>
        <v/>
      </c>
      <c r="P722" s="9" t="str">
        <f t="shared" si="158"/>
        <v/>
      </c>
      <c r="Q722" s="9" t="str">
        <f t="shared" si="159"/>
        <v/>
      </c>
      <c r="R722" s="9" t="str">
        <f>IF(A722&lt;&gt;"",IF(COUNTIF($G$2:$G$1000,"&gt;=50")&gt;=10,IF(AND(F722&gt;=55,G722&gt;=50),IF(_xlfn.RANK.EQ(K722,$K$2:$K$1000,0)&lt;=ROUND(COUNTIFS($G$2:$G$1000,"&gt;=50",$F$2:$F$1000,"&gt;=55")/100*$AF$9,0),$AF$8,IF(_xlfn.RANK.EQ(L722,$L$2:$L$1000,0)&lt;=ROUND(COUNTIFS($G$2:$G$1000,"&gt;=50",$F$2:$F$1000,"&gt;=55")/100*$AE$9,0),$AE$8,IF(_xlfn.RANK.EQ(M722,$M$2:$M$1000,0)&lt;=ROUND(COUNTIFS($G$2:$G$1000,"&gt;=50",$F$2:$F$1000,"&gt;=55")/100*$AD$9,0),$AD$8,IF(_xlfn.RANK.EQ(N722,$N$2:$N$1000,0)&lt;=ROUND(COUNTIFS($G$2:$G$1000,"&gt;=50",$F$2:$F$1000,"&gt;=55")/100*$AC$9,0),$AC$8,IF(_xlfn.RANK.EQ(O722,$O$2:$O$1000,0)&lt;=ROUND(COUNTIFS($G$2:$G$1000,"&gt;=50",$F$2:$F$1000,"&gt;=55")/100*$AB$9,0),$AB$8,IF(_xlfn.RANK.EQ(P722,$P$2:$P$1000,0)&lt;=ROUND(COUNTIFS($G$2:$G$1000,"&gt;=50",$F$2:$F$1000,"&gt;=55")/100*$AA$9,0),$AA$8,$Z$8)))))),IF(I722&gt;=$Y$9,$Y$8,$X$8)),IF(I722&gt;=$X$32,$X$30,IF(I722&gt;=$Y$32,$Y$30,IF(I722&gt;=$Z$32,$Z$30,IF(I722&gt;=$AA$32,$AA$30,IF(I722&gt;=$AB$32,$AB$30,IF(I722&gt;=$AC$32,$AC$30,IF(I722&gt;=$AD$32,$AD$30,IF(I722&gt;=$AE$32,$AE$30,$AF$30))))))))),"")</f>
        <v/>
      </c>
      <c r="S722" s="9" t="str" cm="1">
        <f t="array" ref="S722">IF(AND(D722&lt;&gt;"",D722&lt;&gt;"GR"),IF(COUNTIF($H$2:$H$1000,"&gt;=50")&gt;=10,IF(D722&lt;&gt;"GR",IF(AND(D722&gt;=55,H722&gt;=50),_xlfn.IFS(AND(H722&gt;=$AF$11,H722&gt;$AE$10,H722&gt;$AD$10,H722&gt;$AC$10,H722&gt;$AB$10,H722&gt;$AA$10,H722&gt;$Z$10),"AA",AND(H722&gt;=$AE$11,H722&gt;$AD$10,H722&gt;$AC$10,H722&gt;$AB$10,H722&gt;$AA$10,H722&gt;$Z$10),"BA",AND(H722&gt;=$AD$11,H722&gt;$AC$10,H722&gt;$AB$10,H722&gt;$AA$10,H722&gt;$Z$10),"BB",AND(H722&gt;=$AC$11,H722&gt;$AB$10,H722&gt;$AA$10,H722&gt;$Z$10),"CB",AND(H722&gt;=$AB$11,H722&gt;$AA$10,H722&gt;$Z$10),"CC",AND(H722&gt;=$AA$11,H722&gt;$Z$10),"DC",H722&gt;=50,"DD"),IF(H722&gt;=$Y$9,"FD","FF")),R722),IF(J722&gt;=$X$32,$X$30,IF(J722&gt;=$Y$32,$Y$30,IF(J722&gt;=$Z$32,$Z$30,IF(J722&gt;=$AA$32,$AA$30,IF(J722&gt;=$AB$32,$AB$30,IF(J722&gt;=$AC$32,$AC$30,IF(J722&gt;=$AD$32,$AD$30,IF(J722&gt;=$AE$32,$AE$30,$AF$30))))))))),R722)</f>
        <v/>
      </c>
      <c r="T722" s="9" t="str" cm="1">
        <f t="array" ref="T722">IF(A722&lt;&gt;"",IF(_xlfn.BITOR(D722&lt;&gt;"GR",D722&lt;&gt;""),IF(AND(J722&gt;=50,D722&gt;=55),_xlfn.RANK.EQ(J722,$J$2:$J$1000,0),_xlfn.IFS(S722="FD",999,S722="FF",1000)),IF(AND(J722&gt;=50,F722&gt;=55),_xlfn.RANK.EQ(J722,$J$2:$J$326,0),_xlfn.IFS(S722="FD",999,S722="FF",1000))),"")</f>
        <v/>
      </c>
    </row>
    <row r="723" spans="1:20" x14ac:dyDescent="0.2">
      <c r="A723" s="3"/>
      <c r="B723" s="3"/>
      <c r="C723" s="3"/>
      <c r="D723" s="3"/>
      <c r="E723" s="16">
        <f t="shared" si="150"/>
        <v>0</v>
      </c>
      <c r="F723" s="16">
        <f t="shared" si="151"/>
        <v>0</v>
      </c>
      <c r="G723" s="9">
        <f t="shared" si="149"/>
        <v>0</v>
      </c>
      <c r="H723" s="9">
        <f t="shared" si="152"/>
        <v>0</v>
      </c>
      <c r="I723" s="9">
        <f t="shared" si="160"/>
        <v>0</v>
      </c>
      <c r="J723" s="9">
        <f t="shared" si="161"/>
        <v>0</v>
      </c>
      <c r="K723" s="9" t="str">
        <f t="shared" si="153"/>
        <v/>
      </c>
      <c r="L723" s="9" t="str">
        <f t="shared" si="154"/>
        <v/>
      </c>
      <c r="M723" s="9" t="str">
        <f t="shared" si="155"/>
        <v/>
      </c>
      <c r="N723" s="9" t="str">
        <f t="shared" si="156"/>
        <v/>
      </c>
      <c r="O723" s="9" t="str">
        <f t="shared" si="157"/>
        <v/>
      </c>
      <c r="P723" s="9" t="str">
        <f t="shared" si="158"/>
        <v/>
      </c>
      <c r="Q723" s="9" t="str">
        <f t="shared" si="159"/>
        <v/>
      </c>
      <c r="R723" s="9" t="str">
        <f>IF(A723&lt;&gt;"",IF(COUNTIF($G$2:$G$1000,"&gt;=50")&gt;=10,IF(AND(F723&gt;=55,G723&gt;=50),IF(_xlfn.RANK.EQ(K723,$K$2:$K$1000,0)&lt;=ROUND(COUNTIFS($G$2:$G$1000,"&gt;=50",$F$2:$F$1000,"&gt;=55")/100*$AF$9,0),$AF$8,IF(_xlfn.RANK.EQ(L723,$L$2:$L$1000,0)&lt;=ROUND(COUNTIFS($G$2:$G$1000,"&gt;=50",$F$2:$F$1000,"&gt;=55")/100*$AE$9,0),$AE$8,IF(_xlfn.RANK.EQ(M723,$M$2:$M$1000,0)&lt;=ROUND(COUNTIFS($G$2:$G$1000,"&gt;=50",$F$2:$F$1000,"&gt;=55")/100*$AD$9,0),$AD$8,IF(_xlfn.RANK.EQ(N723,$N$2:$N$1000,0)&lt;=ROUND(COUNTIFS($G$2:$G$1000,"&gt;=50",$F$2:$F$1000,"&gt;=55")/100*$AC$9,0),$AC$8,IF(_xlfn.RANK.EQ(O723,$O$2:$O$1000,0)&lt;=ROUND(COUNTIFS($G$2:$G$1000,"&gt;=50",$F$2:$F$1000,"&gt;=55")/100*$AB$9,0),$AB$8,IF(_xlfn.RANK.EQ(P723,$P$2:$P$1000,0)&lt;=ROUND(COUNTIFS($G$2:$G$1000,"&gt;=50",$F$2:$F$1000,"&gt;=55")/100*$AA$9,0),$AA$8,$Z$8)))))),IF(I723&gt;=$Y$9,$Y$8,$X$8)),IF(I723&gt;=$X$32,$X$30,IF(I723&gt;=$Y$32,$Y$30,IF(I723&gt;=$Z$32,$Z$30,IF(I723&gt;=$AA$32,$AA$30,IF(I723&gt;=$AB$32,$AB$30,IF(I723&gt;=$AC$32,$AC$30,IF(I723&gt;=$AD$32,$AD$30,IF(I723&gt;=$AE$32,$AE$30,$AF$30))))))))),"")</f>
        <v/>
      </c>
      <c r="S723" s="9" t="str" cm="1">
        <f t="array" ref="S723">IF(AND(D723&lt;&gt;"",D723&lt;&gt;"GR"),IF(COUNTIF($H$2:$H$1000,"&gt;=50")&gt;=10,IF(D723&lt;&gt;"GR",IF(AND(D723&gt;=55,H723&gt;=50),_xlfn.IFS(AND(H723&gt;=$AF$11,H723&gt;$AE$10,H723&gt;$AD$10,H723&gt;$AC$10,H723&gt;$AB$10,H723&gt;$AA$10,H723&gt;$Z$10),"AA",AND(H723&gt;=$AE$11,H723&gt;$AD$10,H723&gt;$AC$10,H723&gt;$AB$10,H723&gt;$AA$10,H723&gt;$Z$10),"BA",AND(H723&gt;=$AD$11,H723&gt;$AC$10,H723&gt;$AB$10,H723&gt;$AA$10,H723&gt;$Z$10),"BB",AND(H723&gt;=$AC$11,H723&gt;$AB$10,H723&gt;$AA$10,H723&gt;$Z$10),"CB",AND(H723&gt;=$AB$11,H723&gt;$AA$10,H723&gt;$Z$10),"CC",AND(H723&gt;=$AA$11,H723&gt;$Z$10),"DC",H723&gt;=50,"DD"),IF(H723&gt;=$Y$9,"FD","FF")),R723),IF(J723&gt;=$X$32,$X$30,IF(J723&gt;=$Y$32,$Y$30,IF(J723&gt;=$Z$32,$Z$30,IF(J723&gt;=$AA$32,$AA$30,IF(J723&gt;=$AB$32,$AB$30,IF(J723&gt;=$AC$32,$AC$30,IF(J723&gt;=$AD$32,$AD$30,IF(J723&gt;=$AE$32,$AE$30,$AF$30))))))))),R723)</f>
        <v/>
      </c>
      <c r="T723" s="9" t="str" cm="1">
        <f t="array" ref="T723">IF(A723&lt;&gt;"",IF(_xlfn.BITOR(D723&lt;&gt;"GR",D723&lt;&gt;""),IF(AND(J723&gt;=50,D723&gt;=55),_xlfn.RANK.EQ(J723,$J$2:$J$1000,0),_xlfn.IFS(S723="FD",999,S723="FF",1000)),IF(AND(J723&gt;=50,F723&gt;=55),_xlfn.RANK.EQ(J723,$J$2:$J$326,0),_xlfn.IFS(S723="FD",999,S723="FF",1000))),"")</f>
        <v/>
      </c>
    </row>
    <row r="724" spans="1:20" x14ac:dyDescent="0.2">
      <c r="A724" s="3"/>
      <c r="B724" s="3"/>
      <c r="C724" s="3"/>
      <c r="D724" s="3"/>
      <c r="E724" s="16">
        <f t="shared" si="150"/>
        <v>0</v>
      </c>
      <c r="F724" s="16">
        <f t="shared" si="151"/>
        <v>0</v>
      </c>
      <c r="G724" s="9">
        <f t="shared" si="149"/>
        <v>0</v>
      </c>
      <c r="H724" s="9">
        <f t="shared" si="152"/>
        <v>0</v>
      </c>
      <c r="I724" s="9">
        <f t="shared" si="160"/>
        <v>0</v>
      </c>
      <c r="J724" s="9">
        <f t="shared" si="161"/>
        <v>0</v>
      </c>
      <c r="K724" s="9" t="str">
        <f t="shared" si="153"/>
        <v/>
      </c>
      <c r="L724" s="9" t="str">
        <f t="shared" si="154"/>
        <v/>
      </c>
      <c r="M724" s="9" t="str">
        <f t="shared" si="155"/>
        <v/>
      </c>
      <c r="N724" s="9" t="str">
        <f t="shared" si="156"/>
        <v/>
      </c>
      <c r="O724" s="9" t="str">
        <f t="shared" si="157"/>
        <v/>
      </c>
      <c r="P724" s="9" t="str">
        <f t="shared" si="158"/>
        <v/>
      </c>
      <c r="Q724" s="9" t="str">
        <f t="shared" si="159"/>
        <v/>
      </c>
      <c r="R724" s="9" t="str">
        <f>IF(A724&lt;&gt;"",IF(COUNTIF($G$2:$G$1000,"&gt;=50")&gt;=10,IF(AND(F724&gt;=55,G724&gt;=50),IF(_xlfn.RANK.EQ(K724,$K$2:$K$1000,0)&lt;=ROUND(COUNTIFS($G$2:$G$1000,"&gt;=50",$F$2:$F$1000,"&gt;=55")/100*$AF$9,0),$AF$8,IF(_xlfn.RANK.EQ(L724,$L$2:$L$1000,0)&lt;=ROUND(COUNTIFS($G$2:$G$1000,"&gt;=50",$F$2:$F$1000,"&gt;=55")/100*$AE$9,0),$AE$8,IF(_xlfn.RANK.EQ(M724,$M$2:$M$1000,0)&lt;=ROUND(COUNTIFS($G$2:$G$1000,"&gt;=50",$F$2:$F$1000,"&gt;=55")/100*$AD$9,0),$AD$8,IF(_xlfn.RANK.EQ(N724,$N$2:$N$1000,0)&lt;=ROUND(COUNTIFS($G$2:$G$1000,"&gt;=50",$F$2:$F$1000,"&gt;=55")/100*$AC$9,0),$AC$8,IF(_xlfn.RANK.EQ(O724,$O$2:$O$1000,0)&lt;=ROUND(COUNTIFS($G$2:$G$1000,"&gt;=50",$F$2:$F$1000,"&gt;=55")/100*$AB$9,0),$AB$8,IF(_xlfn.RANK.EQ(P724,$P$2:$P$1000,0)&lt;=ROUND(COUNTIFS($G$2:$G$1000,"&gt;=50",$F$2:$F$1000,"&gt;=55")/100*$AA$9,0),$AA$8,$Z$8)))))),IF(I724&gt;=$Y$9,$Y$8,$X$8)),IF(I724&gt;=$X$32,$X$30,IF(I724&gt;=$Y$32,$Y$30,IF(I724&gt;=$Z$32,$Z$30,IF(I724&gt;=$AA$32,$AA$30,IF(I724&gt;=$AB$32,$AB$30,IF(I724&gt;=$AC$32,$AC$30,IF(I724&gt;=$AD$32,$AD$30,IF(I724&gt;=$AE$32,$AE$30,$AF$30))))))))),"")</f>
        <v/>
      </c>
      <c r="S724" s="9" t="str" cm="1">
        <f t="array" ref="S724">IF(AND(D724&lt;&gt;"",D724&lt;&gt;"GR"),IF(COUNTIF($H$2:$H$1000,"&gt;=50")&gt;=10,IF(D724&lt;&gt;"GR",IF(AND(D724&gt;=55,H724&gt;=50),_xlfn.IFS(AND(H724&gt;=$AF$11,H724&gt;$AE$10,H724&gt;$AD$10,H724&gt;$AC$10,H724&gt;$AB$10,H724&gt;$AA$10,H724&gt;$Z$10),"AA",AND(H724&gt;=$AE$11,H724&gt;$AD$10,H724&gt;$AC$10,H724&gt;$AB$10,H724&gt;$AA$10,H724&gt;$Z$10),"BA",AND(H724&gt;=$AD$11,H724&gt;$AC$10,H724&gt;$AB$10,H724&gt;$AA$10,H724&gt;$Z$10),"BB",AND(H724&gt;=$AC$11,H724&gt;$AB$10,H724&gt;$AA$10,H724&gt;$Z$10),"CB",AND(H724&gt;=$AB$11,H724&gt;$AA$10,H724&gt;$Z$10),"CC",AND(H724&gt;=$AA$11,H724&gt;$Z$10),"DC",H724&gt;=50,"DD"),IF(H724&gt;=$Y$9,"FD","FF")),R724),IF(J724&gt;=$X$32,$X$30,IF(J724&gt;=$Y$32,$Y$30,IF(J724&gt;=$Z$32,$Z$30,IF(J724&gt;=$AA$32,$AA$30,IF(J724&gt;=$AB$32,$AB$30,IF(J724&gt;=$AC$32,$AC$30,IF(J724&gt;=$AD$32,$AD$30,IF(J724&gt;=$AE$32,$AE$30,$AF$30))))))))),R724)</f>
        <v/>
      </c>
      <c r="T724" s="9" t="str" cm="1">
        <f t="array" ref="T724">IF(A724&lt;&gt;"",IF(_xlfn.BITOR(D724&lt;&gt;"GR",D724&lt;&gt;""),IF(AND(J724&gt;=50,D724&gt;=55),_xlfn.RANK.EQ(J724,$J$2:$J$1000,0),_xlfn.IFS(S724="FD",999,S724="FF",1000)),IF(AND(J724&gt;=50,F724&gt;=55),_xlfn.RANK.EQ(J724,$J$2:$J$326,0),_xlfn.IFS(S724="FD",999,S724="FF",1000))),"")</f>
        <v/>
      </c>
    </row>
    <row r="725" spans="1:20" x14ac:dyDescent="0.2">
      <c r="A725" s="3"/>
      <c r="B725" s="3"/>
      <c r="C725" s="3"/>
      <c r="D725" s="3"/>
      <c r="E725" s="16">
        <f t="shared" si="150"/>
        <v>0</v>
      </c>
      <c r="F725" s="16">
        <f t="shared" si="151"/>
        <v>0</v>
      </c>
      <c r="G725" s="9">
        <f t="shared" si="149"/>
        <v>0</v>
      </c>
      <c r="H725" s="9">
        <f t="shared" si="152"/>
        <v>0</v>
      </c>
      <c r="I725" s="9">
        <f t="shared" si="160"/>
        <v>0</v>
      </c>
      <c r="J725" s="9">
        <f t="shared" si="161"/>
        <v>0</v>
      </c>
      <c r="K725" s="9" t="str">
        <f t="shared" si="153"/>
        <v/>
      </c>
      <c r="L725" s="9" t="str">
        <f t="shared" si="154"/>
        <v/>
      </c>
      <c r="M725" s="9" t="str">
        <f t="shared" si="155"/>
        <v/>
      </c>
      <c r="N725" s="9" t="str">
        <f t="shared" si="156"/>
        <v/>
      </c>
      <c r="O725" s="9" t="str">
        <f t="shared" si="157"/>
        <v/>
      </c>
      <c r="P725" s="9" t="str">
        <f t="shared" si="158"/>
        <v/>
      </c>
      <c r="Q725" s="9" t="str">
        <f t="shared" si="159"/>
        <v/>
      </c>
      <c r="R725" s="9" t="str">
        <f>IF(A725&lt;&gt;"",IF(COUNTIF($G$2:$G$1000,"&gt;=50")&gt;=10,IF(AND(F725&gt;=55,G725&gt;=50),IF(_xlfn.RANK.EQ(K725,$K$2:$K$1000,0)&lt;=ROUND(COUNTIFS($G$2:$G$1000,"&gt;=50",$F$2:$F$1000,"&gt;=55")/100*$AF$9,0),$AF$8,IF(_xlfn.RANK.EQ(L725,$L$2:$L$1000,0)&lt;=ROUND(COUNTIFS($G$2:$G$1000,"&gt;=50",$F$2:$F$1000,"&gt;=55")/100*$AE$9,0),$AE$8,IF(_xlfn.RANK.EQ(M725,$M$2:$M$1000,0)&lt;=ROUND(COUNTIFS($G$2:$G$1000,"&gt;=50",$F$2:$F$1000,"&gt;=55")/100*$AD$9,0),$AD$8,IF(_xlfn.RANK.EQ(N725,$N$2:$N$1000,0)&lt;=ROUND(COUNTIFS($G$2:$G$1000,"&gt;=50",$F$2:$F$1000,"&gt;=55")/100*$AC$9,0),$AC$8,IF(_xlfn.RANK.EQ(O725,$O$2:$O$1000,0)&lt;=ROUND(COUNTIFS($G$2:$G$1000,"&gt;=50",$F$2:$F$1000,"&gt;=55")/100*$AB$9,0),$AB$8,IF(_xlfn.RANK.EQ(P725,$P$2:$P$1000,0)&lt;=ROUND(COUNTIFS($G$2:$G$1000,"&gt;=50",$F$2:$F$1000,"&gt;=55")/100*$AA$9,0),$AA$8,$Z$8)))))),IF(I725&gt;=$Y$9,$Y$8,$X$8)),IF(I725&gt;=$X$32,$X$30,IF(I725&gt;=$Y$32,$Y$30,IF(I725&gt;=$Z$32,$Z$30,IF(I725&gt;=$AA$32,$AA$30,IF(I725&gt;=$AB$32,$AB$30,IF(I725&gt;=$AC$32,$AC$30,IF(I725&gt;=$AD$32,$AD$30,IF(I725&gt;=$AE$32,$AE$30,$AF$30))))))))),"")</f>
        <v/>
      </c>
      <c r="S725" s="9" t="str" cm="1">
        <f t="array" ref="S725">IF(AND(D725&lt;&gt;"",D725&lt;&gt;"GR"),IF(COUNTIF($H$2:$H$1000,"&gt;=50")&gt;=10,IF(D725&lt;&gt;"GR",IF(AND(D725&gt;=55,H725&gt;=50),_xlfn.IFS(AND(H725&gt;=$AF$11,H725&gt;$AE$10,H725&gt;$AD$10,H725&gt;$AC$10,H725&gt;$AB$10,H725&gt;$AA$10,H725&gt;$Z$10),"AA",AND(H725&gt;=$AE$11,H725&gt;$AD$10,H725&gt;$AC$10,H725&gt;$AB$10,H725&gt;$AA$10,H725&gt;$Z$10),"BA",AND(H725&gt;=$AD$11,H725&gt;$AC$10,H725&gt;$AB$10,H725&gt;$AA$10,H725&gt;$Z$10),"BB",AND(H725&gt;=$AC$11,H725&gt;$AB$10,H725&gt;$AA$10,H725&gt;$Z$10),"CB",AND(H725&gt;=$AB$11,H725&gt;$AA$10,H725&gt;$Z$10),"CC",AND(H725&gt;=$AA$11,H725&gt;$Z$10),"DC",H725&gt;=50,"DD"),IF(H725&gt;=$Y$9,"FD","FF")),R725),IF(J725&gt;=$X$32,$X$30,IF(J725&gt;=$Y$32,$Y$30,IF(J725&gt;=$Z$32,$Z$30,IF(J725&gt;=$AA$32,$AA$30,IF(J725&gt;=$AB$32,$AB$30,IF(J725&gt;=$AC$32,$AC$30,IF(J725&gt;=$AD$32,$AD$30,IF(J725&gt;=$AE$32,$AE$30,$AF$30))))))))),R725)</f>
        <v/>
      </c>
      <c r="T725" s="9" t="str" cm="1">
        <f t="array" ref="T725">IF(A725&lt;&gt;"",IF(_xlfn.BITOR(D725&lt;&gt;"GR",D725&lt;&gt;""),IF(AND(J725&gt;=50,D725&gt;=55),_xlfn.RANK.EQ(J725,$J$2:$J$1000,0),_xlfn.IFS(S725="FD",999,S725="FF",1000)),IF(AND(J725&gt;=50,F725&gt;=55),_xlfn.RANK.EQ(J725,$J$2:$J$326,0),_xlfn.IFS(S725="FD",999,S725="FF",1000))),"")</f>
        <v/>
      </c>
    </row>
    <row r="726" spans="1:20" x14ac:dyDescent="0.2">
      <c r="A726" s="3"/>
      <c r="B726" s="3"/>
      <c r="C726" s="3"/>
      <c r="D726" s="3"/>
      <c r="E726" s="16">
        <f t="shared" si="150"/>
        <v>0</v>
      </c>
      <c r="F726" s="16">
        <f t="shared" si="151"/>
        <v>0</v>
      </c>
      <c r="G726" s="9">
        <f t="shared" si="149"/>
        <v>0</v>
      </c>
      <c r="H726" s="9">
        <f t="shared" si="152"/>
        <v>0</v>
      </c>
      <c r="I726" s="9">
        <f t="shared" si="160"/>
        <v>0</v>
      </c>
      <c r="J726" s="9">
        <f t="shared" si="161"/>
        <v>0</v>
      </c>
      <c r="K726" s="9" t="str">
        <f t="shared" si="153"/>
        <v/>
      </c>
      <c r="L726" s="9" t="str">
        <f t="shared" si="154"/>
        <v/>
      </c>
      <c r="M726" s="9" t="str">
        <f t="shared" si="155"/>
        <v/>
      </c>
      <c r="N726" s="9" t="str">
        <f t="shared" si="156"/>
        <v/>
      </c>
      <c r="O726" s="9" t="str">
        <f t="shared" si="157"/>
        <v/>
      </c>
      <c r="P726" s="9" t="str">
        <f t="shared" si="158"/>
        <v/>
      </c>
      <c r="Q726" s="9" t="str">
        <f t="shared" si="159"/>
        <v/>
      </c>
      <c r="R726" s="9" t="str">
        <f>IF(A726&lt;&gt;"",IF(COUNTIF($G$2:$G$1000,"&gt;=50")&gt;=10,IF(AND(F726&gt;=55,G726&gt;=50),IF(_xlfn.RANK.EQ(K726,$K$2:$K$1000,0)&lt;=ROUND(COUNTIFS($G$2:$G$1000,"&gt;=50",$F$2:$F$1000,"&gt;=55")/100*$AF$9,0),$AF$8,IF(_xlfn.RANK.EQ(L726,$L$2:$L$1000,0)&lt;=ROUND(COUNTIFS($G$2:$G$1000,"&gt;=50",$F$2:$F$1000,"&gt;=55")/100*$AE$9,0),$AE$8,IF(_xlfn.RANK.EQ(M726,$M$2:$M$1000,0)&lt;=ROUND(COUNTIFS($G$2:$G$1000,"&gt;=50",$F$2:$F$1000,"&gt;=55")/100*$AD$9,0),$AD$8,IF(_xlfn.RANK.EQ(N726,$N$2:$N$1000,0)&lt;=ROUND(COUNTIFS($G$2:$G$1000,"&gt;=50",$F$2:$F$1000,"&gt;=55")/100*$AC$9,0),$AC$8,IF(_xlfn.RANK.EQ(O726,$O$2:$O$1000,0)&lt;=ROUND(COUNTIFS($G$2:$G$1000,"&gt;=50",$F$2:$F$1000,"&gt;=55")/100*$AB$9,0),$AB$8,IF(_xlfn.RANK.EQ(P726,$P$2:$P$1000,0)&lt;=ROUND(COUNTIFS($G$2:$G$1000,"&gt;=50",$F$2:$F$1000,"&gt;=55")/100*$AA$9,0),$AA$8,$Z$8)))))),IF(I726&gt;=$Y$9,$Y$8,$X$8)),IF(I726&gt;=$X$32,$X$30,IF(I726&gt;=$Y$32,$Y$30,IF(I726&gt;=$Z$32,$Z$30,IF(I726&gt;=$AA$32,$AA$30,IF(I726&gt;=$AB$32,$AB$30,IF(I726&gt;=$AC$32,$AC$30,IF(I726&gt;=$AD$32,$AD$30,IF(I726&gt;=$AE$32,$AE$30,$AF$30))))))))),"")</f>
        <v/>
      </c>
      <c r="S726" s="9" t="str" cm="1">
        <f t="array" ref="S726">IF(AND(D726&lt;&gt;"",D726&lt;&gt;"GR"),IF(COUNTIF($H$2:$H$1000,"&gt;=50")&gt;=10,IF(D726&lt;&gt;"GR",IF(AND(D726&gt;=55,H726&gt;=50),_xlfn.IFS(AND(H726&gt;=$AF$11,H726&gt;$AE$10,H726&gt;$AD$10,H726&gt;$AC$10,H726&gt;$AB$10,H726&gt;$AA$10,H726&gt;$Z$10),"AA",AND(H726&gt;=$AE$11,H726&gt;$AD$10,H726&gt;$AC$10,H726&gt;$AB$10,H726&gt;$AA$10,H726&gt;$Z$10),"BA",AND(H726&gt;=$AD$11,H726&gt;$AC$10,H726&gt;$AB$10,H726&gt;$AA$10,H726&gt;$Z$10),"BB",AND(H726&gt;=$AC$11,H726&gt;$AB$10,H726&gt;$AA$10,H726&gt;$Z$10),"CB",AND(H726&gt;=$AB$11,H726&gt;$AA$10,H726&gt;$Z$10),"CC",AND(H726&gt;=$AA$11,H726&gt;$Z$10),"DC",H726&gt;=50,"DD"),IF(H726&gt;=$Y$9,"FD","FF")),R726),IF(J726&gt;=$X$32,$X$30,IF(J726&gt;=$Y$32,$Y$30,IF(J726&gt;=$Z$32,$Z$30,IF(J726&gt;=$AA$32,$AA$30,IF(J726&gt;=$AB$32,$AB$30,IF(J726&gt;=$AC$32,$AC$30,IF(J726&gt;=$AD$32,$AD$30,IF(J726&gt;=$AE$32,$AE$30,$AF$30))))))))),R726)</f>
        <v/>
      </c>
      <c r="T726" s="9" t="str" cm="1">
        <f t="array" ref="T726">IF(A726&lt;&gt;"",IF(_xlfn.BITOR(D726&lt;&gt;"GR",D726&lt;&gt;""),IF(AND(J726&gt;=50,D726&gt;=55),_xlfn.RANK.EQ(J726,$J$2:$J$1000,0),_xlfn.IFS(S726="FD",999,S726="FF",1000)),IF(AND(J726&gt;=50,F726&gt;=55),_xlfn.RANK.EQ(J726,$J$2:$J$326,0),_xlfn.IFS(S726="FD",999,S726="FF",1000))),"")</f>
        <v/>
      </c>
    </row>
    <row r="727" spans="1:20" x14ac:dyDescent="0.2">
      <c r="A727" s="3"/>
      <c r="B727" s="3"/>
      <c r="C727" s="3"/>
      <c r="D727" s="3"/>
      <c r="E727" s="16">
        <f t="shared" si="150"/>
        <v>0</v>
      </c>
      <c r="F727" s="16">
        <f t="shared" si="151"/>
        <v>0</v>
      </c>
      <c r="G727" s="9">
        <f t="shared" si="149"/>
        <v>0</v>
      </c>
      <c r="H727" s="9">
        <f t="shared" si="152"/>
        <v>0</v>
      </c>
      <c r="I727" s="9">
        <f t="shared" si="160"/>
        <v>0</v>
      </c>
      <c r="J727" s="9">
        <f t="shared" si="161"/>
        <v>0</v>
      </c>
      <c r="K727" s="9" t="str">
        <f t="shared" si="153"/>
        <v/>
      </c>
      <c r="L727" s="9" t="str">
        <f t="shared" si="154"/>
        <v/>
      </c>
      <c r="M727" s="9" t="str">
        <f t="shared" si="155"/>
        <v/>
      </c>
      <c r="N727" s="9" t="str">
        <f t="shared" si="156"/>
        <v/>
      </c>
      <c r="O727" s="9" t="str">
        <f t="shared" si="157"/>
        <v/>
      </c>
      <c r="P727" s="9" t="str">
        <f t="shared" si="158"/>
        <v/>
      </c>
      <c r="Q727" s="9" t="str">
        <f t="shared" si="159"/>
        <v/>
      </c>
      <c r="R727" s="9" t="str">
        <f>IF(A727&lt;&gt;"",IF(COUNTIF($G$2:$G$1000,"&gt;=50")&gt;=10,IF(AND(F727&gt;=55,G727&gt;=50),IF(_xlfn.RANK.EQ(K727,$K$2:$K$1000,0)&lt;=ROUND(COUNTIFS($G$2:$G$1000,"&gt;=50",$F$2:$F$1000,"&gt;=55")/100*$AF$9,0),$AF$8,IF(_xlfn.RANK.EQ(L727,$L$2:$L$1000,0)&lt;=ROUND(COUNTIFS($G$2:$G$1000,"&gt;=50",$F$2:$F$1000,"&gt;=55")/100*$AE$9,0),$AE$8,IF(_xlfn.RANK.EQ(M727,$M$2:$M$1000,0)&lt;=ROUND(COUNTIFS($G$2:$G$1000,"&gt;=50",$F$2:$F$1000,"&gt;=55")/100*$AD$9,0),$AD$8,IF(_xlfn.RANK.EQ(N727,$N$2:$N$1000,0)&lt;=ROUND(COUNTIFS($G$2:$G$1000,"&gt;=50",$F$2:$F$1000,"&gt;=55")/100*$AC$9,0),$AC$8,IF(_xlfn.RANK.EQ(O727,$O$2:$O$1000,0)&lt;=ROUND(COUNTIFS($G$2:$G$1000,"&gt;=50",$F$2:$F$1000,"&gt;=55")/100*$AB$9,0),$AB$8,IF(_xlfn.RANK.EQ(P727,$P$2:$P$1000,0)&lt;=ROUND(COUNTIFS($G$2:$G$1000,"&gt;=50",$F$2:$F$1000,"&gt;=55")/100*$AA$9,0),$AA$8,$Z$8)))))),IF(I727&gt;=$Y$9,$Y$8,$X$8)),IF(I727&gt;=$X$32,$X$30,IF(I727&gt;=$Y$32,$Y$30,IF(I727&gt;=$Z$32,$Z$30,IF(I727&gt;=$AA$32,$AA$30,IF(I727&gt;=$AB$32,$AB$30,IF(I727&gt;=$AC$32,$AC$30,IF(I727&gt;=$AD$32,$AD$30,IF(I727&gt;=$AE$32,$AE$30,$AF$30))))))))),"")</f>
        <v/>
      </c>
      <c r="S727" s="9" t="str" cm="1">
        <f t="array" ref="S727">IF(AND(D727&lt;&gt;"",D727&lt;&gt;"GR"),IF(COUNTIF($H$2:$H$1000,"&gt;=50")&gt;=10,IF(D727&lt;&gt;"GR",IF(AND(D727&gt;=55,H727&gt;=50),_xlfn.IFS(AND(H727&gt;=$AF$11,H727&gt;$AE$10,H727&gt;$AD$10,H727&gt;$AC$10,H727&gt;$AB$10,H727&gt;$AA$10,H727&gt;$Z$10),"AA",AND(H727&gt;=$AE$11,H727&gt;$AD$10,H727&gt;$AC$10,H727&gt;$AB$10,H727&gt;$AA$10,H727&gt;$Z$10),"BA",AND(H727&gt;=$AD$11,H727&gt;$AC$10,H727&gt;$AB$10,H727&gt;$AA$10,H727&gt;$Z$10),"BB",AND(H727&gt;=$AC$11,H727&gt;$AB$10,H727&gt;$AA$10,H727&gt;$Z$10),"CB",AND(H727&gt;=$AB$11,H727&gt;$AA$10,H727&gt;$Z$10),"CC",AND(H727&gt;=$AA$11,H727&gt;$Z$10),"DC",H727&gt;=50,"DD"),IF(H727&gt;=$Y$9,"FD","FF")),R727),IF(J727&gt;=$X$32,$X$30,IF(J727&gt;=$Y$32,$Y$30,IF(J727&gt;=$Z$32,$Z$30,IF(J727&gt;=$AA$32,$AA$30,IF(J727&gt;=$AB$32,$AB$30,IF(J727&gt;=$AC$32,$AC$30,IF(J727&gt;=$AD$32,$AD$30,IF(J727&gt;=$AE$32,$AE$30,$AF$30))))))))),R727)</f>
        <v/>
      </c>
      <c r="T727" s="9" t="str" cm="1">
        <f t="array" ref="T727">IF(A727&lt;&gt;"",IF(_xlfn.BITOR(D727&lt;&gt;"GR",D727&lt;&gt;""),IF(AND(J727&gt;=50,D727&gt;=55),_xlfn.RANK.EQ(J727,$J$2:$J$1000,0),_xlfn.IFS(S727="FD",999,S727="FF",1000)),IF(AND(J727&gt;=50,F727&gt;=55),_xlfn.RANK.EQ(J727,$J$2:$J$326,0),_xlfn.IFS(S727="FD",999,S727="FF",1000))),"")</f>
        <v/>
      </c>
    </row>
    <row r="728" spans="1:20" x14ac:dyDescent="0.2">
      <c r="A728" s="3"/>
      <c r="B728" s="3"/>
      <c r="C728" s="3"/>
      <c r="D728" s="3"/>
      <c r="E728" s="16">
        <f t="shared" si="150"/>
        <v>0</v>
      </c>
      <c r="F728" s="16">
        <f t="shared" si="151"/>
        <v>0</v>
      </c>
      <c r="G728" s="9">
        <f t="shared" si="149"/>
        <v>0</v>
      </c>
      <c r="H728" s="9">
        <f t="shared" si="152"/>
        <v>0</v>
      </c>
      <c r="I728" s="9">
        <f t="shared" si="160"/>
        <v>0</v>
      </c>
      <c r="J728" s="9">
        <f t="shared" si="161"/>
        <v>0</v>
      </c>
      <c r="K728" s="9" t="str">
        <f t="shared" si="153"/>
        <v/>
      </c>
      <c r="L728" s="9" t="str">
        <f t="shared" si="154"/>
        <v/>
      </c>
      <c r="M728" s="9" t="str">
        <f t="shared" si="155"/>
        <v/>
      </c>
      <c r="N728" s="9" t="str">
        <f t="shared" si="156"/>
        <v/>
      </c>
      <c r="O728" s="9" t="str">
        <f t="shared" si="157"/>
        <v/>
      </c>
      <c r="P728" s="9" t="str">
        <f t="shared" si="158"/>
        <v/>
      </c>
      <c r="Q728" s="9" t="str">
        <f t="shared" si="159"/>
        <v/>
      </c>
      <c r="R728" s="9" t="str">
        <f>IF(A728&lt;&gt;"",IF(COUNTIF($G$2:$G$1000,"&gt;=50")&gt;=10,IF(AND(F728&gt;=55,G728&gt;=50),IF(_xlfn.RANK.EQ(K728,$K$2:$K$1000,0)&lt;=ROUND(COUNTIFS($G$2:$G$1000,"&gt;=50",$F$2:$F$1000,"&gt;=55")/100*$AF$9,0),$AF$8,IF(_xlfn.RANK.EQ(L728,$L$2:$L$1000,0)&lt;=ROUND(COUNTIFS($G$2:$G$1000,"&gt;=50",$F$2:$F$1000,"&gt;=55")/100*$AE$9,0),$AE$8,IF(_xlfn.RANK.EQ(M728,$M$2:$M$1000,0)&lt;=ROUND(COUNTIFS($G$2:$G$1000,"&gt;=50",$F$2:$F$1000,"&gt;=55")/100*$AD$9,0),$AD$8,IF(_xlfn.RANK.EQ(N728,$N$2:$N$1000,0)&lt;=ROUND(COUNTIFS($G$2:$G$1000,"&gt;=50",$F$2:$F$1000,"&gt;=55")/100*$AC$9,0),$AC$8,IF(_xlfn.RANK.EQ(O728,$O$2:$O$1000,0)&lt;=ROUND(COUNTIFS($G$2:$G$1000,"&gt;=50",$F$2:$F$1000,"&gt;=55")/100*$AB$9,0),$AB$8,IF(_xlfn.RANK.EQ(P728,$P$2:$P$1000,0)&lt;=ROUND(COUNTIFS($G$2:$G$1000,"&gt;=50",$F$2:$F$1000,"&gt;=55")/100*$AA$9,0),$AA$8,$Z$8)))))),IF(I728&gt;=$Y$9,$Y$8,$X$8)),IF(I728&gt;=$X$32,$X$30,IF(I728&gt;=$Y$32,$Y$30,IF(I728&gt;=$Z$32,$Z$30,IF(I728&gt;=$AA$32,$AA$30,IF(I728&gt;=$AB$32,$AB$30,IF(I728&gt;=$AC$32,$AC$30,IF(I728&gt;=$AD$32,$AD$30,IF(I728&gt;=$AE$32,$AE$30,$AF$30))))))))),"")</f>
        <v/>
      </c>
      <c r="S728" s="9" t="str" cm="1">
        <f t="array" ref="S728">IF(AND(D728&lt;&gt;"",D728&lt;&gt;"GR"),IF(COUNTIF($H$2:$H$1000,"&gt;=50")&gt;=10,IF(D728&lt;&gt;"GR",IF(AND(D728&gt;=55,H728&gt;=50),_xlfn.IFS(AND(H728&gt;=$AF$11,H728&gt;$AE$10,H728&gt;$AD$10,H728&gt;$AC$10,H728&gt;$AB$10,H728&gt;$AA$10,H728&gt;$Z$10),"AA",AND(H728&gt;=$AE$11,H728&gt;$AD$10,H728&gt;$AC$10,H728&gt;$AB$10,H728&gt;$AA$10,H728&gt;$Z$10),"BA",AND(H728&gt;=$AD$11,H728&gt;$AC$10,H728&gt;$AB$10,H728&gt;$AA$10,H728&gt;$Z$10),"BB",AND(H728&gt;=$AC$11,H728&gt;$AB$10,H728&gt;$AA$10,H728&gt;$Z$10),"CB",AND(H728&gt;=$AB$11,H728&gt;$AA$10,H728&gt;$Z$10),"CC",AND(H728&gt;=$AA$11,H728&gt;$Z$10),"DC",H728&gt;=50,"DD"),IF(H728&gt;=$Y$9,"FD","FF")),R728),IF(J728&gt;=$X$32,$X$30,IF(J728&gt;=$Y$32,$Y$30,IF(J728&gt;=$Z$32,$Z$30,IF(J728&gt;=$AA$32,$AA$30,IF(J728&gt;=$AB$32,$AB$30,IF(J728&gt;=$AC$32,$AC$30,IF(J728&gt;=$AD$32,$AD$30,IF(J728&gt;=$AE$32,$AE$30,$AF$30))))))))),R728)</f>
        <v/>
      </c>
      <c r="T728" s="9" t="str" cm="1">
        <f t="array" ref="T728">IF(A728&lt;&gt;"",IF(_xlfn.BITOR(D728&lt;&gt;"GR",D728&lt;&gt;""),IF(AND(J728&gt;=50,D728&gt;=55),_xlfn.RANK.EQ(J728,$J$2:$J$1000,0),_xlfn.IFS(S728="FD",999,S728="FF",1000)),IF(AND(J728&gt;=50,F728&gt;=55),_xlfn.RANK.EQ(J728,$J$2:$J$326,0),_xlfn.IFS(S728="FD",999,S728="FF",1000))),"")</f>
        <v/>
      </c>
    </row>
    <row r="729" spans="1:20" x14ac:dyDescent="0.2">
      <c r="A729" s="3"/>
      <c r="B729" s="3"/>
      <c r="C729" s="3"/>
      <c r="D729" s="3"/>
      <c r="E729" s="16">
        <f t="shared" si="150"/>
        <v>0</v>
      </c>
      <c r="F729" s="16">
        <f t="shared" si="151"/>
        <v>0</v>
      </c>
      <c r="G729" s="9">
        <f t="shared" si="149"/>
        <v>0</v>
      </c>
      <c r="H729" s="9">
        <f t="shared" si="152"/>
        <v>0</v>
      </c>
      <c r="I729" s="9">
        <f t="shared" si="160"/>
        <v>0</v>
      </c>
      <c r="J729" s="9">
        <f t="shared" si="161"/>
        <v>0</v>
      </c>
      <c r="K729" s="9" t="str">
        <f t="shared" si="153"/>
        <v/>
      </c>
      <c r="L729" s="9" t="str">
        <f t="shared" si="154"/>
        <v/>
      </c>
      <c r="M729" s="9" t="str">
        <f t="shared" si="155"/>
        <v/>
      </c>
      <c r="N729" s="9" t="str">
        <f t="shared" si="156"/>
        <v/>
      </c>
      <c r="O729" s="9" t="str">
        <f t="shared" si="157"/>
        <v/>
      </c>
      <c r="P729" s="9" t="str">
        <f t="shared" si="158"/>
        <v/>
      </c>
      <c r="Q729" s="9" t="str">
        <f t="shared" si="159"/>
        <v/>
      </c>
      <c r="R729" s="9" t="str">
        <f>IF(A729&lt;&gt;"",IF(COUNTIF($G$2:$G$1000,"&gt;=50")&gt;=10,IF(AND(F729&gt;=55,G729&gt;=50),IF(_xlfn.RANK.EQ(K729,$K$2:$K$1000,0)&lt;=ROUND(COUNTIFS($G$2:$G$1000,"&gt;=50",$F$2:$F$1000,"&gt;=55")/100*$AF$9,0),$AF$8,IF(_xlfn.RANK.EQ(L729,$L$2:$L$1000,0)&lt;=ROUND(COUNTIFS($G$2:$G$1000,"&gt;=50",$F$2:$F$1000,"&gt;=55")/100*$AE$9,0),$AE$8,IF(_xlfn.RANK.EQ(M729,$M$2:$M$1000,0)&lt;=ROUND(COUNTIFS($G$2:$G$1000,"&gt;=50",$F$2:$F$1000,"&gt;=55")/100*$AD$9,0),$AD$8,IF(_xlfn.RANK.EQ(N729,$N$2:$N$1000,0)&lt;=ROUND(COUNTIFS($G$2:$G$1000,"&gt;=50",$F$2:$F$1000,"&gt;=55")/100*$AC$9,0),$AC$8,IF(_xlfn.RANK.EQ(O729,$O$2:$O$1000,0)&lt;=ROUND(COUNTIFS($G$2:$G$1000,"&gt;=50",$F$2:$F$1000,"&gt;=55")/100*$AB$9,0),$AB$8,IF(_xlfn.RANK.EQ(P729,$P$2:$P$1000,0)&lt;=ROUND(COUNTIFS($G$2:$G$1000,"&gt;=50",$F$2:$F$1000,"&gt;=55")/100*$AA$9,0),$AA$8,$Z$8)))))),IF(I729&gt;=$Y$9,$Y$8,$X$8)),IF(I729&gt;=$X$32,$X$30,IF(I729&gt;=$Y$32,$Y$30,IF(I729&gt;=$Z$32,$Z$30,IF(I729&gt;=$AA$32,$AA$30,IF(I729&gt;=$AB$32,$AB$30,IF(I729&gt;=$AC$32,$AC$30,IF(I729&gt;=$AD$32,$AD$30,IF(I729&gt;=$AE$32,$AE$30,$AF$30))))))))),"")</f>
        <v/>
      </c>
      <c r="S729" s="9" t="str" cm="1">
        <f t="array" ref="S729">IF(AND(D729&lt;&gt;"",D729&lt;&gt;"GR"),IF(COUNTIF($H$2:$H$1000,"&gt;=50")&gt;=10,IF(D729&lt;&gt;"GR",IF(AND(D729&gt;=55,H729&gt;=50),_xlfn.IFS(AND(H729&gt;=$AF$11,H729&gt;$AE$10,H729&gt;$AD$10,H729&gt;$AC$10,H729&gt;$AB$10,H729&gt;$AA$10,H729&gt;$Z$10),"AA",AND(H729&gt;=$AE$11,H729&gt;$AD$10,H729&gt;$AC$10,H729&gt;$AB$10,H729&gt;$AA$10,H729&gt;$Z$10),"BA",AND(H729&gt;=$AD$11,H729&gt;$AC$10,H729&gt;$AB$10,H729&gt;$AA$10,H729&gt;$Z$10),"BB",AND(H729&gt;=$AC$11,H729&gt;$AB$10,H729&gt;$AA$10,H729&gt;$Z$10),"CB",AND(H729&gt;=$AB$11,H729&gt;$AA$10,H729&gt;$Z$10),"CC",AND(H729&gt;=$AA$11,H729&gt;$Z$10),"DC",H729&gt;=50,"DD"),IF(H729&gt;=$Y$9,"FD","FF")),R729),IF(J729&gt;=$X$32,$X$30,IF(J729&gt;=$Y$32,$Y$30,IF(J729&gt;=$Z$32,$Z$30,IF(J729&gt;=$AA$32,$AA$30,IF(J729&gt;=$AB$32,$AB$30,IF(J729&gt;=$AC$32,$AC$30,IF(J729&gt;=$AD$32,$AD$30,IF(J729&gt;=$AE$32,$AE$30,$AF$30))))))))),R729)</f>
        <v/>
      </c>
      <c r="T729" s="9" t="str" cm="1">
        <f t="array" ref="T729">IF(A729&lt;&gt;"",IF(_xlfn.BITOR(D729&lt;&gt;"GR",D729&lt;&gt;""),IF(AND(J729&gt;=50,D729&gt;=55),_xlfn.RANK.EQ(J729,$J$2:$J$1000,0),_xlfn.IFS(S729="FD",999,S729="FF",1000)),IF(AND(J729&gt;=50,F729&gt;=55),_xlfn.RANK.EQ(J729,$J$2:$J$326,0),_xlfn.IFS(S729="FD",999,S729="FF",1000))),"")</f>
        <v/>
      </c>
    </row>
    <row r="730" spans="1:20" x14ac:dyDescent="0.2">
      <c r="A730" s="3"/>
      <c r="B730" s="3"/>
      <c r="C730" s="3"/>
      <c r="D730" s="3"/>
      <c r="E730" s="16">
        <f t="shared" si="150"/>
        <v>0</v>
      </c>
      <c r="F730" s="16">
        <f t="shared" si="151"/>
        <v>0</v>
      </c>
      <c r="G730" s="9">
        <f t="shared" si="149"/>
        <v>0</v>
      </c>
      <c r="H730" s="9">
        <f t="shared" si="152"/>
        <v>0</v>
      </c>
      <c r="I730" s="9">
        <f t="shared" si="160"/>
        <v>0</v>
      </c>
      <c r="J730" s="9">
        <f t="shared" si="161"/>
        <v>0</v>
      </c>
      <c r="K730" s="9" t="str">
        <f t="shared" si="153"/>
        <v/>
      </c>
      <c r="L730" s="9" t="str">
        <f t="shared" si="154"/>
        <v/>
      </c>
      <c r="M730" s="9" t="str">
        <f t="shared" si="155"/>
        <v/>
      </c>
      <c r="N730" s="9" t="str">
        <f t="shared" si="156"/>
        <v/>
      </c>
      <c r="O730" s="9" t="str">
        <f t="shared" si="157"/>
        <v/>
      </c>
      <c r="P730" s="9" t="str">
        <f t="shared" si="158"/>
        <v/>
      </c>
      <c r="Q730" s="9" t="str">
        <f t="shared" si="159"/>
        <v/>
      </c>
      <c r="R730" s="9" t="str">
        <f>IF(A730&lt;&gt;"",IF(COUNTIF($G$2:$G$1000,"&gt;=50")&gt;=10,IF(AND(F730&gt;=55,G730&gt;=50),IF(_xlfn.RANK.EQ(K730,$K$2:$K$1000,0)&lt;=ROUND(COUNTIFS($G$2:$G$1000,"&gt;=50",$F$2:$F$1000,"&gt;=55")/100*$AF$9,0),$AF$8,IF(_xlfn.RANK.EQ(L730,$L$2:$L$1000,0)&lt;=ROUND(COUNTIFS($G$2:$G$1000,"&gt;=50",$F$2:$F$1000,"&gt;=55")/100*$AE$9,0),$AE$8,IF(_xlfn.RANK.EQ(M730,$M$2:$M$1000,0)&lt;=ROUND(COUNTIFS($G$2:$G$1000,"&gt;=50",$F$2:$F$1000,"&gt;=55")/100*$AD$9,0),$AD$8,IF(_xlfn.RANK.EQ(N730,$N$2:$N$1000,0)&lt;=ROUND(COUNTIFS($G$2:$G$1000,"&gt;=50",$F$2:$F$1000,"&gt;=55")/100*$AC$9,0),$AC$8,IF(_xlfn.RANK.EQ(O730,$O$2:$O$1000,0)&lt;=ROUND(COUNTIFS($G$2:$G$1000,"&gt;=50",$F$2:$F$1000,"&gt;=55")/100*$AB$9,0),$AB$8,IF(_xlfn.RANK.EQ(P730,$P$2:$P$1000,0)&lt;=ROUND(COUNTIFS($G$2:$G$1000,"&gt;=50",$F$2:$F$1000,"&gt;=55")/100*$AA$9,0),$AA$8,$Z$8)))))),IF(I730&gt;=$Y$9,$Y$8,$X$8)),IF(I730&gt;=$X$32,$X$30,IF(I730&gt;=$Y$32,$Y$30,IF(I730&gt;=$Z$32,$Z$30,IF(I730&gt;=$AA$32,$AA$30,IF(I730&gt;=$AB$32,$AB$30,IF(I730&gt;=$AC$32,$AC$30,IF(I730&gt;=$AD$32,$AD$30,IF(I730&gt;=$AE$32,$AE$30,$AF$30))))))))),"")</f>
        <v/>
      </c>
      <c r="S730" s="9" t="str" cm="1">
        <f t="array" ref="S730">IF(AND(D730&lt;&gt;"",D730&lt;&gt;"GR"),IF(COUNTIF($H$2:$H$1000,"&gt;=50")&gt;=10,IF(D730&lt;&gt;"GR",IF(AND(D730&gt;=55,H730&gt;=50),_xlfn.IFS(AND(H730&gt;=$AF$11,H730&gt;$AE$10,H730&gt;$AD$10,H730&gt;$AC$10,H730&gt;$AB$10,H730&gt;$AA$10,H730&gt;$Z$10),"AA",AND(H730&gt;=$AE$11,H730&gt;$AD$10,H730&gt;$AC$10,H730&gt;$AB$10,H730&gt;$AA$10,H730&gt;$Z$10),"BA",AND(H730&gt;=$AD$11,H730&gt;$AC$10,H730&gt;$AB$10,H730&gt;$AA$10,H730&gt;$Z$10),"BB",AND(H730&gt;=$AC$11,H730&gt;$AB$10,H730&gt;$AA$10,H730&gt;$Z$10),"CB",AND(H730&gt;=$AB$11,H730&gt;$AA$10,H730&gt;$Z$10),"CC",AND(H730&gt;=$AA$11,H730&gt;$Z$10),"DC",H730&gt;=50,"DD"),IF(H730&gt;=$Y$9,"FD","FF")),R730),IF(J730&gt;=$X$32,$X$30,IF(J730&gt;=$Y$32,$Y$30,IF(J730&gt;=$Z$32,$Z$30,IF(J730&gt;=$AA$32,$AA$30,IF(J730&gt;=$AB$32,$AB$30,IF(J730&gt;=$AC$32,$AC$30,IF(J730&gt;=$AD$32,$AD$30,IF(J730&gt;=$AE$32,$AE$30,$AF$30))))))))),R730)</f>
        <v/>
      </c>
      <c r="T730" s="9" t="str" cm="1">
        <f t="array" ref="T730">IF(A730&lt;&gt;"",IF(_xlfn.BITOR(D730&lt;&gt;"GR",D730&lt;&gt;""),IF(AND(J730&gt;=50,D730&gt;=55),_xlfn.RANK.EQ(J730,$J$2:$J$1000,0),_xlfn.IFS(S730="FD",999,S730="FF",1000)),IF(AND(J730&gt;=50,F730&gt;=55),_xlfn.RANK.EQ(J730,$J$2:$J$326,0),_xlfn.IFS(S730="FD",999,S730="FF",1000))),"")</f>
        <v/>
      </c>
    </row>
    <row r="731" spans="1:20" x14ac:dyDescent="0.2">
      <c r="A731" s="3"/>
      <c r="B731" s="3"/>
      <c r="C731" s="3"/>
      <c r="D731" s="3"/>
      <c r="E731" s="16">
        <f t="shared" si="150"/>
        <v>0</v>
      </c>
      <c r="F731" s="16">
        <f t="shared" si="151"/>
        <v>0</v>
      </c>
      <c r="G731" s="9">
        <f t="shared" si="149"/>
        <v>0</v>
      </c>
      <c r="H731" s="9">
        <f t="shared" si="152"/>
        <v>0</v>
      </c>
      <c r="I731" s="9">
        <f t="shared" si="160"/>
        <v>0</v>
      </c>
      <c r="J731" s="9">
        <f t="shared" si="161"/>
        <v>0</v>
      </c>
      <c r="K731" s="9" t="str">
        <f t="shared" si="153"/>
        <v/>
      </c>
      <c r="L731" s="9" t="str">
        <f t="shared" si="154"/>
        <v/>
      </c>
      <c r="M731" s="9" t="str">
        <f t="shared" si="155"/>
        <v/>
      </c>
      <c r="N731" s="9" t="str">
        <f t="shared" si="156"/>
        <v/>
      </c>
      <c r="O731" s="9" t="str">
        <f t="shared" si="157"/>
        <v/>
      </c>
      <c r="P731" s="9" t="str">
        <f t="shared" si="158"/>
        <v/>
      </c>
      <c r="Q731" s="9" t="str">
        <f t="shared" si="159"/>
        <v/>
      </c>
      <c r="R731" s="9" t="str">
        <f>IF(A731&lt;&gt;"",IF(COUNTIF($G$2:$G$1000,"&gt;=50")&gt;=10,IF(AND(F731&gt;=55,G731&gt;=50),IF(_xlfn.RANK.EQ(K731,$K$2:$K$1000,0)&lt;=ROUND(COUNTIFS($G$2:$G$1000,"&gt;=50",$F$2:$F$1000,"&gt;=55")/100*$AF$9,0),$AF$8,IF(_xlfn.RANK.EQ(L731,$L$2:$L$1000,0)&lt;=ROUND(COUNTIFS($G$2:$G$1000,"&gt;=50",$F$2:$F$1000,"&gt;=55")/100*$AE$9,0),$AE$8,IF(_xlfn.RANK.EQ(M731,$M$2:$M$1000,0)&lt;=ROUND(COUNTIFS($G$2:$G$1000,"&gt;=50",$F$2:$F$1000,"&gt;=55")/100*$AD$9,0),$AD$8,IF(_xlfn.RANK.EQ(N731,$N$2:$N$1000,0)&lt;=ROUND(COUNTIFS($G$2:$G$1000,"&gt;=50",$F$2:$F$1000,"&gt;=55")/100*$AC$9,0),$AC$8,IF(_xlfn.RANK.EQ(O731,$O$2:$O$1000,0)&lt;=ROUND(COUNTIFS($G$2:$G$1000,"&gt;=50",$F$2:$F$1000,"&gt;=55")/100*$AB$9,0),$AB$8,IF(_xlfn.RANK.EQ(P731,$P$2:$P$1000,0)&lt;=ROUND(COUNTIFS($G$2:$G$1000,"&gt;=50",$F$2:$F$1000,"&gt;=55")/100*$AA$9,0),$AA$8,$Z$8)))))),IF(I731&gt;=$Y$9,$Y$8,$X$8)),IF(I731&gt;=$X$32,$X$30,IF(I731&gt;=$Y$32,$Y$30,IF(I731&gt;=$Z$32,$Z$30,IF(I731&gt;=$AA$32,$AA$30,IF(I731&gt;=$AB$32,$AB$30,IF(I731&gt;=$AC$32,$AC$30,IF(I731&gt;=$AD$32,$AD$30,IF(I731&gt;=$AE$32,$AE$30,$AF$30))))))))),"")</f>
        <v/>
      </c>
      <c r="S731" s="9" t="str" cm="1">
        <f t="array" ref="S731">IF(AND(D731&lt;&gt;"",D731&lt;&gt;"GR"),IF(COUNTIF($H$2:$H$1000,"&gt;=50")&gt;=10,IF(D731&lt;&gt;"GR",IF(AND(D731&gt;=55,H731&gt;=50),_xlfn.IFS(AND(H731&gt;=$AF$11,H731&gt;$AE$10,H731&gt;$AD$10,H731&gt;$AC$10,H731&gt;$AB$10,H731&gt;$AA$10,H731&gt;$Z$10),"AA",AND(H731&gt;=$AE$11,H731&gt;$AD$10,H731&gt;$AC$10,H731&gt;$AB$10,H731&gt;$AA$10,H731&gt;$Z$10),"BA",AND(H731&gt;=$AD$11,H731&gt;$AC$10,H731&gt;$AB$10,H731&gt;$AA$10,H731&gt;$Z$10),"BB",AND(H731&gt;=$AC$11,H731&gt;$AB$10,H731&gt;$AA$10,H731&gt;$Z$10),"CB",AND(H731&gt;=$AB$11,H731&gt;$AA$10,H731&gt;$Z$10),"CC",AND(H731&gt;=$AA$11,H731&gt;$Z$10),"DC",H731&gt;=50,"DD"),IF(H731&gt;=$Y$9,"FD","FF")),R731),IF(J731&gt;=$X$32,$X$30,IF(J731&gt;=$Y$32,$Y$30,IF(J731&gt;=$Z$32,$Z$30,IF(J731&gt;=$AA$32,$AA$30,IF(J731&gt;=$AB$32,$AB$30,IF(J731&gt;=$AC$32,$AC$30,IF(J731&gt;=$AD$32,$AD$30,IF(J731&gt;=$AE$32,$AE$30,$AF$30))))))))),R731)</f>
        <v/>
      </c>
      <c r="T731" s="9" t="str" cm="1">
        <f t="array" ref="T731">IF(A731&lt;&gt;"",IF(_xlfn.BITOR(D731&lt;&gt;"GR",D731&lt;&gt;""),IF(AND(J731&gt;=50,D731&gt;=55),_xlfn.RANK.EQ(J731,$J$2:$J$1000,0),_xlfn.IFS(S731="FD",999,S731="FF",1000)),IF(AND(J731&gt;=50,F731&gt;=55),_xlfn.RANK.EQ(J731,$J$2:$J$326,0),_xlfn.IFS(S731="FD",999,S731="FF",1000))),"")</f>
        <v/>
      </c>
    </row>
    <row r="732" spans="1:20" x14ac:dyDescent="0.2">
      <c r="A732" s="3"/>
      <c r="B732" s="3"/>
      <c r="C732" s="3"/>
      <c r="D732" s="3"/>
      <c r="E732" s="16">
        <f t="shared" si="150"/>
        <v>0</v>
      </c>
      <c r="F732" s="16">
        <f t="shared" si="151"/>
        <v>0</v>
      </c>
      <c r="G732" s="9">
        <f t="shared" si="149"/>
        <v>0</v>
      </c>
      <c r="H732" s="9">
        <f t="shared" si="152"/>
        <v>0</v>
      </c>
      <c r="I732" s="9">
        <f t="shared" si="160"/>
        <v>0</v>
      </c>
      <c r="J732" s="9">
        <f t="shared" si="161"/>
        <v>0</v>
      </c>
      <c r="K732" s="9" t="str">
        <f t="shared" si="153"/>
        <v/>
      </c>
      <c r="L732" s="9" t="str">
        <f t="shared" si="154"/>
        <v/>
      </c>
      <c r="M732" s="9" t="str">
        <f t="shared" si="155"/>
        <v/>
      </c>
      <c r="N732" s="9" t="str">
        <f t="shared" si="156"/>
        <v/>
      </c>
      <c r="O732" s="9" t="str">
        <f t="shared" si="157"/>
        <v/>
      </c>
      <c r="P732" s="9" t="str">
        <f t="shared" si="158"/>
        <v/>
      </c>
      <c r="Q732" s="9" t="str">
        <f t="shared" si="159"/>
        <v/>
      </c>
      <c r="R732" s="9" t="str">
        <f>IF(A732&lt;&gt;"",IF(COUNTIF($G$2:$G$1000,"&gt;=50")&gt;=10,IF(AND(F732&gt;=55,G732&gt;=50),IF(_xlfn.RANK.EQ(K732,$K$2:$K$1000,0)&lt;=ROUND(COUNTIFS($G$2:$G$1000,"&gt;=50",$F$2:$F$1000,"&gt;=55")/100*$AF$9,0),$AF$8,IF(_xlfn.RANK.EQ(L732,$L$2:$L$1000,0)&lt;=ROUND(COUNTIFS($G$2:$G$1000,"&gt;=50",$F$2:$F$1000,"&gt;=55")/100*$AE$9,0),$AE$8,IF(_xlfn.RANK.EQ(M732,$M$2:$M$1000,0)&lt;=ROUND(COUNTIFS($G$2:$G$1000,"&gt;=50",$F$2:$F$1000,"&gt;=55")/100*$AD$9,0),$AD$8,IF(_xlfn.RANK.EQ(N732,$N$2:$N$1000,0)&lt;=ROUND(COUNTIFS($G$2:$G$1000,"&gt;=50",$F$2:$F$1000,"&gt;=55")/100*$AC$9,0),$AC$8,IF(_xlfn.RANK.EQ(O732,$O$2:$O$1000,0)&lt;=ROUND(COUNTIFS($G$2:$G$1000,"&gt;=50",$F$2:$F$1000,"&gt;=55")/100*$AB$9,0),$AB$8,IF(_xlfn.RANK.EQ(P732,$P$2:$P$1000,0)&lt;=ROUND(COUNTIFS($G$2:$G$1000,"&gt;=50",$F$2:$F$1000,"&gt;=55")/100*$AA$9,0),$AA$8,$Z$8)))))),IF(I732&gt;=$Y$9,$Y$8,$X$8)),IF(I732&gt;=$X$32,$X$30,IF(I732&gt;=$Y$32,$Y$30,IF(I732&gt;=$Z$32,$Z$30,IF(I732&gt;=$AA$32,$AA$30,IF(I732&gt;=$AB$32,$AB$30,IF(I732&gt;=$AC$32,$AC$30,IF(I732&gt;=$AD$32,$AD$30,IF(I732&gt;=$AE$32,$AE$30,$AF$30))))))))),"")</f>
        <v/>
      </c>
      <c r="S732" s="9" t="str" cm="1">
        <f t="array" ref="S732">IF(AND(D732&lt;&gt;"",D732&lt;&gt;"GR"),IF(COUNTIF($H$2:$H$1000,"&gt;=50")&gt;=10,IF(D732&lt;&gt;"GR",IF(AND(D732&gt;=55,H732&gt;=50),_xlfn.IFS(AND(H732&gt;=$AF$11,H732&gt;$AE$10,H732&gt;$AD$10,H732&gt;$AC$10,H732&gt;$AB$10,H732&gt;$AA$10,H732&gt;$Z$10),"AA",AND(H732&gt;=$AE$11,H732&gt;$AD$10,H732&gt;$AC$10,H732&gt;$AB$10,H732&gt;$AA$10,H732&gt;$Z$10),"BA",AND(H732&gt;=$AD$11,H732&gt;$AC$10,H732&gt;$AB$10,H732&gt;$AA$10,H732&gt;$Z$10),"BB",AND(H732&gt;=$AC$11,H732&gt;$AB$10,H732&gt;$AA$10,H732&gt;$Z$10),"CB",AND(H732&gt;=$AB$11,H732&gt;$AA$10,H732&gt;$Z$10),"CC",AND(H732&gt;=$AA$11,H732&gt;$Z$10),"DC",H732&gt;=50,"DD"),IF(H732&gt;=$Y$9,"FD","FF")),R732),IF(J732&gt;=$X$32,$X$30,IF(J732&gt;=$Y$32,$Y$30,IF(J732&gt;=$Z$32,$Z$30,IF(J732&gt;=$AA$32,$AA$30,IF(J732&gt;=$AB$32,$AB$30,IF(J732&gt;=$AC$32,$AC$30,IF(J732&gt;=$AD$32,$AD$30,IF(J732&gt;=$AE$32,$AE$30,$AF$30))))))))),R732)</f>
        <v/>
      </c>
      <c r="T732" s="9" t="str" cm="1">
        <f t="array" ref="T732">IF(A732&lt;&gt;"",IF(_xlfn.BITOR(D732&lt;&gt;"GR",D732&lt;&gt;""),IF(AND(J732&gt;=50,D732&gt;=55),_xlfn.RANK.EQ(J732,$J$2:$J$1000,0),_xlfn.IFS(S732="FD",999,S732="FF",1000)),IF(AND(J732&gt;=50,F732&gt;=55),_xlfn.RANK.EQ(J732,$J$2:$J$326,0),_xlfn.IFS(S732="FD",999,S732="FF",1000))),"")</f>
        <v/>
      </c>
    </row>
    <row r="733" spans="1:20" x14ac:dyDescent="0.2">
      <c r="A733" s="3"/>
      <c r="B733" s="3"/>
      <c r="C733" s="3"/>
      <c r="D733" s="3"/>
      <c r="E733" s="16">
        <f t="shared" si="150"/>
        <v>0</v>
      </c>
      <c r="F733" s="16">
        <f t="shared" si="151"/>
        <v>0</v>
      </c>
      <c r="G733" s="9">
        <f t="shared" si="149"/>
        <v>0</v>
      </c>
      <c r="H733" s="9">
        <f t="shared" si="152"/>
        <v>0</v>
      </c>
      <c r="I733" s="9">
        <f t="shared" si="160"/>
        <v>0</v>
      </c>
      <c r="J733" s="9">
        <f t="shared" si="161"/>
        <v>0</v>
      </c>
      <c r="K733" s="9" t="str">
        <f t="shared" si="153"/>
        <v/>
      </c>
      <c r="L733" s="9" t="str">
        <f t="shared" si="154"/>
        <v/>
      </c>
      <c r="M733" s="9" t="str">
        <f t="shared" si="155"/>
        <v/>
      </c>
      <c r="N733" s="9" t="str">
        <f t="shared" si="156"/>
        <v/>
      </c>
      <c r="O733" s="9" t="str">
        <f t="shared" si="157"/>
        <v/>
      </c>
      <c r="P733" s="9" t="str">
        <f t="shared" si="158"/>
        <v/>
      </c>
      <c r="Q733" s="9" t="str">
        <f t="shared" si="159"/>
        <v/>
      </c>
      <c r="R733" s="9" t="str">
        <f>IF(A733&lt;&gt;"",IF(COUNTIF($G$2:$G$1000,"&gt;=50")&gt;=10,IF(AND(F733&gt;=55,G733&gt;=50),IF(_xlfn.RANK.EQ(K733,$K$2:$K$1000,0)&lt;=ROUND(COUNTIFS($G$2:$G$1000,"&gt;=50",$F$2:$F$1000,"&gt;=55")/100*$AF$9,0),$AF$8,IF(_xlfn.RANK.EQ(L733,$L$2:$L$1000,0)&lt;=ROUND(COUNTIFS($G$2:$G$1000,"&gt;=50",$F$2:$F$1000,"&gt;=55")/100*$AE$9,0),$AE$8,IF(_xlfn.RANK.EQ(M733,$M$2:$M$1000,0)&lt;=ROUND(COUNTIFS($G$2:$G$1000,"&gt;=50",$F$2:$F$1000,"&gt;=55")/100*$AD$9,0),$AD$8,IF(_xlfn.RANK.EQ(N733,$N$2:$N$1000,0)&lt;=ROUND(COUNTIFS($G$2:$G$1000,"&gt;=50",$F$2:$F$1000,"&gt;=55")/100*$AC$9,0),$AC$8,IF(_xlfn.RANK.EQ(O733,$O$2:$O$1000,0)&lt;=ROUND(COUNTIFS($G$2:$G$1000,"&gt;=50",$F$2:$F$1000,"&gt;=55")/100*$AB$9,0),$AB$8,IF(_xlfn.RANK.EQ(P733,$P$2:$P$1000,0)&lt;=ROUND(COUNTIFS($G$2:$G$1000,"&gt;=50",$F$2:$F$1000,"&gt;=55")/100*$AA$9,0),$AA$8,$Z$8)))))),IF(I733&gt;=$Y$9,$Y$8,$X$8)),IF(I733&gt;=$X$32,$X$30,IF(I733&gt;=$Y$32,$Y$30,IF(I733&gt;=$Z$32,$Z$30,IF(I733&gt;=$AA$32,$AA$30,IF(I733&gt;=$AB$32,$AB$30,IF(I733&gt;=$AC$32,$AC$30,IF(I733&gt;=$AD$32,$AD$30,IF(I733&gt;=$AE$32,$AE$30,$AF$30))))))))),"")</f>
        <v/>
      </c>
      <c r="S733" s="9" t="str" cm="1">
        <f t="array" ref="S733">IF(AND(D733&lt;&gt;"",D733&lt;&gt;"GR"),IF(COUNTIF($H$2:$H$1000,"&gt;=50")&gt;=10,IF(D733&lt;&gt;"GR",IF(AND(D733&gt;=55,H733&gt;=50),_xlfn.IFS(AND(H733&gt;=$AF$11,H733&gt;$AE$10,H733&gt;$AD$10,H733&gt;$AC$10,H733&gt;$AB$10,H733&gt;$AA$10,H733&gt;$Z$10),"AA",AND(H733&gt;=$AE$11,H733&gt;$AD$10,H733&gt;$AC$10,H733&gt;$AB$10,H733&gt;$AA$10,H733&gt;$Z$10),"BA",AND(H733&gt;=$AD$11,H733&gt;$AC$10,H733&gt;$AB$10,H733&gt;$AA$10,H733&gt;$Z$10),"BB",AND(H733&gt;=$AC$11,H733&gt;$AB$10,H733&gt;$AA$10,H733&gt;$Z$10),"CB",AND(H733&gt;=$AB$11,H733&gt;$AA$10,H733&gt;$Z$10),"CC",AND(H733&gt;=$AA$11,H733&gt;$Z$10),"DC",H733&gt;=50,"DD"),IF(H733&gt;=$Y$9,"FD","FF")),R733),IF(J733&gt;=$X$32,$X$30,IF(J733&gt;=$Y$32,$Y$30,IF(J733&gt;=$Z$32,$Z$30,IF(J733&gt;=$AA$32,$AA$30,IF(J733&gt;=$AB$32,$AB$30,IF(J733&gt;=$AC$32,$AC$30,IF(J733&gt;=$AD$32,$AD$30,IF(J733&gt;=$AE$32,$AE$30,$AF$30))))))))),R733)</f>
        <v/>
      </c>
      <c r="T733" s="9" t="str" cm="1">
        <f t="array" ref="T733">IF(A733&lt;&gt;"",IF(_xlfn.BITOR(D733&lt;&gt;"GR",D733&lt;&gt;""),IF(AND(J733&gt;=50,D733&gt;=55),_xlfn.RANK.EQ(J733,$J$2:$J$1000,0),_xlfn.IFS(S733="FD",999,S733="FF",1000)),IF(AND(J733&gt;=50,F733&gt;=55),_xlfn.RANK.EQ(J733,$J$2:$J$326,0),_xlfn.IFS(S733="FD",999,S733="FF",1000))),"")</f>
        <v/>
      </c>
    </row>
    <row r="734" spans="1:20" x14ac:dyDescent="0.2">
      <c r="A734" s="3"/>
      <c r="B734" s="3"/>
      <c r="C734" s="3"/>
      <c r="D734" s="3"/>
      <c r="E734" s="16">
        <f t="shared" si="150"/>
        <v>0</v>
      </c>
      <c r="F734" s="16">
        <f t="shared" si="151"/>
        <v>0</v>
      </c>
      <c r="G734" s="9">
        <f t="shared" si="149"/>
        <v>0</v>
      </c>
      <c r="H734" s="9">
        <f t="shared" si="152"/>
        <v>0</v>
      </c>
      <c r="I734" s="9">
        <f t="shared" si="160"/>
        <v>0</v>
      </c>
      <c r="J734" s="9">
        <f t="shared" si="161"/>
        <v>0</v>
      </c>
      <c r="K734" s="9" t="str">
        <f t="shared" si="153"/>
        <v/>
      </c>
      <c r="L734" s="9" t="str">
        <f t="shared" si="154"/>
        <v/>
      </c>
      <c r="M734" s="9" t="str">
        <f t="shared" si="155"/>
        <v/>
      </c>
      <c r="N734" s="9" t="str">
        <f t="shared" si="156"/>
        <v/>
      </c>
      <c r="O734" s="9" t="str">
        <f t="shared" si="157"/>
        <v/>
      </c>
      <c r="P734" s="9" t="str">
        <f t="shared" si="158"/>
        <v/>
      </c>
      <c r="Q734" s="9" t="str">
        <f t="shared" si="159"/>
        <v/>
      </c>
      <c r="R734" s="9" t="str">
        <f>IF(A734&lt;&gt;"",IF(COUNTIF($G$2:$G$1000,"&gt;=50")&gt;=10,IF(AND(F734&gt;=55,G734&gt;=50),IF(_xlfn.RANK.EQ(K734,$K$2:$K$1000,0)&lt;=ROUND(COUNTIFS($G$2:$G$1000,"&gt;=50",$F$2:$F$1000,"&gt;=55")/100*$AF$9,0),$AF$8,IF(_xlfn.RANK.EQ(L734,$L$2:$L$1000,0)&lt;=ROUND(COUNTIFS($G$2:$G$1000,"&gt;=50",$F$2:$F$1000,"&gt;=55")/100*$AE$9,0),$AE$8,IF(_xlfn.RANK.EQ(M734,$M$2:$M$1000,0)&lt;=ROUND(COUNTIFS($G$2:$G$1000,"&gt;=50",$F$2:$F$1000,"&gt;=55")/100*$AD$9,0),$AD$8,IF(_xlfn.RANK.EQ(N734,$N$2:$N$1000,0)&lt;=ROUND(COUNTIFS($G$2:$G$1000,"&gt;=50",$F$2:$F$1000,"&gt;=55")/100*$AC$9,0),$AC$8,IF(_xlfn.RANK.EQ(O734,$O$2:$O$1000,0)&lt;=ROUND(COUNTIFS($G$2:$G$1000,"&gt;=50",$F$2:$F$1000,"&gt;=55")/100*$AB$9,0),$AB$8,IF(_xlfn.RANK.EQ(P734,$P$2:$P$1000,0)&lt;=ROUND(COUNTIFS($G$2:$G$1000,"&gt;=50",$F$2:$F$1000,"&gt;=55")/100*$AA$9,0),$AA$8,$Z$8)))))),IF(I734&gt;=$Y$9,$Y$8,$X$8)),IF(I734&gt;=$X$32,$X$30,IF(I734&gt;=$Y$32,$Y$30,IF(I734&gt;=$Z$32,$Z$30,IF(I734&gt;=$AA$32,$AA$30,IF(I734&gt;=$AB$32,$AB$30,IF(I734&gt;=$AC$32,$AC$30,IF(I734&gt;=$AD$32,$AD$30,IF(I734&gt;=$AE$32,$AE$30,$AF$30))))))))),"")</f>
        <v/>
      </c>
      <c r="S734" s="9" t="str" cm="1">
        <f t="array" ref="S734">IF(AND(D734&lt;&gt;"",D734&lt;&gt;"GR"),IF(COUNTIF($H$2:$H$1000,"&gt;=50")&gt;=10,IF(D734&lt;&gt;"GR",IF(AND(D734&gt;=55,H734&gt;=50),_xlfn.IFS(AND(H734&gt;=$AF$11,H734&gt;$AE$10,H734&gt;$AD$10,H734&gt;$AC$10,H734&gt;$AB$10,H734&gt;$AA$10,H734&gt;$Z$10),"AA",AND(H734&gt;=$AE$11,H734&gt;$AD$10,H734&gt;$AC$10,H734&gt;$AB$10,H734&gt;$AA$10,H734&gt;$Z$10),"BA",AND(H734&gt;=$AD$11,H734&gt;$AC$10,H734&gt;$AB$10,H734&gt;$AA$10,H734&gt;$Z$10),"BB",AND(H734&gt;=$AC$11,H734&gt;$AB$10,H734&gt;$AA$10,H734&gt;$Z$10),"CB",AND(H734&gt;=$AB$11,H734&gt;$AA$10,H734&gt;$Z$10),"CC",AND(H734&gt;=$AA$11,H734&gt;$Z$10),"DC",H734&gt;=50,"DD"),IF(H734&gt;=$Y$9,"FD","FF")),R734),IF(J734&gt;=$X$32,$X$30,IF(J734&gt;=$Y$32,$Y$30,IF(J734&gt;=$Z$32,$Z$30,IF(J734&gt;=$AA$32,$AA$30,IF(J734&gt;=$AB$32,$AB$30,IF(J734&gt;=$AC$32,$AC$30,IF(J734&gt;=$AD$32,$AD$30,IF(J734&gt;=$AE$32,$AE$30,$AF$30))))))))),R734)</f>
        <v/>
      </c>
      <c r="T734" s="9" t="str" cm="1">
        <f t="array" ref="T734">IF(A734&lt;&gt;"",IF(_xlfn.BITOR(D734&lt;&gt;"GR",D734&lt;&gt;""),IF(AND(J734&gt;=50,D734&gt;=55),_xlfn.RANK.EQ(J734,$J$2:$J$1000,0),_xlfn.IFS(S734="FD",999,S734="FF",1000)),IF(AND(J734&gt;=50,F734&gt;=55),_xlfn.RANK.EQ(J734,$J$2:$J$326,0),_xlfn.IFS(S734="FD",999,S734="FF",1000))),"")</f>
        <v/>
      </c>
    </row>
    <row r="735" spans="1:20" x14ac:dyDescent="0.2">
      <c r="A735" s="3"/>
      <c r="B735" s="3"/>
      <c r="C735" s="3"/>
      <c r="D735" s="3"/>
      <c r="E735" s="16">
        <f t="shared" si="150"/>
        <v>0</v>
      </c>
      <c r="F735" s="16">
        <f t="shared" si="151"/>
        <v>0</v>
      </c>
      <c r="G735" s="9">
        <f t="shared" si="149"/>
        <v>0</v>
      </c>
      <c r="H735" s="9">
        <f t="shared" si="152"/>
        <v>0</v>
      </c>
      <c r="I735" s="9">
        <f t="shared" si="160"/>
        <v>0</v>
      </c>
      <c r="J735" s="9">
        <f t="shared" si="161"/>
        <v>0</v>
      </c>
      <c r="K735" s="9" t="str">
        <f t="shared" si="153"/>
        <v/>
      </c>
      <c r="L735" s="9" t="str">
        <f t="shared" si="154"/>
        <v/>
      </c>
      <c r="M735" s="9" t="str">
        <f t="shared" si="155"/>
        <v/>
      </c>
      <c r="N735" s="9" t="str">
        <f t="shared" si="156"/>
        <v/>
      </c>
      <c r="O735" s="9" t="str">
        <f t="shared" si="157"/>
        <v/>
      </c>
      <c r="P735" s="9" t="str">
        <f t="shared" si="158"/>
        <v/>
      </c>
      <c r="Q735" s="9" t="str">
        <f t="shared" si="159"/>
        <v/>
      </c>
      <c r="R735" s="9" t="str">
        <f>IF(A735&lt;&gt;"",IF(COUNTIF($G$2:$G$1000,"&gt;=50")&gt;=10,IF(AND(F735&gt;=55,G735&gt;=50),IF(_xlfn.RANK.EQ(K735,$K$2:$K$1000,0)&lt;=ROUND(COUNTIFS($G$2:$G$1000,"&gt;=50",$F$2:$F$1000,"&gt;=55")/100*$AF$9,0),$AF$8,IF(_xlfn.RANK.EQ(L735,$L$2:$L$1000,0)&lt;=ROUND(COUNTIFS($G$2:$G$1000,"&gt;=50",$F$2:$F$1000,"&gt;=55")/100*$AE$9,0),$AE$8,IF(_xlfn.RANK.EQ(M735,$M$2:$M$1000,0)&lt;=ROUND(COUNTIFS($G$2:$G$1000,"&gt;=50",$F$2:$F$1000,"&gt;=55")/100*$AD$9,0),$AD$8,IF(_xlfn.RANK.EQ(N735,$N$2:$N$1000,0)&lt;=ROUND(COUNTIFS($G$2:$G$1000,"&gt;=50",$F$2:$F$1000,"&gt;=55")/100*$AC$9,0),$AC$8,IF(_xlfn.RANK.EQ(O735,$O$2:$O$1000,0)&lt;=ROUND(COUNTIFS($G$2:$G$1000,"&gt;=50",$F$2:$F$1000,"&gt;=55")/100*$AB$9,0),$AB$8,IF(_xlfn.RANK.EQ(P735,$P$2:$P$1000,0)&lt;=ROUND(COUNTIFS($G$2:$G$1000,"&gt;=50",$F$2:$F$1000,"&gt;=55")/100*$AA$9,0),$AA$8,$Z$8)))))),IF(I735&gt;=$Y$9,$Y$8,$X$8)),IF(I735&gt;=$X$32,$X$30,IF(I735&gt;=$Y$32,$Y$30,IF(I735&gt;=$Z$32,$Z$30,IF(I735&gt;=$AA$32,$AA$30,IF(I735&gt;=$AB$32,$AB$30,IF(I735&gt;=$AC$32,$AC$30,IF(I735&gt;=$AD$32,$AD$30,IF(I735&gt;=$AE$32,$AE$30,$AF$30))))))))),"")</f>
        <v/>
      </c>
      <c r="S735" s="9" t="str" cm="1">
        <f t="array" ref="S735">IF(AND(D735&lt;&gt;"",D735&lt;&gt;"GR"),IF(COUNTIF($H$2:$H$1000,"&gt;=50")&gt;=10,IF(D735&lt;&gt;"GR",IF(AND(D735&gt;=55,H735&gt;=50),_xlfn.IFS(AND(H735&gt;=$AF$11,H735&gt;$AE$10,H735&gt;$AD$10,H735&gt;$AC$10,H735&gt;$AB$10,H735&gt;$AA$10,H735&gt;$Z$10),"AA",AND(H735&gt;=$AE$11,H735&gt;$AD$10,H735&gt;$AC$10,H735&gt;$AB$10,H735&gt;$AA$10,H735&gt;$Z$10),"BA",AND(H735&gt;=$AD$11,H735&gt;$AC$10,H735&gt;$AB$10,H735&gt;$AA$10,H735&gt;$Z$10),"BB",AND(H735&gt;=$AC$11,H735&gt;$AB$10,H735&gt;$AA$10,H735&gt;$Z$10),"CB",AND(H735&gt;=$AB$11,H735&gt;$AA$10,H735&gt;$Z$10),"CC",AND(H735&gt;=$AA$11,H735&gt;$Z$10),"DC",H735&gt;=50,"DD"),IF(H735&gt;=$Y$9,"FD","FF")),R735),IF(J735&gt;=$X$32,$X$30,IF(J735&gt;=$Y$32,$Y$30,IF(J735&gt;=$Z$32,$Z$30,IF(J735&gt;=$AA$32,$AA$30,IF(J735&gt;=$AB$32,$AB$30,IF(J735&gt;=$AC$32,$AC$30,IF(J735&gt;=$AD$32,$AD$30,IF(J735&gt;=$AE$32,$AE$30,$AF$30))))))))),R735)</f>
        <v/>
      </c>
      <c r="T735" s="9" t="str" cm="1">
        <f t="array" ref="T735">IF(A735&lt;&gt;"",IF(_xlfn.BITOR(D735&lt;&gt;"GR",D735&lt;&gt;""),IF(AND(J735&gt;=50,D735&gt;=55),_xlfn.RANK.EQ(J735,$J$2:$J$1000,0),_xlfn.IFS(S735="FD",999,S735="FF",1000)),IF(AND(J735&gt;=50,F735&gt;=55),_xlfn.RANK.EQ(J735,$J$2:$J$326,0),_xlfn.IFS(S735="FD",999,S735="FF",1000))),"")</f>
        <v/>
      </c>
    </row>
    <row r="736" spans="1:20" x14ac:dyDescent="0.2">
      <c r="A736" s="3"/>
      <c r="B736" s="3"/>
      <c r="C736" s="3"/>
      <c r="D736" s="3"/>
      <c r="E736" s="16">
        <f t="shared" si="150"/>
        <v>0</v>
      </c>
      <c r="F736" s="16">
        <f t="shared" si="151"/>
        <v>0</v>
      </c>
      <c r="G736" s="9">
        <f t="shared" si="149"/>
        <v>0</v>
      </c>
      <c r="H736" s="9">
        <f t="shared" si="152"/>
        <v>0</v>
      </c>
      <c r="I736" s="9">
        <f t="shared" si="160"/>
        <v>0</v>
      </c>
      <c r="J736" s="9">
        <f t="shared" si="161"/>
        <v>0</v>
      </c>
      <c r="K736" s="9" t="str">
        <f t="shared" si="153"/>
        <v/>
      </c>
      <c r="L736" s="9" t="str">
        <f t="shared" si="154"/>
        <v/>
      </c>
      <c r="M736" s="9" t="str">
        <f t="shared" si="155"/>
        <v/>
      </c>
      <c r="N736" s="9" t="str">
        <f t="shared" si="156"/>
        <v/>
      </c>
      <c r="O736" s="9" t="str">
        <f t="shared" si="157"/>
        <v/>
      </c>
      <c r="P736" s="9" t="str">
        <f t="shared" si="158"/>
        <v/>
      </c>
      <c r="Q736" s="9" t="str">
        <f t="shared" si="159"/>
        <v/>
      </c>
      <c r="R736" s="9" t="str">
        <f>IF(A736&lt;&gt;"",IF(COUNTIF($G$2:$G$1000,"&gt;=50")&gt;=10,IF(AND(F736&gt;=55,G736&gt;=50),IF(_xlfn.RANK.EQ(K736,$K$2:$K$1000,0)&lt;=ROUND(COUNTIFS($G$2:$G$1000,"&gt;=50",$F$2:$F$1000,"&gt;=55")/100*$AF$9,0),$AF$8,IF(_xlfn.RANK.EQ(L736,$L$2:$L$1000,0)&lt;=ROUND(COUNTIFS($G$2:$G$1000,"&gt;=50",$F$2:$F$1000,"&gt;=55")/100*$AE$9,0),$AE$8,IF(_xlfn.RANK.EQ(M736,$M$2:$M$1000,0)&lt;=ROUND(COUNTIFS($G$2:$G$1000,"&gt;=50",$F$2:$F$1000,"&gt;=55")/100*$AD$9,0),$AD$8,IF(_xlfn.RANK.EQ(N736,$N$2:$N$1000,0)&lt;=ROUND(COUNTIFS($G$2:$G$1000,"&gt;=50",$F$2:$F$1000,"&gt;=55")/100*$AC$9,0),$AC$8,IF(_xlfn.RANK.EQ(O736,$O$2:$O$1000,0)&lt;=ROUND(COUNTIFS($G$2:$G$1000,"&gt;=50",$F$2:$F$1000,"&gt;=55")/100*$AB$9,0),$AB$8,IF(_xlfn.RANK.EQ(P736,$P$2:$P$1000,0)&lt;=ROUND(COUNTIFS($G$2:$G$1000,"&gt;=50",$F$2:$F$1000,"&gt;=55")/100*$AA$9,0),$AA$8,$Z$8)))))),IF(I736&gt;=$Y$9,$Y$8,$X$8)),IF(I736&gt;=$X$32,$X$30,IF(I736&gt;=$Y$32,$Y$30,IF(I736&gt;=$Z$32,$Z$30,IF(I736&gt;=$AA$32,$AA$30,IF(I736&gt;=$AB$32,$AB$30,IF(I736&gt;=$AC$32,$AC$30,IF(I736&gt;=$AD$32,$AD$30,IF(I736&gt;=$AE$32,$AE$30,$AF$30))))))))),"")</f>
        <v/>
      </c>
      <c r="S736" s="9" t="str" cm="1">
        <f t="array" ref="S736">IF(AND(D736&lt;&gt;"",D736&lt;&gt;"GR"),IF(COUNTIF($H$2:$H$1000,"&gt;=50")&gt;=10,IF(D736&lt;&gt;"GR",IF(AND(D736&gt;=55,H736&gt;=50),_xlfn.IFS(AND(H736&gt;=$AF$11,H736&gt;$AE$10,H736&gt;$AD$10,H736&gt;$AC$10,H736&gt;$AB$10,H736&gt;$AA$10,H736&gt;$Z$10),"AA",AND(H736&gt;=$AE$11,H736&gt;$AD$10,H736&gt;$AC$10,H736&gt;$AB$10,H736&gt;$AA$10,H736&gt;$Z$10),"BA",AND(H736&gt;=$AD$11,H736&gt;$AC$10,H736&gt;$AB$10,H736&gt;$AA$10,H736&gt;$Z$10),"BB",AND(H736&gt;=$AC$11,H736&gt;$AB$10,H736&gt;$AA$10,H736&gt;$Z$10),"CB",AND(H736&gt;=$AB$11,H736&gt;$AA$10,H736&gt;$Z$10),"CC",AND(H736&gt;=$AA$11,H736&gt;$Z$10),"DC",H736&gt;=50,"DD"),IF(H736&gt;=$Y$9,"FD","FF")),R736),IF(J736&gt;=$X$32,$X$30,IF(J736&gt;=$Y$32,$Y$30,IF(J736&gt;=$Z$32,$Z$30,IF(J736&gt;=$AA$32,$AA$30,IF(J736&gt;=$AB$32,$AB$30,IF(J736&gt;=$AC$32,$AC$30,IF(J736&gt;=$AD$32,$AD$30,IF(J736&gt;=$AE$32,$AE$30,$AF$30))))))))),R736)</f>
        <v/>
      </c>
      <c r="T736" s="9" t="str" cm="1">
        <f t="array" ref="T736">IF(A736&lt;&gt;"",IF(_xlfn.BITOR(D736&lt;&gt;"GR",D736&lt;&gt;""),IF(AND(J736&gt;=50,D736&gt;=55),_xlfn.RANK.EQ(J736,$J$2:$J$1000,0),_xlfn.IFS(S736="FD",999,S736="FF",1000)),IF(AND(J736&gt;=50,F736&gt;=55),_xlfn.RANK.EQ(J736,$J$2:$J$326,0),_xlfn.IFS(S736="FD",999,S736="FF",1000))),"")</f>
        <v/>
      </c>
    </row>
    <row r="737" spans="1:20" x14ac:dyDescent="0.2">
      <c r="A737" s="3"/>
      <c r="B737" s="3"/>
      <c r="C737" s="3"/>
      <c r="D737" s="3"/>
      <c r="E737" s="16">
        <f t="shared" si="150"/>
        <v>0</v>
      </c>
      <c r="F737" s="16">
        <f t="shared" si="151"/>
        <v>0</v>
      </c>
      <c r="G737" s="9">
        <f t="shared" si="149"/>
        <v>0</v>
      </c>
      <c r="H737" s="9">
        <f t="shared" si="152"/>
        <v>0</v>
      </c>
      <c r="I737" s="9">
        <f t="shared" si="160"/>
        <v>0</v>
      </c>
      <c r="J737" s="9">
        <f t="shared" si="161"/>
        <v>0</v>
      </c>
      <c r="K737" s="9" t="str">
        <f t="shared" si="153"/>
        <v/>
      </c>
      <c r="L737" s="9" t="str">
        <f t="shared" si="154"/>
        <v/>
      </c>
      <c r="M737" s="9" t="str">
        <f t="shared" si="155"/>
        <v/>
      </c>
      <c r="N737" s="9" t="str">
        <f t="shared" si="156"/>
        <v/>
      </c>
      <c r="O737" s="9" t="str">
        <f t="shared" si="157"/>
        <v/>
      </c>
      <c r="P737" s="9" t="str">
        <f t="shared" si="158"/>
        <v/>
      </c>
      <c r="Q737" s="9" t="str">
        <f t="shared" si="159"/>
        <v/>
      </c>
      <c r="R737" s="9" t="str">
        <f>IF(A737&lt;&gt;"",IF(COUNTIF($G$2:$G$1000,"&gt;=50")&gt;=10,IF(AND(F737&gt;=55,G737&gt;=50),IF(_xlfn.RANK.EQ(K737,$K$2:$K$1000,0)&lt;=ROUND(COUNTIFS($G$2:$G$1000,"&gt;=50",$F$2:$F$1000,"&gt;=55")/100*$AF$9,0),$AF$8,IF(_xlfn.RANK.EQ(L737,$L$2:$L$1000,0)&lt;=ROUND(COUNTIFS($G$2:$G$1000,"&gt;=50",$F$2:$F$1000,"&gt;=55")/100*$AE$9,0),$AE$8,IF(_xlfn.RANK.EQ(M737,$M$2:$M$1000,0)&lt;=ROUND(COUNTIFS($G$2:$G$1000,"&gt;=50",$F$2:$F$1000,"&gt;=55")/100*$AD$9,0),$AD$8,IF(_xlfn.RANK.EQ(N737,$N$2:$N$1000,0)&lt;=ROUND(COUNTIFS($G$2:$G$1000,"&gt;=50",$F$2:$F$1000,"&gt;=55")/100*$AC$9,0),$AC$8,IF(_xlfn.RANK.EQ(O737,$O$2:$O$1000,0)&lt;=ROUND(COUNTIFS($G$2:$G$1000,"&gt;=50",$F$2:$F$1000,"&gt;=55")/100*$AB$9,0),$AB$8,IF(_xlfn.RANK.EQ(P737,$P$2:$P$1000,0)&lt;=ROUND(COUNTIFS($G$2:$G$1000,"&gt;=50",$F$2:$F$1000,"&gt;=55")/100*$AA$9,0),$AA$8,$Z$8)))))),IF(I737&gt;=$Y$9,$Y$8,$X$8)),IF(I737&gt;=$X$32,$X$30,IF(I737&gt;=$Y$32,$Y$30,IF(I737&gt;=$Z$32,$Z$30,IF(I737&gt;=$AA$32,$AA$30,IF(I737&gt;=$AB$32,$AB$30,IF(I737&gt;=$AC$32,$AC$30,IF(I737&gt;=$AD$32,$AD$30,IF(I737&gt;=$AE$32,$AE$30,$AF$30))))))))),"")</f>
        <v/>
      </c>
      <c r="S737" s="9" t="str" cm="1">
        <f t="array" ref="S737">IF(AND(D737&lt;&gt;"",D737&lt;&gt;"GR"),IF(COUNTIF($H$2:$H$1000,"&gt;=50")&gt;=10,IF(D737&lt;&gt;"GR",IF(AND(D737&gt;=55,H737&gt;=50),_xlfn.IFS(AND(H737&gt;=$AF$11,H737&gt;$AE$10,H737&gt;$AD$10,H737&gt;$AC$10,H737&gt;$AB$10,H737&gt;$AA$10,H737&gt;$Z$10),"AA",AND(H737&gt;=$AE$11,H737&gt;$AD$10,H737&gt;$AC$10,H737&gt;$AB$10,H737&gt;$AA$10,H737&gt;$Z$10),"BA",AND(H737&gt;=$AD$11,H737&gt;$AC$10,H737&gt;$AB$10,H737&gt;$AA$10,H737&gt;$Z$10),"BB",AND(H737&gt;=$AC$11,H737&gt;$AB$10,H737&gt;$AA$10,H737&gt;$Z$10),"CB",AND(H737&gt;=$AB$11,H737&gt;$AA$10,H737&gt;$Z$10),"CC",AND(H737&gt;=$AA$11,H737&gt;$Z$10),"DC",H737&gt;=50,"DD"),IF(H737&gt;=$Y$9,"FD","FF")),R737),IF(J737&gt;=$X$32,$X$30,IF(J737&gt;=$Y$32,$Y$30,IF(J737&gt;=$Z$32,$Z$30,IF(J737&gt;=$AA$32,$AA$30,IF(J737&gt;=$AB$32,$AB$30,IF(J737&gt;=$AC$32,$AC$30,IF(J737&gt;=$AD$32,$AD$30,IF(J737&gt;=$AE$32,$AE$30,$AF$30))))))))),R737)</f>
        <v/>
      </c>
      <c r="T737" s="9" t="str" cm="1">
        <f t="array" ref="T737">IF(A737&lt;&gt;"",IF(_xlfn.BITOR(D737&lt;&gt;"GR",D737&lt;&gt;""),IF(AND(J737&gt;=50,D737&gt;=55),_xlfn.RANK.EQ(J737,$J$2:$J$1000,0),_xlfn.IFS(S737="FD",999,S737="FF",1000)),IF(AND(J737&gt;=50,F737&gt;=55),_xlfn.RANK.EQ(J737,$J$2:$J$326,0),_xlfn.IFS(S737="FD",999,S737="FF",1000))),"")</f>
        <v/>
      </c>
    </row>
    <row r="738" spans="1:20" x14ac:dyDescent="0.2">
      <c r="A738" s="3"/>
      <c r="B738" s="3"/>
      <c r="C738" s="3"/>
      <c r="D738" s="3"/>
      <c r="E738" s="16">
        <f t="shared" si="150"/>
        <v>0</v>
      </c>
      <c r="F738" s="16">
        <f t="shared" si="151"/>
        <v>0</v>
      </c>
      <c r="G738" s="9">
        <f t="shared" si="149"/>
        <v>0</v>
      </c>
      <c r="H738" s="9">
        <f t="shared" si="152"/>
        <v>0</v>
      </c>
      <c r="I738" s="9">
        <f t="shared" si="160"/>
        <v>0</v>
      </c>
      <c r="J738" s="9">
        <f t="shared" si="161"/>
        <v>0</v>
      </c>
      <c r="K738" s="9" t="str">
        <f t="shared" si="153"/>
        <v/>
      </c>
      <c r="L738" s="9" t="str">
        <f t="shared" si="154"/>
        <v/>
      </c>
      <c r="M738" s="9" t="str">
        <f t="shared" si="155"/>
        <v/>
      </c>
      <c r="N738" s="9" t="str">
        <f t="shared" si="156"/>
        <v/>
      </c>
      <c r="O738" s="9" t="str">
        <f t="shared" si="157"/>
        <v/>
      </c>
      <c r="P738" s="9" t="str">
        <f t="shared" si="158"/>
        <v/>
      </c>
      <c r="Q738" s="9" t="str">
        <f t="shared" si="159"/>
        <v/>
      </c>
      <c r="R738" s="9" t="str">
        <f>IF(A738&lt;&gt;"",IF(COUNTIF($G$2:$G$1000,"&gt;=50")&gt;=10,IF(AND(F738&gt;=55,G738&gt;=50),IF(_xlfn.RANK.EQ(K738,$K$2:$K$1000,0)&lt;=ROUND(COUNTIFS($G$2:$G$1000,"&gt;=50",$F$2:$F$1000,"&gt;=55")/100*$AF$9,0),$AF$8,IF(_xlfn.RANK.EQ(L738,$L$2:$L$1000,0)&lt;=ROUND(COUNTIFS($G$2:$G$1000,"&gt;=50",$F$2:$F$1000,"&gt;=55")/100*$AE$9,0),$AE$8,IF(_xlfn.RANK.EQ(M738,$M$2:$M$1000,0)&lt;=ROUND(COUNTIFS($G$2:$G$1000,"&gt;=50",$F$2:$F$1000,"&gt;=55")/100*$AD$9,0),$AD$8,IF(_xlfn.RANK.EQ(N738,$N$2:$N$1000,0)&lt;=ROUND(COUNTIFS($G$2:$G$1000,"&gt;=50",$F$2:$F$1000,"&gt;=55")/100*$AC$9,0),$AC$8,IF(_xlfn.RANK.EQ(O738,$O$2:$O$1000,0)&lt;=ROUND(COUNTIFS($G$2:$G$1000,"&gt;=50",$F$2:$F$1000,"&gt;=55")/100*$AB$9,0),$AB$8,IF(_xlfn.RANK.EQ(P738,$P$2:$P$1000,0)&lt;=ROUND(COUNTIFS($G$2:$G$1000,"&gt;=50",$F$2:$F$1000,"&gt;=55")/100*$AA$9,0),$AA$8,$Z$8)))))),IF(I738&gt;=$Y$9,$Y$8,$X$8)),IF(I738&gt;=$X$32,$X$30,IF(I738&gt;=$Y$32,$Y$30,IF(I738&gt;=$Z$32,$Z$30,IF(I738&gt;=$AA$32,$AA$30,IF(I738&gt;=$AB$32,$AB$30,IF(I738&gt;=$AC$32,$AC$30,IF(I738&gt;=$AD$32,$AD$30,IF(I738&gt;=$AE$32,$AE$30,$AF$30))))))))),"")</f>
        <v/>
      </c>
      <c r="S738" s="9" t="str" cm="1">
        <f t="array" ref="S738">IF(AND(D738&lt;&gt;"",D738&lt;&gt;"GR"),IF(COUNTIF($H$2:$H$1000,"&gt;=50")&gt;=10,IF(D738&lt;&gt;"GR",IF(AND(D738&gt;=55,H738&gt;=50),_xlfn.IFS(AND(H738&gt;=$AF$11,H738&gt;$AE$10,H738&gt;$AD$10,H738&gt;$AC$10,H738&gt;$AB$10,H738&gt;$AA$10,H738&gt;$Z$10),"AA",AND(H738&gt;=$AE$11,H738&gt;$AD$10,H738&gt;$AC$10,H738&gt;$AB$10,H738&gt;$AA$10,H738&gt;$Z$10),"BA",AND(H738&gt;=$AD$11,H738&gt;$AC$10,H738&gt;$AB$10,H738&gt;$AA$10,H738&gt;$Z$10),"BB",AND(H738&gt;=$AC$11,H738&gt;$AB$10,H738&gt;$AA$10,H738&gt;$Z$10),"CB",AND(H738&gt;=$AB$11,H738&gt;$AA$10,H738&gt;$Z$10),"CC",AND(H738&gt;=$AA$11,H738&gt;$Z$10),"DC",H738&gt;=50,"DD"),IF(H738&gt;=$Y$9,"FD","FF")),R738),IF(J738&gt;=$X$32,$X$30,IF(J738&gt;=$Y$32,$Y$30,IF(J738&gt;=$Z$32,$Z$30,IF(J738&gt;=$AA$32,$AA$30,IF(J738&gt;=$AB$32,$AB$30,IF(J738&gt;=$AC$32,$AC$30,IF(J738&gt;=$AD$32,$AD$30,IF(J738&gt;=$AE$32,$AE$30,$AF$30))))))))),R738)</f>
        <v/>
      </c>
      <c r="T738" s="9" t="str" cm="1">
        <f t="array" ref="T738">IF(A738&lt;&gt;"",IF(_xlfn.BITOR(D738&lt;&gt;"GR",D738&lt;&gt;""),IF(AND(J738&gt;=50,D738&gt;=55),_xlfn.RANK.EQ(J738,$J$2:$J$1000,0),_xlfn.IFS(S738="FD",999,S738="FF",1000)),IF(AND(J738&gt;=50,F738&gt;=55),_xlfn.RANK.EQ(J738,$J$2:$J$326,0),_xlfn.IFS(S738="FD",999,S738="FF",1000))),"")</f>
        <v/>
      </c>
    </row>
    <row r="739" spans="1:20" x14ac:dyDescent="0.2">
      <c r="A739" s="3"/>
      <c r="B739" s="3"/>
      <c r="C739" s="3"/>
      <c r="D739" s="3"/>
      <c r="E739" s="16">
        <f t="shared" si="150"/>
        <v>0</v>
      </c>
      <c r="F739" s="16">
        <f t="shared" si="151"/>
        <v>0</v>
      </c>
      <c r="G739" s="9">
        <f t="shared" si="149"/>
        <v>0</v>
      </c>
      <c r="H739" s="9">
        <f t="shared" si="152"/>
        <v>0</v>
      </c>
      <c r="I739" s="9">
        <f t="shared" si="160"/>
        <v>0</v>
      </c>
      <c r="J739" s="9">
        <f t="shared" si="161"/>
        <v>0</v>
      </c>
      <c r="K739" s="9" t="str">
        <f t="shared" si="153"/>
        <v/>
      </c>
      <c r="L739" s="9" t="str">
        <f t="shared" si="154"/>
        <v/>
      </c>
      <c r="M739" s="9" t="str">
        <f t="shared" si="155"/>
        <v/>
      </c>
      <c r="N739" s="9" t="str">
        <f t="shared" si="156"/>
        <v/>
      </c>
      <c r="O739" s="9" t="str">
        <f t="shared" si="157"/>
        <v/>
      </c>
      <c r="P739" s="9" t="str">
        <f t="shared" si="158"/>
        <v/>
      </c>
      <c r="Q739" s="9" t="str">
        <f t="shared" si="159"/>
        <v/>
      </c>
      <c r="R739" s="9" t="str">
        <f>IF(A739&lt;&gt;"",IF(COUNTIF($G$2:$G$1000,"&gt;=50")&gt;=10,IF(AND(F739&gt;=55,G739&gt;=50),IF(_xlfn.RANK.EQ(K739,$K$2:$K$1000,0)&lt;=ROUND(COUNTIFS($G$2:$G$1000,"&gt;=50",$F$2:$F$1000,"&gt;=55")/100*$AF$9,0),$AF$8,IF(_xlfn.RANK.EQ(L739,$L$2:$L$1000,0)&lt;=ROUND(COUNTIFS($G$2:$G$1000,"&gt;=50",$F$2:$F$1000,"&gt;=55")/100*$AE$9,0),$AE$8,IF(_xlfn.RANK.EQ(M739,$M$2:$M$1000,0)&lt;=ROUND(COUNTIFS($G$2:$G$1000,"&gt;=50",$F$2:$F$1000,"&gt;=55")/100*$AD$9,0),$AD$8,IF(_xlfn.RANK.EQ(N739,$N$2:$N$1000,0)&lt;=ROUND(COUNTIFS($G$2:$G$1000,"&gt;=50",$F$2:$F$1000,"&gt;=55")/100*$AC$9,0),$AC$8,IF(_xlfn.RANK.EQ(O739,$O$2:$O$1000,0)&lt;=ROUND(COUNTIFS($G$2:$G$1000,"&gt;=50",$F$2:$F$1000,"&gt;=55")/100*$AB$9,0),$AB$8,IF(_xlfn.RANK.EQ(P739,$P$2:$P$1000,0)&lt;=ROUND(COUNTIFS($G$2:$G$1000,"&gt;=50",$F$2:$F$1000,"&gt;=55")/100*$AA$9,0),$AA$8,$Z$8)))))),IF(I739&gt;=$Y$9,$Y$8,$X$8)),IF(I739&gt;=$X$32,$X$30,IF(I739&gt;=$Y$32,$Y$30,IF(I739&gt;=$Z$32,$Z$30,IF(I739&gt;=$AA$32,$AA$30,IF(I739&gt;=$AB$32,$AB$30,IF(I739&gt;=$AC$32,$AC$30,IF(I739&gt;=$AD$32,$AD$30,IF(I739&gt;=$AE$32,$AE$30,$AF$30))))))))),"")</f>
        <v/>
      </c>
      <c r="S739" s="9" t="str" cm="1">
        <f t="array" ref="S739">IF(AND(D739&lt;&gt;"",D739&lt;&gt;"GR"),IF(COUNTIF($H$2:$H$1000,"&gt;=50")&gt;=10,IF(D739&lt;&gt;"GR",IF(AND(D739&gt;=55,H739&gt;=50),_xlfn.IFS(AND(H739&gt;=$AF$11,H739&gt;$AE$10,H739&gt;$AD$10,H739&gt;$AC$10,H739&gt;$AB$10,H739&gt;$AA$10,H739&gt;$Z$10),"AA",AND(H739&gt;=$AE$11,H739&gt;$AD$10,H739&gt;$AC$10,H739&gt;$AB$10,H739&gt;$AA$10,H739&gt;$Z$10),"BA",AND(H739&gt;=$AD$11,H739&gt;$AC$10,H739&gt;$AB$10,H739&gt;$AA$10,H739&gt;$Z$10),"BB",AND(H739&gt;=$AC$11,H739&gt;$AB$10,H739&gt;$AA$10,H739&gt;$Z$10),"CB",AND(H739&gt;=$AB$11,H739&gt;$AA$10,H739&gt;$Z$10),"CC",AND(H739&gt;=$AA$11,H739&gt;$Z$10),"DC",H739&gt;=50,"DD"),IF(H739&gt;=$Y$9,"FD","FF")),R739),IF(J739&gt;=$X$32,$X$30,IF(J739&gt;=$Y$32,$Y$30,IF(J739&gt;=$Z$32,$Z$30,IF(J739&gt;=$AA$32,$AA$30,IF(J739&gt;=$AB$32,$AB$30,IF(J739&gt;=$AC$32,$AC$30,IF(J739&gt;=$AD$32,$AD$30,IF(J739&gt;=$AE$32,$AE$30,$AF$30))))))))),R739)</f>
        <v/>
      </c>
      <c r="T739" s="9" t="str" cm="1">
        <f t="array" ref="T739">IF(A739&lt;&gt;"",IF(_xlfn.BITOR(D739&lt;&gt;"GR",D739&lt;&gt;""),IF(AND(J739&gt;=50,D739&gt;=55),_xlfn.RANK.EQ(J739,$J$2:$J$1000,0),_xlfn.IFS(S739="FD",999,S739="FF",1000)),IF(AND(J739&gt;=50,F739&gt;=55),_xlfn.RANK.EQ(J739,$J$2:$J$326,0),_xlfn.IFS(S739="FD",999,S739="FF",1000))),"")</f>
        <v/>
      </c>
    </row>
    <row r="740" spans="1:20" x14ac:dyDescent="0.2">
      <c r="A740" s="3"/>
      <c r="B740" s="3"/>
      <c r="C740" s="3"/>
      <c r="D740" s="3"/>
      <c r="E740" s="16">
        <f t="shared" si="150"/>
        <v>0</v>
      </c>
      <c r="F740" s="16">
        <f t="shared" si="151"/>
        <v>0</v>
      </c>
      <c r="G740" s="9">
        <f t="shared" si="149"/>
        <v>0</v>
      </c>
      <c r="H740" s="9">
        <f t="shared" si="152"/>
        <v>0</v>
      </c>
      <c r="I740" s="9">
        <f t="shared" si="160"/>
        <v>0</v>
      </c>
      <c r="J740" s="9">
        <f t="shared" si="161"/>
        <v>0</v>
      </c>
      <c r="K740" s="9" t="str">
        <f t="shared" si="153"/>
        <v/>
      </c>
      <c r="L740" s="9" t="str">
        <f t="shared" si="154"/>
        <v/>
      </c>
      <c r="M740" s="9" t="str">
        <f t="shared" si="155"/>
        <v/>
      </c>
      <c r="N740" s="9" t="str">
        <f t="shared" si="156"/>
        <v/>
      </c>
      <c r="O740" s="9" t="str">
        <f t="shared" si="157"/>
        <v/>
      </c>
      <c r="P740" s="9" t="str">
        <f t="shared" si="158"/>
        <v/>
      </c>
      <c r="Q740" s="9" t="str">
        <f t="shared" si="159"/>
        <v/>
      </c>
      <c r="R740" s="9" t="str">
        <f>IF(A740&lt;&gt;"",IF(COUNTIF($G$2:$G$1000,"&gt;=50")&gt;=10,IF(AND(F740&gt;=55,G740&gt;=50),IF(_xlfn.RANK.EQ(K740,$K$2:$K$1000,0)&lt;=ROUND(COUNTIFS($G$2:$G$1000,"&gt;=50",$F$2:$F$1000,"&gt;=55")/100*$AF$9,0),$AF$8,IF(_xlfn.RANK.EQ(L740,$L$2:$L$1000,0)&lt;=ROUND(COUNTIFS($G$2:$G$1000,"&gt;=50",$F$2:$F$1000,"&gt;=55")/100*$AE$9,0),$AE$8,IF(_xlfn.RANK.EQ(M740,$M$2:$M$1000,0)&lt;=ROUND(COUNTIFS($G$2:$G$1000,"&gt;=50",$F$2:$F$1000,"&gt;=55")/100*$AD$9,0),$AD$8,IF(_xlfn.RANK.EQ(N740,$N$2:$N$1000,0)&lt;=ROUND(COUNTIFS($G$2:$G$1000,"&gt;=50",$F$2:$F$1000,"&gt;=55")/100*$AC$9,0),$AC$8,IF(_xlfn.RANK.EQ(O740,$O$2:$O$1000,0)&lt;=ROUND(COUNTIFS($G$2:$G$1000,"&gt;=50",$F$2:$F$1000,"&gt;=55")/100*$AB$9,0),$AB$8,IF(_xlfn.RANK.EQ(P740,$P$2:$P$1000,0)&lt;=ROUND(COUNTIFS($G$2:$G$1000,"&gt;=50",$F$2:$F$1000,"&gt;=55")/100*$AA$9,0),$AA$8,$Z$8)))))),IF(I740&gt;=$Y$9,$Y$8,$X$8)),IF(I740&gt;=$X$32,$X$30,IF(I740&gt;=$Y$32,$Y$30,IF(I740&gt;=$Z$32,$Z$30,IF(I740&gt;=$AA$32,$AA$30,IF(I740&gt;=$AB$32,$AB$30,IF(I740&gt;=$AC$32,$AC$30,IF(I740&gt;=$AD$32,$AD$30,IF(I740&gt;=$AE$32,$AE$30,$AF$30))))))))),"")</f>
        <v/>
      </c>
      <c r="S740" s="9" t="str" cm="1">
        <f t="array" ref="S740">IF(AND(D740&lt;&gt;"",D740&lt;&gt;"GR"),IF(COUNTIF($H$2:$H$1000,"&gt;=50")&gt;=10,IF(D740&lt;&gt;"GR",IF(AND(D740&gt;=55,H740&gt;=50),_xlfn.IFS(AND(H740&gt;=$AF$11,H740&gt;$AE$10,H740&gt;$AD$10,H740&gt;$AC$10,H740&gt;$AB$10,H740&gt;$AA$10,H740&gt;$Z$10),"AA",AND(H740&gt;=$AE$11,H740&gt;$AD$10,H740&gt;$AC$10,H740&gt;$AB$10,H740&gt;$AA$10,H740&gt;$Z$10),"BA",AND(H740&gt;=$AD$11,H740&gt;$AC$10,H740&gt;$AB$10,H740&gt;$AA$10,H740&gt;$Z$10),"BB",AND(H740&gt;=$AC$11,H740&gt;$AB$10,H740&gt;$AA$10,H740&gt;$Z$10),"CB",AND(H740&gt;=$AB$11,H740&gt;$AA$10,H740&gt;$Z$10),"CC",AND(H740&gt;=$AA$11,H740&gt;$Z$10),"DC",H740&gt;=50,"DD"),IF(H740&gt;=$Y$9,"FD","FF")),R740),IF(J740&gt;=$X$32,$X$30,IF(J740&gt;=$Y$32,$Y$30,IF(J740&gt;=$Z$32,$Z$30,IF(J740&gt;=$AA$32,$AA$30,IF(J740&gt;=$AB$32,$AB$30,IF(J740&gt;=$AC$32,$AC$30,IF(J740&gt;=$AD$32,$AD$30,IF(J740&gt;=$AE$32,$AE$30,$AF$30))))))))),R740)</f>
        <v/>
      </c>
      <c r="T740" s="9" t="str" cm="1">
        <f t="array" ref="T740">IF(A740&lt;&gt;"",IF(_xlfn.BITOR(D740&lt;&gt;"GR",D740&lt;&gt;""),IF(AND(J740&gt;=50,D740&gt;=55),_xlfn.RANK.EQ(J740,$J$2:$J$1000,0),_xlfn.IFS(S740="FD",999,S740="FF",1000)),IF(AND(J740&gt;=50,F740&gt;=55),_xlfn.RANK.EQ(J740,$J$2:$J$326,0),_xlfn.IFS(S740="FD",999,S740="FF",1000))),"")</f>
        <v/>
      </c>
    </row>
    <row r="741" spans="1:20" x14ac:dyDescent="0.2">
      <c r="A741" s="3"/>
      <c r="B741" s="3"/>
      <c r="C741" s="3"/>
      <c r="D741" s="3"/>
      <c r="E741" s="16">
        <f t="shared" si="150"/>
        <v>0</v>
      </c>
      <c r="F741" s="16">
        <f t="shared" si="151"/>
        <v>0</v>
      </c>
      <c r="G741" s="9">
        <f t="shared" si="149"/>
        <v>0</v>
      </c>
      <c r="H741" s="9">
        <f t="shared" si="152"/>
        <v>0</v>
      </c>
      <c r="I741" s="9">
        <f t="shared" si="160"/>
        <v>0</v>
      </c>
      <c r="J741" s="9">
        <f t="shared" si="161"/>
        <v>0</v>
      </c>
      <c r="K741" s="9" t="str">
        <f t="shared" si="153"/>
        <v/>
      </c>
      <c r="L741" s="9" t="str">
        <f t="shared" si="154"/>
        <v/>
      </c>
      <c r="M741" s="9" t="str">
        <f t="shared" si="155"/>
        <v/>
      </c>
      <c r="N741" s="9" t="str">
        <f t="shared" si="156"/>
        <v/>
      </c>
      <c r="O741" s="9" t="str">
        <f t="shared" si="157"/>
        <v/>
      </c>
      <c r="P741" s="9" t="str">
        <f t="shared" si="158"/>
        <v/>
      </c>
      <c r="Q741" s="9" t="str">
        <f t="shared" si="159"/>
        <v/>
      </c>
      <c r="R741" s="9" t="str">
        <f>IF(A741&lt;&gt;"",IF(COUNTIF($G$2:$G$1000,"&gt;=50")&gt;=10,IF(AND(F741&gt;=55,G741&gt;=50),IF(_xlfn.RANK.EQ(K741,$K$2:$K$1000,0)&lt;=ROUND(COUNTIFS($G$2:$G$1000,"&gt;=50",$F$2:$F$1000,"&gt;=55")/100*$AF$9,0),$AF$8,IF(_xlfn.RANK.EQ(L741,$L$2:$L$1000,0)&lt;=ROUND(COUNTIFS($G$2:$G$1000,"&gt;=50",$F$2:$F$1000,"&gt;=55")/100*$AE$9,0),$AE$8,IF(_xlfn.RANK.EQ(M741,$M$2:$M$1000,0)&lt;=ROUND(COUNTIFS($G$2:$G$1000,"&gt;=50",$F$2:$F$1000,"&gt;=55")/100*$AD$9,0),$AD$8,IF(_xlfn.RANK.EQ(N741,$N$2:$N$1000,0)&lt;=ROUND(COUNTIFS($G$2:$G$1000,"&gt;=50",$F$2:$F$1000,"&gt;=55")/100*$AC$9,0),$AC$8,IF(_xlfn.RANK.EQ(O741,$O$2:$O$1000,0)&lt;=ROUND(COUNTIFS($G$2:$G$1000,"&gt;=50",$F$2:$F$1000,"&gt;=55")/100*$AB$9,0),$AB$8,IF(_xlfn.RANK.EQ(P741,$P$2:$P$1000,0)&lt;=ROUND(COUNTIFS($G$2:$G$1000,"&gt;=50",$F$2:$F$1000,"&gt;=55")/100*$AA$9,0),$AA$8,$Z$8)))))),IF(I741&gt;=$Y$9,$Y$8,$X$8)),IF(I741&gt;=$X$32,$X$30,IF(I741&gt;=$Y$32,$Y$30,IF(I741&gt;=$Z$32,$Z$30,IF(I741&gt;=$AA$32,$AA$30,IF(I741&gt;=$AB$32,$AB$30,IF(I741&gt;=$AC$32,$AC$30,IF(I741&gt;=$AD$32,$AD$30,IF(I741&gt;=$AE$32,$AE$30,$AF$30))))))))),"")</f>
        <v/>
      </c>
      <c r="S741" s="9" t="str" cm="1">
        <f t="array" ref="S741">IF(AND(D741&lt;&gt;"",D741&lt;&gt;"GR"),IF(COUNTIF($H$2:$H$1000,"&gt;=50")&gt;=10,IF(D741&lt;&gt;"GR",IF(AND(D741&gt;=55,H741&gt;=50),_xlfn.IFS(AND(H741&gt;=$AF$11,H741&gt;$AE$10,H741&gt;$AD$10,H741&gt;$AC$10,H741&gt;$AB$10,H741&gt;$AA$10,H741&gt;$Z$10),"AA",AND(H741&gt;=$AE$11,H741&gt;$AD$10,H741&gt;$AC$10,H741&gt;$AB$10,H741&gt;$AA$10,H741&gt;$Z$10),"BA",AND(H741&gt;=$AD$11,H741&gt;$AC$10,H741&gt;$AB$10,H741&gt;$AA$10,H741&gt;$Z$10),"BB",AND(H741&gt;=$AC$11,H741&gt;$AB$10,H741&gt;$AA$10,H741&gt;$Z$10),"CB",AND(H741&gt;=$AB$11,H741&gt;$AA$10,H741&gt;$Z$10),"CC",AND(H741&gt;=$AA$11,H741&gt;$Z$10),"DC",H741&gt;=50,"DD"),IF(H741&gt;=$Y$9,"FD","FF")),R741),IF(J741&gt;=$X$32,$X$30,IF(J741&gt;=$Y$32,$Y$30,IF(J741&gt;=$Z$32,$Z$30,IF(J741&gt;=$AA$32,$AA$30,IF(J741&gt;=$AB$32,$AB$30,IF(J741&gt;=$AC$32,$AC$30,IF(J741&gt;=$AD$32,$AD$30,IF(J741&gt;=$AE$32,$AE$30,$AF$30))))))))),R741)</f>
        <v/>
      </c>
      <c r="T741" s="9" t="str" cm="1">
        <f t="array" ref="T741">IF(A741&lt;&gt;"",IF(_xlfn.BITOR(D741&lt;&gt;"GR",D741&lt;&gt;""),IF(AND(J741&gt;=50,D741&gt;=55),_xlfn.RANK.EQ(J741,$J$2:$J$1000,0),_xlfn.IFS(S741="FD",999,S741="FF",1000)),IF(AND(J741&gt;=50,F741&gt;=55),_xlfn.RANK.EQ(J741,$J$2:$J$326,0),_xlfn.IFS(S741="FD",999,S741="FF",1000))),"")</f>
        <v/>
      </c>
    </row>
    <row r="742" spans="1:20" x14ac:dyDescent="0.2">
      <c r="A742" s="3"/>
      <c r="B742" s="3"/>
      <c r="C742" s="3"/>
      <c r="D742" s="3"/>
      <c r="E742" s="16">
        <f t="shared" si="150"/>
        <v>0</v>
      </c>
      <c r="F742" s="16">
        <f t="shared" si="151"/>
        <v>0</v>
      </c>
      <c r="G742" s="9">
        <f t="shared" si="149"/>
        <v>0</v>
      </c>
      <c r="H742" s="9">
        <f t="shared" si="152"/>
        <v>0</v>
      </c>
      <c r="I742" s="9">
        <f t="shared" si="160"/>
        <v>0</v>
      </c>
      <c r="J742" s="9">
        <f t="shared" si="161"/>
        <v>0</v>
      </c>
      <c r="K742" s="9" t="str">
        <f t="shared" si="153"/>
        <v/>
      </c>
      <c r="L742" s="9" t="str">
        <f t="shared" si="154"/>
        <v/>
      </c>
      <c r="M742" s="9" t="str">
        <f t="shared" si="155"/>
        <v/>
      </c>
      <c r="N742" s="9" t="str">
        <f t="shared" si="156"/>
        <v/>
      </c>
      <c r="O742" s="9" t="str">
        <f t="shared" si="157"/>
        <v/>
      </c>
      <c r="P742" s="9" t="str">
        <f t="shared" si="158"/>
        <v/>
      </c>
      <c r="Q742" s="9" t="str">
        <f t="shared" si="159"/>
        <v/>
      </c>
      <c r="R742" s="9" t="str">
        <f>IF(A742&lt;&gt;"",IF(COUNTIF($G$2:$G$1000,"&gt;=50")&gt;=10,IF(AND(F742&gt;=55,G742&gt;=50),IF(_xlfn.RANK.EQ(K742,$K$2:$K$1000,0)&lt;=ROUND(COUNTIFS($G$2:$G$1000,"&gt;=50",$F$2:$F$1000,"&gt;=55")/100*$AF$9,0),$AF$8,IF(_xlfn.RANK.EQ(L742,$L$2:$L$1000,0)&lt;=ROUND(COUNTIFS($G$2:$G$1000,"&gt;=50",$F$2:$F$1000,"&gt;=55")/100*$AE$9,0),$AE$8,IF(_xlfn.RANK.EQ(M742,$M$2:$M$1000,0)&lt;=ROUND(COUNTIFS($G$2:$G$1000,"&gt;=50",$F$2:$F$1000,"&gt;=55")/100*$AD$9,0),$AD$8,IF(_xlfn.RANK.EQ(N742,$N$2:$N$1000,0)&lt;=ROUND(COUNTIFS($G$2:$G$1000,"&gt;=50",$F$2:$F$1000,"&gt;=55")/100*$AC$9,0),$AC$8,IF(_xlfn.RANK.EQ(O742,$O$2:$O$1000,0)&lt;=ROUND(COUNTIFS($G$2:$G$1000,"&gt;=50",$F$2:$F$1000,"&gt;=55")/100*$AB$9,0),$AB$8,IF(_xlfn.RANK.EQ(P742,$P$2:$P$1000,0)&lt;=ROUND(COUNTIFS($G$2:$G$1000,"&gt;=50",$F$2:$F$1000,"&gt;=55")/100*$AA$9,0),$AA$8,$Z$8)))))),IF(I742&gt;=$Y$9,$Y$8,$X$8)),IF(I742&gt;=$X$32,$X$30,IF(I742&gt;=$Y$32,$Y$30,IF(I742&gt;=$Z$32,$Z$30,IF(I742&gt;=$AA$32,$AA$30,IF(I742&gt;=$AB$32,$AB$30,IF(I742&gt;=$AC$32,$AC$30,IF(I742&gt;=$AD$32,$AD$30,IF(I742&gt;=$AE$32,$AE$30,$AF$30))))))))),"")</f>
        <v/>
      </c>
      <c r="S742" s="9" t="str" cm="1">
        <f t="array" ref="S742">IF(AND(D742&lt;&gt;"",D742&lt;&gt;"GR"),IF(COUNTIF($H$2:$H$1000,"&gt;=50")&gt;=10,IF(D742&lt;&gt;"GR",IF(AND(D742&gt;=55,H742&gt;=50),_xlfn.IFS(AND(H742&gt;=$AF$11,H742&gt;$AE$10,H742&gt;$AD$10,H742&gt;$AC$10,H742&gt;$AB$10,H742&gt;$AA$10,H742&gt;$Z$10),"AA",AND(H742&gt;=$AE$11,H742&gt;$AD$10,H742&gt;$AC$10,H742&gt;$AB$10,H742&gt;$AA$10,H742&gt;$Z$10),"BA",AND(H742&gt;=$AD$11,H742&gt;$AC$10,H742&gt;$AB$10,H742&gt;$AA$10,H742&gt;$Z$10),"BB",AND(H742&gt;=$AC$11,H742&gt;$AB$10,H742&gt;$AA$10,H742&gt;$Z$10),"CB",AND(H742&gt;=$AB$11,H742&gt;$AA$10,H742&gt;$Z$10),"CC",AND(H742&gt;=$AA$11,H742&gt;$Z$10),"DC",H742&gt;=50,"DD"),IF(H742&gt;=$Y$9,"FD","FF")),R742),IF(J742&gt;=$X$32,$X$30,IF(J742&gt;=$Y$32,$Y$30,IF(J742&gt;=$Z$32,$Z$30,IF(J742&gt;=$AA$32,$AA$30,IF(J742&gt;=$AB$32,$AB$30,IF(J742&gt;=$AC$32,$AC$30,IF(J742&gt;=$AD$32,$AD$30,IF(J742&gt;=$AE$32,$AE$30,$AF$30))))))))),R742)</f>
        <v/>
      </c>
      <c r="T742" s="9" t="str" cm="1">
        <f t="array" ref="T742">IF(A742&lt;&gt;"",IF(_xlfn.BITOR(D742&lt;&gt;"GR",D742&lt;&gt;""),IF(AND(J742&gt;=50,D742&gt;=55),_xlfn.RANK.EQ(J742,$J$2:$J$1000,0),_xlfn.IFS(S742="FD",999,S742="FF",1000)),IF(AND(J742&gt;=50,F742&gt;=55),_xlfn.RANK.EQ(J742,$J$2:$J$326,0),_xlfn.IFS(S742="FD",999,S742="FF",1000))),"")</f>
        <v/>
      </c>
    </row>
    <row r="743" spans="1:20" x14ac:dyDescent="0.2">
      <c r="A743" s="3"/>
      <c r="B743" s="3"/>
      <c r="C743" s="3"/>
      <c r="D743" s="3"/>
      <c r="E743" s="16">
        <f t="shared" si="150"/>
        <v>0</v>
      </c>
      <c r="F743" s="16">
        <f t="shared" si="151"/>
        <v>0</v>
      </c>
      <c r="G743" s="9">
        <f t="shared" si="149"/>
        <v>0</v>
      </c>
      <c r="H743" s="9">
        <f t="shared" si="152"/>
        <v>0</v>
      </c>
      <c r="I743" s="9">
        <f t="shared" si="160"/>
        <v>0</v>
      </c>
      <c r="J743" s="9">
        <f t="shared" si="161"/>
        <v>0</v>
      </c>
      <c r="K743" s="9" t="str">
        <f t="shared" si="153"/>
        <v/>
      </c>
      <c r="L743" s="9" t="str">
        <f t="shared" si="154"/>
        <v/>
      </c>
      <c r="M743" s="9" t="str">
        <f t="shared" si="155"/>
        <v/>
      </c>
      <c r="N743" s="9" t="str">
        <f t="shared" si="156"/>
        <v/>
      </c>
      <c r="O743" s="9" t="str">
        <f t="shared" si="157"/>
        <v/>
      </c>
      <c r="P743" s="9" t="str">
        <f t="shared" si="158"/>
        <v/>
      </c>
      <c r="Q743" s="9" t="str">
        <f t="shared" si="159"/>
        <v/>
      </c>
      <c r="R743" s="9" t="str">
        <f>IF(A743&lt;&gt;"",IF(COUNTIF($G$2:$G$1000,"&gt;=50")&gt;=10,IF(AND(F743&gt;=55,G743&gt;=50),IF(_xlfn.RANK.EQ(K743,$K$2:$K$1000,0)&lt;=ROUND(COUNTIFS($G$2:$G$1000,"&gt;=50",$F$2:$F$1000,"&gt;=55")/100*$AF$9,0),$AF$8,IF(_xlfn.RANK.EQ(L743,$L$2:$L$1000,0)&lt;=ROUND(COUNTIFS($G$2:$G$1000,"&gt;=50",$F$2:$F$1000,"&gt;=55")/100*$AE$9,0),$AE$8,IF(_xlfn.RANK.EQ(M743,$M$2:$M$1000,0)&lt;=ROUND(COUNTIFS($G$2:$G$1000,"&gt;=50",$F$2:$F$1000,"&gt;=55")/100*$AD$9,0),$AD$8,IF(_xlfn.RANK.EQ(N743,$N$2:$N$1000,0)&lt;=ROUND(COUNTIFS($G$2:$G$1000,"&gt;=50",$F$2:$F$1000,"&gt;=55")/100*$AC$9,0),$AC$8,IF(_xlfn.RANK.EQ(O743,$O$2:$O$1000,0)&lt;=ROUND(COUNTIFS($G$2:$G$1000,"&gt;=50",$F$2:$F$1000,"&gt;=55")/100*$AB$9,0),$AB$8,IF(_xlfn.RANK.EQ(P743,$P$2:$P$1000,0)&lt;=ROUND(COUNTIFS($G$2:$G$1000,"&gt;=50",$F$2:$F$1000,"&gt;=55")/100*$AA$9,0),$AA$8,$Z$8)))))),IF(I743&gt;=$Y$9,$Y$8,$X$8)),IF(I743&gt;=$X$32,$X$30,IF(I743&gt;=$Y$32,$Y$30,IF(I743&gt;=$Z$32,$Z$30,IF(I743&gt;=$AA$32,$AA$30,IF(I743&gt;=$AB$32,$AB$30,IF(I743&gt;=$AC$32,$AC$30,IF(I743&gt;=$AD$32,$AD$30,IF(I743&gt;=$AE$32,$AE$30,$AF$30))))))))),"")</f>
        <v/>
      </c>
      <c r="S743" s="9" t="str" cm="1">
        <f t="array" ref="S743">IF(AND(D743&lt;&gt;"",D743&lt;&gt;"GR"),IF(COUNTIF($H$2:$H$1000,"&gt;=50")&gt;=10,IF(D743&lt;&gt;"GR",IF(AND(D743&gt;=55,H743&gt;=50),_xlfn.IFS(AND(H743&gt;=$AF$11,H743&gt;$AE$10,H743&gt;$AD$10,H743&gt;$AC$10,H743&gt;$AB$10,H743&gt;$AA$10,H743&gt;$Z$10),"AA",AND(H743&gt;=$AE$11,H743&gt;$AD$10,H743&gt;$AC$10,H743&gt;$AB$10,H743&gt;$AA$10,H743&gt;$Z$10),"BA",AND(H743&gt;=$AD$11,H743&gt;$AC$10,H743&gt;$AB$10,H743&gt;$AA$10,H743&gt;$Z$10),"BB",AND(H743&gt;=$AC$11,H743&gt;$AB$10,H743&gt;$AA$10,H743&gt;$Z$10),"CB",AND(H743&gt;=$AB$11,H743&gt;$AA$10,H743&gt;$Z$10),"CC",AND(H743&gt;=$AA$11,H743&gt;$Z$10),"DC",H743&gt;=50,"DD"),IF(H743&gt;=$Y$9,"FD","FF")),R743),IF(J743&gt;=$X$32,$X$30,IF(J743&gt;=$Y$32,$Y$30,IF(J743&gt;=$Z$32,$Z$30,IF(J743&gt;=$AA$32,$AA$30,IF(J743&gt;=$AB$32,$AB$30,IF(J743&gt;=$AC$32,$AC$30,IF(J743&gt;=$AD$32,$AD$30,IF(J743&gt;=$AE$32,$AE$30,$AF$30))))))))),R743)</f>
        <v/>
      </c>
      <c r="T743" s="9" t="str" cm="1">
        <f t="array" ref="T743">IF(A743&lt;&gt;"",IF(_xlfn.BITOR(D743&lt;&gt;"GR",D743&lt;&gt;""),IF(AND(J743&gt;=50,D743&gt;=55),_xlfn.RANK.EQ(J743,$J$2:$J$1000,0),_xlfn.IFS(S743="FD",999,S743="FF",1000)),IF(AND(J743&gt;=50,F743&gt;=55),_xlfn.RANK.EQ(J743,$J$2:$J$326,0),_xlfn.IFS(S743="FD",999,S743="FF",1000))),"")</f>
        <v/>
      </c>
    </row>
    <row r="744" spans="1:20" x14ac:dyDescent="0.2">
      <c r="A744" s="3"/>
      <c r="B744" s="3"/>
      <c r="C744" s="3"/>
      <c r="D744" s="3"/>
      <c r="E744" s="16">
        <f t="shared" si="150"/>
        <v>0</v>
      </c>
      <c r="F744" s="16">
        <f t="shared" si="151"/>
        <v>0</v>
      </c>
      <c r="G744" s="9">
        <f t="shared" si="149"/>
        <v>0</v>
      </c>
      <c r="H744" s="9">
        <f t="shared" si="152"/>
        <v>0</v>
      </c>
      <c r="I744" s="9">
        <f t="shared" si="160"/>
        <v>0</v>
      </c>
      <c r="J744" s="9">
        <f t="shared" si="161"/>
        <v>0</v>
      </c>
      <c r="K744" s="9" t="str">
        <f t="shared" si="153"/>
        <v/>
      </c>
      <c r="L744" s="9" t="str">
        <f t="shared" si="154"/>
        <v/>
      </c>
      <c r="M744" s="9" t="str">
        <f t="shared" si="155"/>
        <v/>
      </c>
      <c r="N744" s="9" t="str">
        <f t="shared" si="156"/>
        <v/>
      </c>
      <c r="O744" s="9" t="str">
        <f t="shared" si="157"/>
        <v/>
      </c>
      <c r="P744" s="9" t="str">
        <f t="shared" si="158"/>
        <v/>
      </c>
      <c r="Q744" s="9" t="str">
        <f t="shared" si="159"/>
        <v/>
      </c>
      <c r="R744" s="9" t="str">
        <f>IF(A744&lt;&gt;"",IF(COUNTIF($G$2:$G$1000,"&gt;=50")&gt;=10,IF(AND(F744&gt;=55,G744&gt;=50),IF(_xlfn.RANK.EQ(K744,$K$2:$K$1000,0)&lt;=ROUND(COUNTIFS($G$2:$G$1000,"&gt;=50",$F$2:$F$1000,"&gt;=55")/100*$AF$9,0),$AF$8,IF(_xlfn.RANK.EQ(L744,$L$2:$L$1000,0)&lt;=ROUND(COUNTIFS($G$2:$G$1000,"&gt;=50",$F$2:$F$1000,"&gt;=55")/100*$AE$9,0),$AE$8,IF(_xlfn.RANK.EQ(M744,$M$2:$M$1000,0)&lt;=ROUND(COUNTIFS($G$2:$G$1000,"&gt;=50",$F$2:$F$1000,"&gt;=55")/100*$AD$9,0),$AD$8,IF(_xlfn.RANK.EQ(N744,$N$2:$N$1000,0)&lt;=ROUND(COUNTIFS($G$2:$G$1000,"&gt;=50",$F$2:$F$1000,"&gt;=55")/100*$AC$9,0),$AC$8,IF(_xlfn.RANK.EQ(O744,$O$2:$O$1000,0)&lt;=ROUND(COUNTIFS($G$2:$G$1000,"&gt;=50",$F$2:$F$1000,"&gt;=55")/100*$AB$9,0),$AB$8,IF(_xlfn.RANK.EQ(P744,$P$2:$P$1000,0)&lt;=ROUND(COUNTIFS($G$2:$G$1000,"&gt;=50",$F$2:$F$1000,"&gt;=55")/100*$AA$9,0),$AA$8,$Z$8)))))),IF(I744&gt;=$Y$9,$Y$8,$X$8)),IF(I744&gt;=$X$32,$X$30,IF(I744&gt;=$Y$32,$Y$30,IF(I744&gt;=$Z$32,$Z$30,IF(I744&gt;=$AA$32,$AA$30,IF(I744&gt;=$AB$32,$AB$30,IF(I744&gt;=$AC$32,$AC$30,IF(I744&gt;=$AD$32,$AD$30,IF(I744&gt;=$AE$32,$AE$30,$AF$30))))))))),"")</f>
        <v/>
      </c>
      <c r="S744" s="9" t="str" cm="1">
        <f t="array" ref="S744">IF(AND(D744&lt;&gt;"",D744&lt;&gt;"GR"),IF(COUNTIF($H$2:$H$1000,"&gt;=50")&gt;=10,IF(D744&lt;&gt;"GR",IF(AND(D744&gt;=55,H744&gt;=50),_xlfn.IFS(AND(H744&gt;=$AF$11,H744&gt;$AE$10,H744&gt;$AD$10,H744&gt;$AC$10,H744&gt;$AB$10,H744&gt;$AA$10,H744&gt;$Z$10),"AA",AND(H744&gt;=$AE$11,H744&gt;$AD$10,H744&gt;$AC$10,H744&gt;$AB$10,H744&gt;$AA$10,H744&gt;$Z$10),"BA",AND(H744&gt;=$AD$11,H744&gt;$AC$10,H744&gt;$AB$10,H744&gt;$AA$10,H744&gt;$Z$10),"BB",AND(H744&gt;=$AC$11,H744&gt;$AB$10,H744&gt;$AA$10,H744&gt;$Z$10),"CB",AND(H744&gt;=$AB$11,H744&gt;$AA$10,H744&gt;$Z$10),"CC",AND(H744&gt;=$AA$11,H744&gt;$Z$10),"DC",H744&gt;=50,"DD"),IF(H744&gt;=$Y$9,"FD","FF")),R744),IF(J744&gt;=$X$32,$X$30,IF(J744&gt;=$Y$32,$Y$30,IF(J744&gt;=$Z$32,$Z$30,IF(J744&gt;=$AA$32,$AA$30,IF(J744&gt;=$AB$32,$AB$30,IF(J744&gt;=$AC$32,$AC$30,IF(J744&gt;=$AD$32,$AD$30,IF(J744&gt;=$AE$32,$AE$30,$AF$30))))))))),R744)</f>
        <v/>
      </c>
      <c r="T744" s="9" t="str" cm="1">
        <f t="array" ref="T744">IF(A744&lt;&gt;"",IF(_xlfn.BITOR(D744&lt;&gt;"GR",D744&lt;&gt;""),IF(AND(J744&gt;=50,D744&gt;=55),_xlfn.RANK.EQ(J744,$J$2:$J$1000,0),_xlfn.IFS(S744="FD",999,S744="FF",1000)),IF(AND(J744&gt;=50,F744&gt;=55),_xlfn.RANK.EQ(J744,$J$2:$J$326,0),_xlfn.IFS(S744="FD",999,S744="FF",1000))),"")</f>
        <v/>
      </c>
    </row>
    <row r="745" spans="1:20" x14ac:dyDescent="0.2">
      <c r="A745" s="3"/>
      <c r="B745" s="3"/>
      <c r="C745" s="3"/>
      <c r="D745" s="3"/>
      <c r="E745" s="16">
        <f t="shared" si="150"/>
        <v>0</v>
      </c>
      <c r="F745" s="16">
        <f t="shared" si="151"/>
        <v>0</v>
      </c>
      <c r="G745" s="9">
        <f t="shared" si="149"/>
        <v>0</v>
      </c>
      <c r="H745" s="9">
        <f t="shared" si="152"/>
        <v>0</v>
      </c>
      <c r="I745" s="9">
        <f t="shared" si="160"/>
        <v>0</v>
      </c>
      <c r="J745" s="9">
        <f t="shared" si="161"/>
        <v>0</v>
      </c>
      <c r="K745" s="9" t="str">
        <f t="shared" si="153"/>
        <v/>
      </c>
      <c r="L745" s="9" t="str">
        <f t="shared" si="154"/>
        <v/>
      </c>
      <c r="M745" s="9" t="str">
        <f t="shared" si="155"/>
        <v/>
      </c>
      <c r="N745" s="9" t="str">
        <f t="shared" si="156"/>
        <v/>
      </c>
      <c r="O745" s="9" t="str">
        <f t="shared" si="157"/>
        <v/>
      </c>
      <c r="P745" s="9" t="str">
        <f t="shared" si="158"/>
        <v/>
      </c>
      <c r="Q745" s="9" t="str">
        <f t="shared" si="159"/>
        <v/>
      </c>
      <c r="R745" s="9" t="str">
        <f>IF(A745&lt;&gt;"",IF(COUNTIF($G$2:$G$1000,"&gt;=50")&gt;=10,IF(AND(F745&gt;=55,G745&gt;=50),IF(_xlfn.RANK.EQ(K745,$K$2:$K$1000,0)&lt;=ROUND(COUNTIFS($G$2:$G$1000,"&gt;=50",$F$2:$F$1000,"&gt;=55")/100*$AF$9,0),$AF$8,IF(_xlfn.RANK.EQ(L745,$L$2:$L$1000,0)&lt;=ROUND(COUNTIFS($G$2:$G$1000,"&gt;=50",$F$2:$F$1000,"&gt;=55")/100*$AE$9,0),$AE$8,IF(_xlfn.RANK.EQ(M745,$M$2:$M$1000,0)&lt;=ROUND(COUNTIFS($G$2:$G$1000,"&gt;=50",$F$2:$F$1000,"&gt;=55")/100*$AD$9,0),$AD$8,IF(_xlfn.RANK.EQ(N745,$N$2:$N$1000,0)&lt;=ROUND(COUNTIFS($G$2:$G$1000,"&gt;=50",$F$2:$F$1000,"&gt;=55")/100*$AC$9,0),$AC$8,IF(_xlfn.RANK.EQ(O745,$O$2:$O$1000,0)&lt;=ROUND(COUNTIFS($G$2:$G$1000,"&gt;=50",$F$2:$F$1000,"&gt;=55")/100*$AB$9,0),$AB$8,IF(_xlfn.RANK.EQ(P745,$P$2:$P$1000,0)&lt;=ROUND(COUNTIFS($G$2:$G$1000,"&gt;=50",$F$2:$F$1000,"&gt;=55")/100*$AA$9,0),$AA$8,$Z$8)))))),IF(I745&gt;=$Y$9,$Y$8,$X$8)),IF(I745&gt;=$X$32,$X$30,IF(I745&gt;=$Y$32,$Y$30,IF(I745&gt;=$Z$32,$Z$30,IF(I745&gt;=$AA$32,$AA$30,IF(I745&gt;=$AB$32,$AB$30,IF(I745&gt;=$AC$32,$AC$30,IF(I745&gt;=$AD$32,$AD$30,IF(I745&gt;=$AE$32,$AE$30,$AF$30))))))))),"")</f>
        <v/>
      </c>
      <c r="S745" s="9" t="str" cm="1">
        <f t="array" ref="S745">IF(AND(D745&lt;&gt;"",D745&lt;&gt;"GR"),IF(COUNTIF($H$2:$H$1000,"&gt;=50")&gt;=10,IF(D745&lt;&gt;"GR",IF(AND(D745&gt;=55,H745&gt;=50),_xlfn.IFS(AND(H745&gt;=$AF$11,H745&gt;$AE$10,H745&gt;$AD$10,H745&gt;$AC$10,H745&gt;$AB$10,H745&gt;$AA$10,H745&gt;$Z$10),"AA",AND(H745&gt;=$AE$11,H745&gt;$AD$10,H745&gt;$AC$10,H745&gt;$AB$10,H745&gt;$AA$10,H745&gt;$Z$10),"BA",AND(H745&gt;=$AD$11,H745&gt;$AC$10,H745&gt;$AB$10,H745&gt;$AA$10,H745&gt;$Z$10),"BB",AND(H745&gt;=$AC$11,H745&gt;$AB$10,H745&gt;$AA$10,H745&gt;$Z$10),"CB",AND(H745&gt;=$AB$11,H745&gt;$AA$10,H745&gt;$Z$10),"CC",AND(H745&gt;=$AA$11,H745&gt;$Z$10),"DC",H745&gt;=50,"DD"),IF(H745&gt;=$Y$9,"FD","FF")),R745),IF(J745&gt;=$X$32,$X$30,IF(J745&gt;=$Y$32,$Y$30,IF(J745&gt;=$Z$32,$Z$30,IF(J745&gt;=$AA$32,$AA$30,IF(J745&gt;=$AB$32,$AB$30,IF(J745&gt;=$AC$32,$AC$30,IF(J745&gt;=$AD$32,$AD$30,IF(J745&gt;=$AE$32,$AE$30,$AF$30))))))))),R745)</f>
        <v/>
      </c>
      <c r="T745" s="9" t="str" cm="1">
        <f t="array" ref="T745">IF(A745&lt;&gt;"",IF(_xlfn.BITOR(D745&lt;&gt;"GR",D745&lt;&gt;""),IF(AND(J745&gt;=50,D745&gt;=55),_xlfn.RANK.EQ(J745,$J$2:$J$1000,0),_xlfn.IFS(S745="FD",999,S745="FF",1000)),IF(AND(J745&gt;=50,F745&gt;=55),_xlfn.RANK.EQ(J745,$J$2:$J$326,0),_xlfn.IFS(S745="FD",999,S745="FF",1000))),"")</f>
        <v/>
      </c>
    </row>
    <row r="746" spans="1:20" x14ac:dyDescent="0.2">
      <c r="A746" s="3"/>
      <c r="B746" s="3"/>
      <c r="C746" s="3"/>
      <c r="D746" s="3"/>
      <c r="E746" s="16">
        <f t="shared" si="150"/>
        <v>0</v>
      </c>
      <c r="F746" s="16">
        <f t="shared" si="151"/>
        <v>0</v>
      </c>
      <c r="G746" s="9">
        <f t="shared" si="149"/>
        <v>0</v>
      </c>
      <c r="H746" s="9">
        <f t="shared" si="152"/>
        <v>0</v>
      </c>
      <c r="I746" s="9">
        <f t="shared" si="160"/>
        <v>0</v>
      </c>
      <c r="J746" s="9">
        <f t="shared" si="161"/>
        <v>0</v>
      </c>
      <c r="K746" s="9" t="str">
        <f t="shared" si="153"/>
        <v/>
      </c>
      <c r="L746" s="9" t="str">
        <f t="shared" si="154"/>
        <v/>
      </c>
      <c r="M746" s="9" t="str">
        <f t="shared" si="155"/>
        <v/>
      </c>
      <c r="N746" s="9" t="str">
        <f t="shared" si="156"/>
        <v/>
      </c>
      <c r="O746" s="9" t="str">
        <f t="shared" si="157"/>
        <v/>
      </c>
      <c r="P746" s="9" t="str">
        <f t="shared" si="158"/>
        <v/>
      </c>
      <c r="Q746" s="9" t="str">
        <f t="shared" si="159"/>
        <v/>
      </c>
      <c r="R746" s="9" t="str">
        <f>IF(A746&lt;&gt;"",IF(COUNTIF($G$2:$G$1000,"&gt;=50")&gt;=10,IF(AND(F746&gt;=55,G746&gt;=50),IF(_xlfn.RANK.EQ(K746,$K$2:$K$1000,0)&lt;=ROUND(COUNTIFS($G$2:$G$1000,"&gt;=50",$F$2:$F$1000,"&gt;=55")/100*$AF$9,0),$AF$8,IF(_xlfn.RANK.EQ(L746,$L$2:$L$1000,0)&lt;=ROUND(COUNTIFS($G$2:$G$1000,"&gt;=50",$F$2:$F$1000,"&gt;=55")/100*$AE$9,0),$AE$8,IF(_xlfn.RANK.EQ(M746,$M$2:$M$1000,0)&lt;=ROUND(COUNTIFS($G$2:$G$1000,"&gt;=50",$F$2:$F$1000,"&gt;=55")/100*$AD$9,0),$AD$8,IF(_xlfn.RANK.EQ(N746,$N$2:$N$1000,0)&lt;=ROUND(COUNTIFS($G$2:$G$1000,"&gt;=50",$F$2:$F$1000,"&gt;=55")/100*$AC$9,0),$AC$8,IF(_xlfn.RANK.EQ(O746,$O$2:$O$1000,0)&lt;=ROUND(COUNTIFS($G$2:$G$1000,"&gt;=50",$F$2:$F$1000,"&gt;=55")/100*$AB$9,0),$AB$8,IF(_xlfn.RANK.EQ(P746,$P$2:$P$1000,0)&lt;=ROUND(COUNTIFS($G$2:$G$1000,"&gt;=50",$F$2:$F$1000,"&gt;=55")/100*$AA$9,0),$AA$8,$Z$8)))))),IF(I746&gt;=$Y$9,$Y$8,$X$8)),IF(I746&gt;=$X$32,$X$30,IF(I746&gt;=$Y$32,$Y$30,IF(I746&gt;=$Z$32,$Z$30,IF(I746&gt;=$AA$32,$AA$30,IF(I746&gt;=$AB$32,$AB$30,IF(I746&gt;=$AC$32,$AC$30,IF(I746&gt;=$AD$32,$AD$30,IF(I746&gt;=$AE$32,$AE$30,$AF$30))))))))),"")</f>
        <v/>
      </c>
      <c r="S746" s="9" t="str" cm="1">
        <f t="array" ref="S746">IF(AND(D746&lt;&gt;"",D746&lt;&gt;"GR"),IF(COUNTIF($H$2:$H$1000,"&gt;=50")&gt;=10,IF(D746&lt;&gt;"GR",IF(AND(D746&gt;=55,H746&gt;=50),_xlfn.IFS(AND(H746&gt;=$AF$11,H746&gt;$AE$10,H746&gt;$AD$10,H746&gt;$AC$10,H746&gt;$AB$10,H746&gt;$AA$10,H746&gt;$Z$10),"AA",AND(H746&gt;=$AE$11,H746&gt;$AD$10,H746&gt;$AC$10,H746&gt;$AB$10,H746&gt;$AA$10,H746&gt;$Z$10),"BA",AND(H746&gt;=$AD$11,H746&gt;$AC$10,H746&gt;$AB$10,H746&gt;$AA$10,H746&gt;$Z$10),"BB",AND(H746&gt;=$AC$11,H746&gt;$AB$10,H746&gt;$AA$10,H746&gt;$Z$10),"CB",AND(H746&gt;=$AB$11,H746&gt;$AA$10,H746&gt;$Z$10),"CC",AND(H746&gt;=$AA$11,H746&gt;$Z$10),"DC",H746&gt;=50,"DD"),IF(H746&gt;=$Y$9,"FD","FF")),R746),IF(J746&gt;=$X$32,$X$30,IF(J746&gt;=$Y$32,$Y$30,IF(J746&gt;=$Z$32,$Z$30,IF(J746&gt;=$AA$32,$AA$30,IF(J746&gt;=$AB$32,$AB$30,IF(J746&gt;=$AC$32,$AC$30,IF(J746&gt;=$AD$32,$AD$30,IF(J746&gt;=$AE$32,$AE$30,$AF$30))))))))),R746)</f>
        <v/>
      </c>
      <c r="T746" s="9" t="str" cm="1">
        <f t="array" ref="T746">IF(A746&lt;&gt;"",IF(_xlfn.BITOR(D746&lt;&gt;"GR",D746&lt;&gt;""),IF(AND(J746&gt;=50,D746&gt;=55),_xlfn.RANK.EQ(J746,$J$2:$J$1000,0),_xlfn.IFS(S746="FD",999,S746="FF",1000)),IF(AND(J746&gt;=50,F746&gt;=55),_xlfn.RANK.EQ(J746,$J$2:$J$326,0),_xlfn.IFS(S746="FD",999,S746="FF",1000))),"")</f>
        <v/>
      </c>
    </row>
    <row r="747" spans="1:20" x14ac:dyDescent="0.2">
      <c r="A747" s="3"/>
      <c r="B747" s="3"/>
      <c r="C747" s="3"/>
      <c r="D747" s="3"/>
      <c r="E747" s="16">
        <f t="shared" si="150"/>
        <v>0</v>
      </c>
      <c r="F747" s="16">
        <f t="shared" si="151"/>
        <v>0</v>
      </c>
      <c r="G747" s="9">
        <f t="shared" si="149"/>
        <v>0</v>
      </c>
      <c r="H747" s="9">
        <f t="shared" si="152"/>
        <v>0</v>
      </c>
      <c r="I747" s="9">
        <f t="shared" si="160"/>
        <v>0</v>
      </c>
      <c r="J747" s="9">
        <f t="shared" si="161"/>
        <v>0</v>
      </c>
      <c r="K747" s="9" t="str">
        <f t="shared" si="153"/>
        <v/>
      </c>
      <c r="L747" s="9" t="str">
        <f t="shared" si="154"/>
        <v/>
      </c>
      <c r="M747" s="9" t="str">
        <f t="shared" si="155"/>
        <v/>
      </c>
      <c r="N747" s="9" t="str">
        <f t="shared" si="156"/>
        <v/>
      </c>
      <c r="O747" s="9" t="str">
        <f t="shared" si="157"/>
        <v/>
      </c>
      <c r="P747" s="9" t="str">
        <f t="shared" si="158"/>
        <v/>
      </c>
      <c r="Q747" s="9" t="str">
        <f t="shared" si="159"/>
        <v/>
      </c>
      <c r="R747" s="9" t="str">
        <f>IF(A747&lt;&gt;"",IF(COUNTIF($G$2:$G$1000,"&gt;=50")&gt;=10,IF(AND(F747&gt;=55,G747&gt;=50),IF(_xlfn.RANK.EQ(K747,$K$2:$K$1000,0)&lt;=ROUND(COUNTIFS($G$2:$G$1000,"&gt;=50",$F$2:$F$1000,"&gt;=55")/100*$AF$9,0),$AF$8,IF(_xlfn.RANK.EQ(L747,$L$2:$L$1000,0)&lt;=ROUND(COUNTIFS($G$2:$G$1000,"&gt;=50",$F$2:$F$1000,"&gt;=55")/100*$AE$9,0),$AE$8,IF(_xlfn.RANK.EQ(M747,$M$2:$M$1000,0)&lt;=ROUND(COUNTIFS($G$2:$G$1000,"&gt;=50",$F$2:$F$1000,"&gt;=55")/100*$AD$9,0),$AD$8,IF(_xlfn.RANK.EQ(N747,$N$2:$N$1000,0)&lt;=ROUND(COUNTIFS($G$2:$G$1000,"&gt;=50",$F$2:$F$1000,"&gt;=55")/100*$AC$9,0),$AC$8,IF(_xlfn.RANK.EQ(O747,$O$2:$O$1000,0)&lt;=ROUND(COUNTIFS($G$2:$G$1000,"&gt;=50",$F$2:$F$1000,"&gt;=55")/100*$AB$9,0),$AB$8,IF(_xlfn.RANK.EQ(P747,$P$2:$P$1000,0)&lt;=ROUND(COUNTIFS($G$2:$G$1000,"&gt;=50",$F$2:$F$1000,"&gt;=55")/100*$AA$9,0),$AA$8,$Z$8)))))),IF(I747&gt;=$Y$9,$Y$8,$X$8)),IF(I747&gt;=$X$32,$X$30,IF(I747&gt;=$Y$32,$Y$30,IF(I747&gt;=$Z$32,$Z$30,IF(I747&gt;=$AA$32,$AA$30,IF(I747&gt;=$AB$32,$AB$30,IF(I747&gt;=$AC$32,$AC$30,IF(I747&gt;=$AD$32,$AD$30,IF(I747&gt;=$AE$32,$AE$30,$AF$30))))))))),"")</f>
        <v/>
      </c>
      <c r="S747" s="9" t="str" cm="1">
        <f t="array" ref="S747">IF(AND(D747&lt;&gt;"",D747&lt;&gt;"GR"),IF(COUNTIF($H$2:$H$1000,"&gt;=50")&gt;=10,IF(D747&lt;&gt;"GR",IF(AND(D747&gt;=55,H747&gt;=50),_xlfn.IFS(AND(H747&gt;=$AF$11,H747&gt;$AE$10,H747&gt;$AD$10,H747&gt;$AC$10,H747&gt;$AB$10,H747&gt;$AA$10,H747&gt;$Z$10),"AA",AND(H747&gt;=$AE$11,H747&gt;$AD$10,H747&gt;$AC$10,H747&gt;$AB$10,H747&gt;$AA$10,H747&gt;$Z$10),"BA",AND(H747&gt;=$AD$11,H747&gt;$AC$10,H747&gt;$AB$10,H747&gt;$AA$10,H747&gt;$Z$10),"BB",AND(H747&gt;=$AC$11,H747&gt;$AB$10,H747&gt;$AA$10,H747&gt;$Z$10),"CB",AND(H747&gt;=$AB$11,H747&gt;$AA$10,H747&gt;$Z$10),"CC",AND(H747&gt;=$AA$11,H747&gt;$Z$10),"DC",H747&gt;=50,"DD"),IF(H747&gt;=$Y$9,"FD","FF")),R747),IF(J747&gt;=$X$32,$X$30,IF(J747&gt;=$Y$32,$Y$30,IF(J747&gt;=$Z$32,$Z$30,IF(J747&gt;=$AA$32,$AA$30,IF(J747&gt;=$AB$32,$AB$30,IF(J747&gt;=$AC$32,$AC$30,IF(J747&gt;=$AD$32,$AD$30,IF(J747&gt;=$AE$32,$AE$30,$AF$30))))))))),R747)</f>
        <v/>
      </c>
      <c r="T747" s="9" t="str" cm="1">
        <f t="array" ref="T747">IF(A747&lt;&gt;"",IF(_xlfn.BITOR(D747&lt;&gt;"GR",D747&lt;&gt;""),IF(AND(J747&gt;=50,D747&gt;=55),_xlfn.RANK.EQ(J747,$J$2:$J$1000,0),_xlfn.IFS(S747="FD",999,S747="FF",1000)),IF(AND(J747&gt;=50,F747&gt;=55),_xlfn.RANK.EQ(J747,$J$2:$J$326,0),_xlfn.IFS(S747="FD",999,S747="FF",1000))),"")</f>
        <v/>
      </c>
    </row>
    <row r="748" spans="1:20" x14ac:dyDescent="0.2">
      <c r="A748" s="3"/>
      <c r="B748" s="3"/>
      <c r="C748" s="3"/>
      <c r="D748" s="3"/>
      <c r="E748" s="16">
        <f t="shared" si="150"/>
        <v>0</v>
      </c>
      <c r="F748" s="16">
        <f t="shared" si="151"/>
        <v>0</v>
      </c>
      <c r="G748" s="9">
        <f t="shared" si="149"/>
        <v>0</v>
      </c>
      <c r="H748" s="9">
        <f t="shared" si="152"/>
        <v>0</v>
      </c>
      <c r="I748" s="9">
        <f t="shared" si="160"/>
        <v>0</v>
      </c>
      <c r="J748" s="9">
        <f t="shared" si="161"/>
        <v>0</v>
      </c>
      <c r="K748" s="9" t="str">
        <f t="shared" si="153"/>
        <v/>
      </c>
      <c r="L748" s="9" t="str">
        <f t="shared" si="154"/>
        <v/>
      </c>
      <c r="M748" s="9" t="str">
        <f t="shared" si="155"/>
        <v/>
      </c>
      <c r="N748" s="9" t="str">
        <f t="shared" si="156"/>
        <v/>
      </c>
      <c r="O748" s="9" t="str">
        <f t="shared" si="157"/>
        <v/>
      </c>
      <c r="P748" s="9" t="str">
        <f t="shared" si="158"/>
        <v/>
      </c>
      <c r="Q748" s="9" t="str">
        <f t="shared" si="159"/>
        <v/>
      </c>
      <c r="R748" s="9" t="str">
        <f>IF(A748&lt;&gt;"",IF(COUNTIF($G$2:$G$1000,"&gt;=50")&gt;=10,IF(AND(F748&gt;=55,G748&gt;=50),IF(_xlfn.RANK.EQ(K748,$K$2:$K$1000,0)&lt;=ROUND(COUNTIFS($G$2:$G$1000,"&gt;=50",$F$2:$F$1000,"&gt;=55")/100*$AF$9,0),$AF$8,IF(_xlfn.RANK.EQ(L748,$L$2:$L$1000,0)&lt;=ROUND(COUNTIFS($G$2:$G$1000,"&gt;=50",$F$2:$F$1000,"&gt;=55")/100*$AE$9,0),$AE$8,IF(_xlfn.RANK.EQ(M748,$M$2:$M$1000,0)&lt;=ROUND(COUNTIFS($G$2:$G$1000,"&gt;=50",$F$2:$F$1000,"&gt;=55")/100*$AD$9,0),$AD$8,IF(_xlfn.RANK.EQ(N748,$N$2:$N$1000,0)&lt;=ROUND(COUNTIFS($G$2:$G$1000,"&gt;=50",$F$2:$F$1000,"&gt;=55")/100*$AC$9,0),$AC$8,IF(_xlfn.RANK.EQ(O748,$O$2:$O$1000,0)&lt;=ROUND(COUNTIFS($G$2:$G$1000,"&gt;=50",$F$2:$F$1000,"&gt;=55")/100*$AB$9,0),$AB$8,IF(_xlfn.RANK.EQ(P748,$P$2:$P$1000,0)&lt;=ROUND(COUNTIFS($G$2:$G$1000,"&gt;=50",$F$2:$F$1000,"&gt;=55")/100*$AA$9,0),$AA$8,$Z$8)))))),IF(I748&gt;=$Y$9,$Y$8,$X$8)),IF(I748&gt;=$X$32,$X$30,IF(I748&gt;=$Y$32,$Y$30,IF(I748&gt;=$Z$32,$Z$30,IF(I748&gt;=$AA$32,$AA$30,IF(I748&gt;=$AB$32,$AB$30,IF(I748&gt;=$AC$32,$AC$30,IF(I748&gt;=$AD$32,$AD$30,IF(I748&gt;=$AE$32,$AE$30,$AF$30))))))))),"")</f>
        <v/>
      </c>
      <c r="S748" s="9" t="str" cm="1">
        <f t="array" ref="S748">IF(AND(D748&lt;&gt;"",D748&lt;&gt;"GR"),IF(COUNTIF($H$2:$H$1000,"&gt;=50")&gt;=10,IF(D748&lt;&gt;"GR",IF(AND(D748&gt;=55,H748&gt;=50),_xlfn.IFS(AND(H748&gt;=$AF$11,H748&gt;$AE$10,H748&gt;$AD$10,H748&gt;$AC$10,H748&gt;$AB$10,H748&gt;$AA$10,H748&gt;$Z$10),"AA",AND(H748&gt;=$AE$11,H748&gt;$AD$10,H748&gt;$AC$10,H748&gt;$AB$10,H748&gt;$AA$10,H748&gt;$Z$10),"BA",AND(H748&gt;=$AD$11,H748&gt;$AC$10,H748&gt;$AB$10,H748&gt;$AA$10,H748&gt;$Z$10),"BB",AND(H748&gt;=$AC$11,H748&gt;$AB$10,H748&gt;$AA$10,H748&gt;$Z$10),"CB",AND(H748&gt;=$AB$11,H748&gt;$AA$10,H748&gt;$Z$10),"CC",AND(H748&gt;=$AA$11,H748&gt;$Z$10),"DC",H748&gt;=50,"DD"),IF(H748&gt;=$Y$9,"FD","FF")),R748),IF(J748&gt;=$X$32,$X$30,IF(J748&gt;=$Y$32,$Y$30,IF(J748&gt;=$Z$32,$Z$30,IF(J748&gt;=$AA$32,$AA$30,IF(J748&gt;=$AB$32,$AB$30,IF(J748&gt;=$AC$32,$AC$30,IF(J748&gt;=$AD$32,$AD$30,IF(J748&gt;=$AE$32,$AE$30,$AF$30))))))))),R748)</f>
        <v/>
      </c>
      <c r="T748" s="9" t="str" cm="1">
        <f t="array" ref="T748">IF(A748&lt;&gt;"",IF(_xlfn.BITOR(D748&lt;&gt;"GR",D748&lt;&gt;""),IF(AND(J748&gt;=50,D748&gt;=55),_xlfn.RANK.EQ(J748,$J$2:$J$1000,0),_xlfn.IFS(S748="FD",999,S748="FF",1000)),IF(AND(J748&gt;=50,F748&gt;=55),_xlfn.RANK.EQ(J748,$J$2:$J$326,0),_xlfn.IFS(S748="FD",999,S748="FF",1000))),"")</f>
        <v/>
      </c>
    </row>
    <row r="749" spans="1:20" x14ac:dyDescent="0.2">
      <c r="A749" s="3"/>
      <c r="B749" s="3"/>
      <c r="C749" s="3"/>
      <c r="D749" s="3"/>
      <c r="E749" s="16">
        <f t="shared" si="150"/>
        <v>0</v>
      </c>
      <c r="F749" s="16">
        <f t="shared" si="151"/>
        <v>0</v>
      </c>
      <c r="G749" s="9">
        <f t="shared" si="149"/>
        <v>0</v>
      </c>
      <c r="H749" s="9">
        <f t="shared" si="152"/>
        <v>0</v>
      </c>
      <c r="I749" s="9">
        <f t="shared" si="160"/>
        <v>0</v>
      </c>
      <c r="J749" s="9">
        <f t="shared" si="161"/>
        <v>0</v>
      </c>
      <c r="K749" s="9" t="str">
        <f t="shared" si="153"/>
        <v/>
      </c>
      <c r="L749" s="9" t="str">
        <f t="shared" si="154"/>
        <v/>
      </c>
      <c r="M749" s="9" t="str">
        <f t="shared" si="155"/>
        <v/>
      </c>
      <c r="N749" s="9" t="str">
        <f t="shared" si="156"/>
        <v/>
      </c>
      <c r="O749" s="9" t="str">
        <f t="shared" si="157"/>
        <v/>
      </c>
      <c r="P749" s="9" t="str">
        <f t="shared" si="158"/>
        <v/>
      </c>
      <c r="Q749" s="9" t="str">
        <f t="shared" si="159"/>
        <v/>
      </c>
      <c r="R749" s="9" t="str">
        <f>IF(A749&lt;&gt;"",IF(COUNTIF($G$2:$G$1000,"&gt;=50")&gt;=10,IF(AND(F749&gt;=55,G749&gt;=50),IF(_xlfn.RANK.EQ(K749,$K$2:$K$1000,0)&lt;=ROUND(COUNTIFS($G$2:$G$1000,"&gt;=50",$F$2:$F$1000,"&gt;=55")/100*$AF$9,0),$AF$8,IF(_xlfn.RANK.EQ(L749,$L$2:$L$1000,0)&lt;=ROUND(COUNTIFS($G$2:$G$1000,"&gt;=50",$F$2:$F$1000,"&gt;=55")/100*$AE$9,0),$AE$8,IF(_xlfn.RANK.EQ(M749,$M$2:$M$1000,0)&lt;=ROUND(COUNTIFS($G$2:$G$1000,"&gt;=50",$F$2:$F$1000,"&gt;=55")/100*$AD$9,0),$AD$8,IF(_xlfn.RANK.EQ(N749,$N$2:$N$1000,0)&lt;=ROUND(COUNTIFS($G$2:$G$1000,"&gt;=50",$F$2:$F$1000,"&gt;=55")/100*$AC$9,0),$AC$8,IF(_xlfn.RANK.EQ(O749,$O$2:$O$1000,0)&lt;=ROUND(COUNTIFS($G$2:$G$1000,"&gt;=50",$F$2:$F$1000,"&gt;=55")/100*$AB$9,0),$AB$8,IF(_xlfn.RANK.EQ(P749,$P$2:$P$1000,0)&lt;=ROUND(COUNTIFS($G$2:$G$1000,"&gt;=50",$F$2:$F$1000,"&gt;=55")/100*$AA$9,0),$AA$8,$Z$8)))))),IF(I749&gt;=$Y$9,$Y$8,$X$8)),IF(I749&gt;=$X$32,$X$30,IF(I749&gt;=$Y$32,$Y$30,IF(I749&gt;=$Z$32,$Z$30,IF(I749&gt;=$AA$32,$AA$30,IF(I749&gt;=$AB$32,$AB$30,IF(I749&gt;=$AC$32,$AC$30,IF(I749&gt;=$AD$32,$AD$30,IF(I749&gt;=$AE$32,$AE$30,$AF$30))))))))),"")</f>
        <v/>
      </c>
      <c r="S749" s="9" t="str" cm="1">
        <f t="array" ref="S749">IF(AND(D749&lt;&gt;"",D749&lt;&gt;"GR"),IF(COUNTIF($H$2:$H$1000,"&gt;=50")&gt;=10,IF(D749&lt;&gt;"GR",IF(AND(D749&gt;=55,H749&gt;=50),_xlfn.IFS(AND(H749&gt;=$AF$11,H749&gt;$AE$10,H749&gt;$AD$10,H749&gt;$AC$10,H749&gt;$AB$10,H749&gt;$AA$10,H749&gt;$Z$10),"AA",AND(H749&gt;=$AE$11,H749&gt;$AD$10,H749&gt;$AC$10,H749&gt;$AB$10,H749&gt;$AA$10,H749&gt;$Z$10),"BA",AND(H749&gt;=$AD$11,H749&gt;$AC$10,H749&gt;$AB$10,H749&gt;$AA$10,H749&gt;$Z$10),"BB",AND(H749&gt;=$AC$11,H749&gt;$AB$10,H749&gt;$AA$10,H749&gt;$Z$10),"CB",AND(H749&gt;=$AB$11,H749&gt;$AA$10,H749&gt;$Z$10),"CC",AND(H749&gt;=$AA$11,H749&gt;$Z$10),"DC",H749&gt;=50,"DD"),IF(H749&gt;=$Y$9,"FD","FF")),R749),IF(J749&gt;=$X$32,$X$30,IF(J749&gt;=$Y$32,$Y$30,IF(J749&gt;=$Z$32,$Z$30,IF(J749&gt;=$AA$32,$AA$30,IF(J749&gt;=$AB$32,$AB$30,IF(J749&gt;=$AC$32,$AC$30,IF(J749&gt;=$AD$32,$AD$30,IF(J749&gt;=$AE$32,$AE$30,$AF$30))))))))),R749)</f>
        <v/>
      </c>
      <c r="T749" s="9" t="str" cm="1">
        <f t="array" ref="T749">IF(A749&lt;&gt;"",IF(_xlfn.BITOR(D749&lt;&gt;"GR",D749&lt;&gt;""),IF(AND(J749&gt;=50,D749&gt;=55),_xlfn.RANK.EQ(J749,$J$2:$J$1000,0),_xlfn.IFS(S749="FD",999,S749="FF",1000)),IF(AND(J749&gt;=50,F749&gt;=55),_xlfn.RANK.EQ(J749,$J$2:$J$326,0),_xlfn.IFS(S749="FD",999,S749="FF",1000))),"")</f>
        <v/>
      </c>
    </row>
    <row r="750" spans="1:20" x14ac:dyDescent="0.2">
      <c r="A750" s="3"/>
      <c r="B750" s="3"/>
      <c r="C750" s="3"/>
      <c r="D750" s="3"/>
      <c r="E750" s="16">
        <f t="shared" si="150"/>
        <v>0</v>
      </c>
      <c r="F750" s="16">
        <f t="shared" si="151"/>
        <v>0</v>
      </c>
      <c r="G750" s="9">
        <f t="shared" si="149"/>
        <v>0</v>
      </c>
      <c r="H750" s="9">
        <f t="shared" si="152"/>
        <v>0</v>
      </c>
      <c r="I750" s="9">
        <f t="shared" si="160"/>
        <v>0</v>
      </c>
      <c r="J750" s="9">
        <f t="shared" si="161"/>
        <v>0</v>
      </c>
      <c r="K750" s="9" t="str">
        <f t="shared" si="153"/>
        <v/>
      </c>
      <c r="L750" s="9" t="str">
        <f t="shared" si="154"/>
        <v/>
      </c>
      <c r="M750" s="9" t="str">
        <f t="shared" si="155"/>
        <v/>
      </c>
      <c r="N750" s="9" t="str">
        <f t="shared" si="156"/>
        <v/>
      </c>
      <c r="O750" s="9" t="str">
        <f t="shared" si="157"/>
        <v/>
      </c>
      <c r="P750" s="9" t="str">
        <f t="shared" si="158"/>
        <v/>
      </c>
      <c r="Q750" s="9" t="str">
        <f t="shared" si="159"/>
        <v/>
      </c>
      <c r="R750" s="9" t="str">
        <f>IF(A750&lt;&gt;"",IF(COUNTIF($G$2:$G$1000,"&gt;=50")&gt;=10,IF(AND(F750&gt;=55,G750&gt;=50),IF(_xlfn.RANK.EQ(K750,$K$2:$K$1000,0)&lt;=ROUND(COUNTIFS($G$2:$G$1000,"&gt;=50",$F$2:$F$1000,"&gt;=55")/100*$AF$9,0),$AF$8,IF(_xlfn.RANK.EQ(L750,$L$2:$L$1000,0)&lt;=ROUND(COUNTIFS($G$2:$G$1000,"&gt;=50",$F$2:$F$1000,"&gt;=55")/100*$AE$9,0),$AE$8,IF(_xlfn.RANK.EQ(M750,$M$2:$M$1000,0)&lt;=ROUND(COUNTIFS($G$2:$G$1000,"&gt;=50",$F$2:$F$1000,"&gt;=55")/100*$AD$9,0),$AD$8,IF(_xlfn.RANK.EQ(N750,$N$2:$N$1000,0)&lt;=ROUND(COUNTIFS($G$2:$G$1000,"&gt;=50",$F$2:$F$1000,"&gt;=55")/100*$AC$9,0),$AC$8,IF(_xlfn.RANK.EQ(O750,$O$2:$O$1000,0)&lt;=ROUND(COUNTIFS($G$2:$G$1000,"&gt;=50",$F$2:$F$1000,"&gt;=55")/100*$AB$9,0),$AB$8,IF(_xlfn.RANK.EQ(P750,$P$2:$P$1000,0)&lt;=ROUND(COUNTIFS($G$2:$G$1000,"&gt;=50",$F$2:$F$1000,"&gt;=55")/100*$AA$9,0),$AA$8,$Z$8)))))),IF(I750&gt;=$Y$9,$Y$8,$X$8)),IF(I750&gt;=$X$32,$X$30,IF(I750&gt;=$Y$32,$Y$30,IF(I750&gt;=$Z$32,$Z$30,IF(I750&gt;=$AA$32,$AA$30,IF(I750&gt;=$AB$32,$AB$30,IF(I750&gt;=$AC$32,$AC$30,IF(I750&gt;=$AD$32,$AD$30,IF(I750&gt;=$AE$32,$AE$30,$AF$30))))))))),"")</f>
        <v/>
      </c>
      <c r="S750" s="9" t="str" cm="1">
        <f t="array" ref="S750">IF(AND(D750&lt;&gt;"",D750&lt;&gt;"GR"),IF(COUNTIF($H$2:$H$1000,"&gt;=50")&gt;=10,IF(D750&lt;&gt;"GR",IF(AND(D750&gt;=55,H750&gt;=50),_xlfn.IFS(AND(H750&gt;=$AF$11,H750&gt;$AE$10,H750&gt;$AD$10,H750&gt;$AC$10,H750&gt;$AB$10,H750&gt;$AA$10,H750&gt;$Z$10),"AA",AND(H750&gt;=$AE$11,H750&gt;$AD$10,H750&gt;$AC$10,H750&gt;$AB$10,H750&gt;$AA$10,H750&gt;$Z$10),"BA",AND(H750&gt;=$AD$11,H750&gt;$AC$10,H750&gt;$AB$10,H750&gt;$AA$10,H750&gt;$Z$10),"BB",AND(H750&gt;=$AC$11,H750&gt;$AB$10,H750&gt;$AA$10,H750&gt;$Z$10),"CB",AND(H750&gt;=$AB$11,H750&gt;$AA$10,H750&gt;$Z$10),"CC",AND(H750&gt;=$AA$11,H750&gt;$Z$10),"DC",H750&gt;=50,"DD"),IF(H750&gt;=$Y$9,"FD","FF")),R750),IF(J750&gt;=$X$32,$X$30,IF(J750&gt;=$Y$32,$Y$30,IF(J750&gt;=$Z$32,$Z$30,IF(J750&gt;=$AA$32,$AA$30,IF(J750&gt;=$AB$32,$AB$30,IF(J750&gt;=$AC$32,$AC$30,IF(J750&gt;=$AD$32,$AD$30,IF(J750&gt;=$AE$32,$AE$30,$AF$30))))))))),R750)</f>
        <v/>
      </c>
      <c r="T750" s="9" t="str" cm="1">
        <f t="array" ref="T750">IF(A750&lt;&gt;"",IF(_xlfn.BITOR(D750&lt;&gt;"GR",D750&lt;&gt;""),IF(AND(J750&gt;=50,D750&gt;=55),_xlfn.RANK.EQ(J750,$J$2:$J$1000,0),_xlfn.IFS(S750="FD",999,S750="FF",1000)),IF(AND(J750&gt;=50,F750&gt;=55),_xlfn.RANK.EQ(J750,$J$2:$J$326,0),_xlfn.IFS(S750="FD",999,S750="FF",1000))),"")</f>
        <v/>
      </c>
    </row>
    <row r="751" spans="1:20" x14ac:dyDescent="0.2">
      <c r="A751" s="3"/>
      <c r="B751" s="3"/>
      <c r="C751" s="3"/>
      <c r="D751" s="3"/>
      <c r="E751" s="16">
        <f t="shared" si="150"/>
        <v>0</v>
      </c>
      <c r="F751" s="16">
        <f t="shared" si="151"/>
        <v>0</v>
      </c>
      <c r="G751" s="9">
        <f t="shared" si="149"/>
        <v>0</v>
      </c>
      <c r="H751" s="9">
        <f t="shared" si="152"/>
        <v>0</v>
      </c>
      <c r="I751" s="9">
        <f t="shared" si="160"/>
        <v>0</v>
      </c>
      <c r="J751" s="9">
        <f t="shared" si="161"/>
        <v>0</v>
      </c>
      <c r="K751" s="9" t="str">
        <f t="shared" si="153"/>
        <v/>
      </c>
      <c r="L751" s="9" t="str">
        <f t="shared" si="154"/>
        <v/>
      </c>
      <c r="M751" s="9" t="str">
        <f t="shared" si="155"/>
        <v/>
      </c>
      <c r="N751" s="9" t="str">
        <f t="shared" si="156"/>
        <v/>
      </c>
      <c r="O751" s="9" t="str">
        <f t="shared" si="157"/>
        <v/>
      </c>
      <c r="P751" s="9" t="str">
        <f t="shared" si="158"/>
        <v/>
      </c>
      <c r="Q751" s="9" t="str">
        <f t="shared" si="159"/>
        <v/>
      </c>
      <c r="R751" s="9" t="str">
        <f>IF(A751&lt;&gt;"",IF(COUNTIF($G$2:$G$1000,"&gt;=50")&gt;=10,IF(AND(F751&gt;=55,G751&gt;=50),IF(_xlfn.RANK.EQ(K751,$K$2:$K$1000,0)&lt;=ROUND(COUNTIFS($G$2:$G$1000,"&gt;=50",$F$2:$F$1000,"&gt;=55")/100*$AF$9,0),$AF$8,IF(_xlfn.RANK.EQ(L751,$L$2:$L$1000,0)&lt;=ROUND(COUNTIFS($G$2:$G$1000,"&gt;=50",$F$2:$F$1000,"&gt;=55")/100*$AE$9,0),$AE$8,IF(_xlfn.RANK.EQ(M751,$M$2:$M$1000,0)&lt;=ROUND(COUNTIFS($G$2:$G$1000,"&gt;=50",$F$2:$F$1000,"&gt;=55")/100*$AD$9,0),$AD$8,IF(_xlfn.RANK.EQ(N751,$N$2:$N$1000,0)&lt;=ROUND(COUNTIFS($G$2:$G$1000,"&gt;=50",$F$2:$F$1000,"&gt;=55")/100*$AC$9,0),$AC$8,IF(_xlfn.RANK.EQ(O751,$O$2:$O$1000,0)&lt;=ROUND(COUNTIFS($G$2:$G$1000,"&gt;=50",$F$2:$F$1000,"&gt;=55")/100*$AB$9,0),$AB$8,IF(_xlfn.RANK.EQ(P751,$P$2:$P$1000,0)&lt;=ROUND(COUNTIFS($G$2:$G$1000,"&gt;=50",$F$2:$F$1000,"&gt;=55")/100*$AA$9,0),$AA$8,$Z$8)))))),IF(I751&gt;=$Y$9,$Y$8,$X$8)),IF(I751&gt;=$X$32,$X$30,IF(I751&gt;=$Y$32,$Y$30,IF(I751&gt;=$Z$32,$Z$30,IF(I751&gt;=$AA$32,$AA$30,IF(I751&gt;=$AB$32,$AB$30,IF(I751&gt;=$AC$32,$AC$30,IF(I751&gt;=$AD$32,$AD$30,IF(I751&gt;=$AE$32,$AE$30,$AF$30))))))))),"")</f>
        <v/>
      </c>
      <c r="S751" s="9" t="str" cm="1">
        <f t="array" ref="S751">IF(AND(D751&lt;&gt;"",D751&lt;&gt;"GR"),IF(COUNTIF($H$2:$H$1000,"&gt;=50")&gt;=10,IF(D751&lt;&gt;"GR",IF(AND(D751&gt;=55,H751&gt;=50),_xlfn.IFS(AND(H751&gt;=$AF$11,H751&gt;$AE$10,H751&gt;$AD$10,H751&gt;$AC$10,H751&gt;$AB$10,H751&gt;$AA$10,H751&gt;$Z$10),"AA",AND(H751&gt;=$AE$11,H751&gt;$AD$10,H751&gt;$AC$10,H751&gt;$AB$10,H751&gt;$AA$10,H751&gt;$Z$10),"BA",AND(H751&gt;=$AD$11,H751&gt;$AC$10,H751&gt;$AB$10,H751&gt;$AA$10,H751&gt;$Z$10),"BB",AND(H751&gt;=$AC$11,H751&gt;$AB$10,H751&gt;$AA$10,H751&gt;$Z$10),"CB",AND(H751&gt;=$AB$11,H751&gt;$AA$10,H751&gt;$Z$10),"CC",AND(H751&gt;=$AA$11,H751&gt;$Z$10),"DC",H751&gt;=50,"DD"),IF(H751&gt;=$Y$9,"FD","FF")),R751),IF(J751&gt;=$X$32,$X$30,IF(J751&gt;=$Y$32,$Y$30,IF(J751&gt;=$Z$32,$Z$30,IF(J751&gt;=$AA$32,$AA$30,IF(J751&gt;=$AB$32,$AB$30,IF(J751&gt;=$AC$32,$AC$30,IF(J751&gt;=$AD$32,$AD$30,IF(J751&gt;=$AE$32,$AE$30,$AF$30))))))))),R751)</f>
        <v/>
      </c>
      <c r="T751" s="9" t="str" cm="1">
        <f t="array" ref="T751">IF(A751&lt;&gt;"",IF(_xlfn.BITOR(D751&lt;&gt;"GR",D751&lt;&gt;""),IF(AND(J751&gt;=50,D751&gt;=55),_xlfn.RANK.EQ(J751,$J$2:$J$1000,0),_xlfn.IFS(S751="FD",999,S751="FF",1000)),IF(AND(J751&gt;=50,F751&gt;=55),_xlfn.RANK.EQ(J751,$J$2:$J$326,0),_xlfn.IFS(S751="FD",999,S751="FF",1000))),"")</f>
        <v/>
      </c>
    </row>
    <row r="752" spans="1:20" x14ac:dyDescent="0.2">
      <c r="A752" s="3"/>
      <c r="B752" s="3"/>
      <c r="C752" s="3"/>
      <c r="D752" s="3"/>
      <c r="E752" s="16">
        <f t="shared" si="150"/>
        <v>0</v>
      </c>
      <c r="F752" s="16">
        <f t="shared" si="151"/>
        <v>0</v>
      </c>
      <c r="G752" s="9">
        <f t="shared" si="149"/>
        <v>0</v>
      </c>
      <c r="H752" s="9">
        <f t="shared" si="152"/>
        <v>0</v>
      </c>
      <c r="I752" s="9">
        <f t="shared" si="160"/>
        <v>0</v>
      </c>
      <c r="J752" s="9">
        <f t="shared" si="161"/>
        <v>0</v>
      </c>
      <c r="K752" s="9" t="str">
        <f t="shared" si="153"/>
        <v/>
      </c>
      <c r="L752" s="9" t="str">
        <f t="shared" si="154"/>
        <v/>
      </c>
      <c r="M752" s="9" t="str">
        <f t="shared" si="155"/>
        <v/>
      </c>
      <c r="N752" s="9" t="str">
        <f t="shared" si="156"/>
        <v/>
      </c>
      <c r="O752" s="9" t="str">
        <f t="shared" si="157"/>
        <v/>
      </c>
      <c r="P752" s="9" t="str">
        <f t="shared" si="158"/>
        <v/>
      </c>
      <c r="Q752" s="9" t="str">
        <f t="shared" si="159"/>
        <v/>
      </c>
      <c r="R752" s="9" t="str">
        <f>IF(A752&lt;&gt;"",IF(COUNTIF($G$2:$G$1000,"&gt;=50")&gt;=10,IF(AND(F752&gt;=55,G752&gt;=50),IF(_xlfn.RANK.EQ(K752,$K$2:$K$1000,0)&lt;=ROUND(COUNTIFS($G$2:$G$1000,"&gt;=50",$F$2:$F$1000,"&gt;=55")/100*$AF$9,0),$AF$8,IF(_xlfn.RANK.EQ(L752,$L$2:$L$1000,0)&lt;=ROUND(COUNTIFS($G$2:$G$1000,"&gt;=50",$F$2:$F$1000,"&gt;=55")/100*$AE$9,0),$AE$8,IF(_xlfn.RANK.EQ(M752,$M$2:$M$1000,0)&lt;=ROUND(COUNTIFS($G$2:$G$1000,"&gt;=50",$F$2:$F$1000,"&gt;=55")/100*$AD$9,0),$AD$8,IF(_xlfn.RANK.EQ(N752,$N$2:$N$1000,0)&lt;=ROUND(COUNTIFS($G$2:$G$1000,"&gt;=50",$F$2:$F$1000,"&gt;=55")/100*$AC$9,0),$AC$8,IF(_xlfn.RANK.EQ(O752,$O$2:$O$1000,0)&lt;=ROUND(COUNTIFS($G$2:$G$1000,"&gt;=50",$F$2:$F$1000,"&gt;=55")/100*$AB$9,0),$AB$8,IF(_xlfn.RANK.EQ(P752,$P$2:$P$1000,0)&lt;=ROUND(COUNTIFS($G$2:$G$1000,"&gt;=50",$F$2:$F$1000,"&gt;=55")/100*$AA$9,0),$AA$8,$Z$8)))))),IF(I752&gt;=$Y$9,$Y$8,$X$8)),IF(I752&gt;=$X$32,$X$30,IF(I752&gt;=$Y$32,$Y$30,IF(I752&gt;=$Z$32,$Z$30,IF(I752&gt;=$AA$32,$AA$30,IF(I752&gt;=$AB$32,$AB$30,IF(I752&gt;=$AC$32,$AC$30,IF(I752&gt;=$AD$32,$AD$30,IF(I752&gt;=$AE$32,$AE$30,$AF$30))))))))),"")</f>
        <v/>
      </c>
      <c r="S752" s="9" t="str" cm="1">
        <f t="array" ref="S752">IF(AND(D752&lt;&gt;"",D752&lt;&gt;"GR"),IF(COUNTIF($H$2:$H$1000,"&gt;=50")&gt;=10,IF(D752&lt;&gt;"GR",IF(AND(D752&gt;=55,H752&gt;=50),_xlfn.IFS(AND(H752&gt;=$AF$11,H752&gt;$AE$10,H752&gt;$AD$10,H752&gt;$AC$10,H752&gt;$AB$10,H752&gt;$AA$10,H752&gt;$Z$10),"AA",AND(H752&gt;=$AE$11,H752&gt;$AD$10,H752&gt;$AC$10,H752&gt;$AB$10,H752&gt;$AA$10,H752&gt;$Z$10),"BA",AND(H752&gt;=$AD$11,H752&gt;$AC$10,H752&gt;$AB$10,H752&gt;$AA$10,H752&gt;$Z$10),"BB",AND(H752&gt;=$AC$11,H752&gt;$AB$10,H752&gt;$AA$10,H752&gt;$Z$10),"CB",AND(H752&gt;=$AB$11,H752&gt;$AA$10,H752&gt;$Z$10),"CC",AND(H752&gt;=$AA$11,H752&gt;$Z$10),"DC",H752&gt;=50,"DD"),IF(H752&gt;=$Y$9,"FD","FF")),R752),IF(J752&gt;=$X$32,$X$30,IF(J752&gt;=$Y$32,$Y$30,IF(J752&gt;=$Z$32,$Z$30,IF(J752&gt;=$AA$32,$AA$30,IF(J752&gt;=$AB$32,$AB$30,IF(J752&gt;=$AC$32,$AC$30,IF(J752&gt;=$AD$32,$AD$30,IF(J752&gt;=$AE$32,$AE$30,$AF$30))))))))),R752)</f>
        <v/>
      </c>
      <c r="T752" s="9" t="str" cm="1">
        <f t="array" ref="T752">IF(A752&lt;&gt;"",IF(_xlfn.BITOR(D752&lt;&gt;"GR",D752&lt;&gt;""),IF(AND(J752&gt;=50,D752&gt;=55),_xlfn.RANK.EQ(J752,$J$2:$J$1000,0),_xlfn.IFS(S752="FD",999,S752="FF",1000)),IF(AND(J752&gt;=50,F752&gt;=55),_xlfn.RANK.EQ(J752,$J$2:$J$326,0),_xlfn.IFS(S752="FD",999,S752="FF",1000))),"")</f>
        <v/>
      </c>
    </row>
    <row r="753" spans="1:20" x14ac:dyDescent="0.2">
      <c r="A753" s="3"/>
      <c r="B753" s="3"/>
      <c r="C753" s="3"/>
      <c r="D753" s="3"/>
      <c r="E753" s="16">
        <f t="shared" si="150"/>
        <v>0</v>
      </c>
      <c r="F753" s="16">
        <f t="shared" si="151"/>
        <v>0</v>
      </c>
      <c r="G753" s="9">
        <f t="shared" si="149"/>
        <v>0</v>
      </c>
      <c r="H753" s="9">
        <f t="shared" si="152"/>
        <v>0</v>
      </c>
      <c r="I753" s="9">
        <f t="shared" si="160"/>
        <v>0</v>
      </c>
      <c r="J753" s="9">
        <f t="shared" si="161"/>
        <v>0</v>
      </c>
      <c r="K753" s="9" t="str">
        <f t="shared" si="153"/>
        <v/>
      </c>
      <c r="L753" s="9" t="str">
        <f t="shared" si="154"/>
        <v/>
      </c>
      <c r="M753" s="9" t="str">
        <f t="shared" si="155"/>
        <v/>
      </c>
      <c r="N753" s="9" t="str">
        <f t="shared" si="156"/>
        <v/>
      </c>
      <c r="O753" s="9" t="str">
        <f t="shared" si="157"/>
        <v/>
      </c>
      <c r="P753" s="9" t="str">
        <f t="shared" si="158"/>
        <v/>
      </c>
      <c r="Q753" s="9" t="str">
        <f t="shared" si="159"/>
        <v/>
      </c>
      <c r="R753" s="9" t="str">
        <f>IF(A753&lt;&gt;"",IF(COUNTIF($G$2:$G$1000,"&gt;=50")&gt;=10,IF(AND(F753&gt;=55,G753&gt;=50),IF(_xlfn.RANK.EQ(K753,$K$2:$K$1000,0)&lt;=ROUND(COUNTIFS($G$2:$G$1000,"&gt;=50",$F$2:$F$1000,"&gt;=55")/100*$AF$9,0),$AF$8,IF(_xlfn.RANK.EQ(L753,$L$2:$L$1000,0)&lt;=ROUND(COUNTIFS($G$2:$G$1000,"&gt;=50",$F$2:$F$1000,"&gt;=55")/100*$AE$9,0),$AE$8,IF(_xlfn.RANK.EQ(M753,$M$2:$M$1000,0)&lt;=ROUND(COUNTIFS($G$2:$G$1000,"&gt;=50",$F$2:$F$1000,"&gt;=55")/100*$AD$9,0),$AD$8,IF(_xlfn.RANK.EQ(N753,$N$2:$N$1000,0)&lt;=ROUND(COUNTIFS($G$2:$G$1000,"&gt;=50",$F$2:$F$1000,"&gt;=55")/100*$AC$9,0),$AC$8,IF(_xlfn.RANK.EQ(O753,$O$2:$O$1000,0)&lt;=ROUND(COUNTIFS($G$2:$G$1000,"&gt;=50",$F$2:$F$1000,"&gt;=55")/100*$AB$9,0),$AB$8,IF(_xlfn.RANK.EQ(P753,$P$2:$P$1000,0)&lt;=ROUND(COUNTIFS($G$2:$G$1000,"&gt;=50",$F$2:$F$1000,"&gt;=55")/100*$AA$9,0),$AA$8,$Z$8)))))),IF(I753&gt;=$Y$9,$Y$8,$X$8)),IF(I753&gt;=$X$32,$X$30,IF(I753&gt;=$Y$32,$Y$30,IF(I753&gt;=$Z$32,$Z$30,IF(I753&gt;=$AA$32,$AA$30,IF(I753&gt;=$AB$32,$AB$30,IF(I753&gt;=$AC$32,$AC$30,IF(I753&gt;=$AD$32,$AD$30,IF(I753&gt;=$AE$32,$AE$30,$AF$30))))))))),"")</f>
        <v/>
      </c>
      <c r="S753" s="9" t="str" cm="1">
        <f t="array" ref="S753">IF(AND(D753&lt;&gt;"",D753&lt;&gt;"GR"),IF(COUNTIF($H$2:$H$1000,"&gt;=50")&gt;=10,IF(D753&lt;&gt;"GR",IF(AND(D753&gt;=55,H753&gt;=50),_xlfn.IFS(AND(H753&gt;=$AF$11,H753&gt;$AE$10,H753&gt;$AD$10,H753&gt;$AC$10,H753&gt;$AB$10,H753&gt;$AA$10,H753&gt;$Z$10),"AA",AND(H753&gt;=$AE$11,H753&gt;$AD$10,H753&gt;$AC$10,H753&gt;$AB$10,H753&gt;$AA$10,H753&gt;$Z$10),"BA",AND(H753&gt;=$AD$11,H753&gt;$AC$10,H753&gt;$AB$10,H753&gt;$AA$10,H753&gt;$Z$10),"BB",AND(H753&gt;=$AC$11,H753&gt;$AB$10,H753&gt;$AA$10,H753&gt;$Z$10),"CB",AND(H753&gt;=$AB$11,H753&gt;$AA$10,H753&gt;$Z$10),"CC",AND(H753&gt;=$AA$11,H753&gt;$Z$10),"DC",H753&gt;=50,"DD"),IF(H753&gt;=$Y$9,"FD","FF")),R753),IF(J753&gt;=$X$32,$X$30,IF(J753&gt;=$Y$32,$Y$30,IF(J753&gt;=$Z$32,$Z$30,IF(J753&gt;=$AA$32,$AA$30,IF(J753&gt;=$AB$32,$AB$30,IF(J753&gt;=$AC$32,$AC$30,IF(J753&gt;=$AD$32,$AD$30,IF(J753&gt;=$AE$32,$AE$30,$AF$30))))))))),R753)</f>
        <v/>
      </c>
      <c r="T753" s="9" t="str" cm="1">
        <f t="array" ref="T753">IF(A753&lt;&gt;"",IF(_xlfn.BITOR(D753&lt;&gt;"GR",D753&lt;&gt;""),IF(AND(J753&gt;=50,D753&gt;=55),_xlfn.RANK.EQ(J753,$J$2:$J$1000,0),_xlfn.IFS(S753="FD",999,S753="FF",1000)),IF(AND(J753&gt;=50,F753&gt;=55),_xlfn.RANK.EQ(J753,$J$2:$J$326,0),_xlfn.IFS(S753="FD",999,S753="FF",1000))),"")</f>
        <v/>
      </c>
    </row>
    <row r="754" spans="1:20" x14ac:dyDescent="0.2">
      <c r="A754" s="3"/>
      <c r="B754" s="3"/>
      <c r="C754" s="3"/>
      <c r="D754" s="3"/>
      <c r="E754" s="16">
        <f t="shared" si="150"/>
        <v>0</v>
      </c>
      <c r="F754" s="16">
        <f t="shared" si="151"/>
        <v>0</v>
      </c>
      <c r="G754" s="9">
        <f t="shared" si="149"/>
        <v>0</v>
      </c>
      <c r="H754" s="9">
        <f t="shared" si="152"/>
        <v>0</v>
      </c>
      <c r="I754" s="9">
        <f t="shared" si="160"/>
        <v>0</v>
      </c>
      <c r="J754" s="9">
        <f t="shared" si="161"/>
        <v>0</v>
      </c>
      <c r="K754" s="9" t="str">
        <f t="shared" si="153"/>
        <v/>
      </c>
      <c r="L754" s="9" t="str">
        <f t="shared" si="154"/>
        <v/>
      </c>
      <c r="M754" s="9" t="str">
        <f t="shared" si="155"/>
        <v/>
      </c>
      <c r="N754" s="9" t="str">
        <f t="shared" si="156"/>
        <v/>
      </c>
      <c r="O754" s="9" t="str">
        <f t="shared" si="157"/>
        <v/>
      </c>
      <c r="P754" s="9" t="str">
        <f t="shared" si="158"/>
        <v/>
      </c>
      <c r="Q754" s="9" t="str">
        <f t="shared" si="159"/>
        <v/>
      </c>
      <c r="R754" s="9" t="str">
        <f>IF(A754&lt;&gt;"",IF(COUNTIF($G$2:$G$1000,"&gt;=50")&gt;=10,IF(AND(F754&gt;=55,G754&gt;=50),IF(_xlfn.RANK.EQ(K754,$K$2:$K$1000,0)&lt;=ROUND(COUNTIFS($G$2:$G$1000,"&gt;=50",$F$2:$F$1000,"&gt;=55")/100*$AF$9,0),$AF$8,IF(_xlfn.RANK.EQ(L754,$L$2:$L$1000,0)&lt;=ROUND(COUNTIFS($G$2:$G$1000,"&gt;=50",$F$2:$F$1000,"&gt;=55")/100*$AE$9,0),$AE$8,IF(_xlfn.RANK.EQ(M754,$M$2:$M$1000,0)&lt;=ROUND(COUNTIFS($G$2:$G$1000,"&gt;=50",$F$2:$F$1000,"&gt;=55")/100*$AD$9,0),$AD$8,IF(_xlfn.RANK.EQ(N754,$N$2:$N$1000,0)&lt;=ROUND(COUNTIFS($G$2:$G$1000,"&gt;=50",$F$2:$F$1000,"&gt;=55")/100*$AC$9,0),$AC$8,IF(_xlfn.RANK.EQ(O754,$O$2:$O$1000,0)&lt;=ROUND(COUNTIFS($G$2:$G$1000,"&gt;=50",$F$2:$F$1000,"&gt;=55")/100*$AB$9,0),$AB$8,IF(_xlfn.RANK.EQ(P754,$P$2:$P$1000,0)&lt;=ROUND(COUNTIFS($G$2:$G$1000,"&gt;=50",$F$2:$F$1000,"&gt;=55")/100*$AA$9,0),$AA$8,$Z$8)))))),IF(I754&gt;=$Y$9,$Y$8,$X$8)),IF(I754&gt;=$X$32,$X$30,IF(I754&gt;=$Y$32,$Y$30,IF(I754&gt;=$Z$32,$Z$30,IF(I754&gt;=$AA$32,$AA$30,IF(I754&gt;=$AB$32,$AB$30,IF(I754&gt;=$AC$32,$AC$30,IF(I754&gt;=$AD$32,$AD$30,IF(I754&gt;=$AE$32,$AE$30,$AF$30))))))))),"")</f>
        <v/>
      </c>
      <c r="S754" s="9" t="str" cm="1">
        <f t="array" ref="S754">IF(AND(D754&lt;&gt;"",D754&lt;&gt;"GR"),IF(COUNTIF($H$2:$H$1000,"&gt;=50")&gt;=10,IF(D754&lt;&gt;"GR",IF(AND(D754&gt;=55,H754&gt;=50),_xlfn.IFS(AND(H754&gt;=$AF$11,H754&gt;$AE$10,H754&gt;$AD$10,H754&gt;$AC$10,H754&gt;$AB$10,H754&gt;$AA$10,H754&gt;$Z$10),"AA",AND(H754&gt;=$AE$11,H754&gt;$AD$10,H754&gt;$AC$10,H754&gt;$AB$10,H754&gt;$AA$10,H754&gt;$Z$10),"BA",AND(H754&gt;=$AD$11,H754&gt;$AC$10,H754&gt;$AB$10,H754&gt;$AA$10,H754&gt;$Z$10),"BB",AND(H754&gt;=$AC$11,H754&gt;$AB$10,H754&gt;$AA$10,H754&gt;$Z$10),"CB",AND(H754&gt;=$AB$11,H754&gt;$AA$10,H754&gt;$Z$10),"CC",AND(H754&gt;=$AA$11,H754&gt;$Z$10),"DC",H754&gt;=50,"DD"),IF(H754&gt;=$Y$9,"FD","FF")),R754),IF(J754&gt;=$X$32,$X$30,IF(J754&gt;=$Y$32,$Y$30,IF(J754&gt;=$Z$32,$Z$30,IF(J754&gt;=$AA$32,$AA$30,IF(J754&gt;=$AB$32,$AB$30,IF(J754&gt;=$AC$32,$AC$30,IF(J754&gt;=$AD$32,$AD$30,IF(J754&gt;=$AE$32,$AE$30,$AF$30))))))))),R754)</f>
        <v/>
      </c>
      <c r="T754" s="9" t="str" cm="1">
        <f t="array" ref="T754">IF(A754&lt;&gt;"",IF(_xlfn.BITOR(D754&lt;&gt;"GR",D754&lt;&gt;""),IF(AND(J754&gt;=50,D754&gt;=55),_xlfn.RANK.EQ(J754,$J$2:$J$1000,0),_xlfn.IFS(S754="FD",999,S754="FF",1000)),IF(AND(J754&gt;=50,F754&gt;=55),_xlfn.RANK.EQ(J754,$J$2:$J$326,0),_xlfn.IFS(S754="FD",999,S754="FF",1000))),"")</f>
        <v/>
      </c>
    </row>
    <row r="755" spans="1:20" x14ac:dyDescent="0.2">
      <c r="A755" s="3"/>
      <c r="B755" s="3"/>
      <c r="C755" s="3"/>
      <c r="D755" s="3"/>
      <c r="E755" s="16">
        <f t="shared" si="150"/>
        <v>0</v>
      </c>
      <c r="F755" s="16">
        <f t="shared" si="151"/>
        <v>0</v>
      </c>
      <c r="G755" s="9">
        <f t="shared" si="149"/>
        <v>0</v>
      </c>
      <c r="H755" s="9">
        <f t="shared" si="152"/>
        <v>0</v>
      </c>
      <c r="I755" s="9">
        <f t="shared" si="160"/>
        <v>0</v>
      </c>
      <c r="J755" s="9">
        <f t="shared" si="161"/>
        <v>0</v>
      </c>
      <c r="K755" s="9" t="str">
        <f t="shared" si="153"/>
        <v/>
      </c>
      <c r="L755" s="9" t="str">
        <f t="shared" si="154"/>
        <v/>
      </c>
      <c r="M755" s="9" t="str">
        <f t="shared" si="155"/>
        <v/>
      </c>
      <c r="N755" s="9" t="str">
        <f t="shared" si="156"/>
        <v/>
      </c>
      <c r="O755" s="9" t="str">
        <f t="shared" si="157"/>
        <v/>
      </c>
      <c r="P755" s="9" t="str">
        <f t="shared" si="158"/>
        <v/>
      </c>
      <c r="Q755" s="9" t="str">
        <f t="shared" si="159"/>
        <v/>
      </c>
      <c r="R755" s="9" t="str">
        <f>IF(A755&lt;&gt;"",IF(COUNTIF($G$2:$G$1000,"&gt;=50")&gt;=10,IF(AND(F755&gt;=55,G755&gt;=50),IF(_xlfn.RANK.EQ(K755,$K$2:$K$1000,0)&lt;=ROUND(COUNTIFS($G$2:$G$1000,"&gt;=50",$F$2:$F$1000,"&gt;=55")/100*$AF$9,0),$AF$8,IF(_xlfn.RANK.EQ(L755,$L$2:$L$1000,0)&lt;=ROUND(COUNTIFS($G$2:$G$1000,"&gt;=50",$F$2:$F$1000,"&gt;=55")/100*$AE$9,0),$AE$8,IF(_xlfn.RANK.EQ(M755,$M$2:$M$1000,0)&lt;=ROUND(COUNTIFS($G$2:$G$1000,"&gt;=50",$F$2:$F$1000,"&gt;=55")/100*$AD$9,0),$AD$8,IF(_xlfn.RANK.EQ(N755,$N$2:$N$1000,0)&lt;=ROUND(COUNTIFS($G$2:$G$1000,"&gt;=50",$F$2:$F$1000,"&gt;=55")/100*$AC$9,0),$AC$8,IF(_xlfn.RANK.EQ(O755,$O$2:$O$1000,0)&lt;=ROUND(COUNTIFS($G$2:$G$1000,"&gt;=50",$F$2:$F$1000,"&gt;=55")/100*$AB$9,0),$AB$8,IF(_xlfn.RANK.EQ(P755,$P$2:$P$1000,0)&lt;=ROUND(COUNTIFS($G$2:$G$1000,"&gt;=50",$F$2:$F$1000,"&gt;=55")/100*$AA$9,0),$AA$8,$Z$8)))))),IF(I755&gt;=$Y$9,$Y$8,$X$8)),IF(I755&gt;=$X$32,$X$30,IF(I755&gt;=$Y$32,$Y$30,IF(I755&gt;=$Z$32,$Z$30,IF(I755&gt;=$AA$32,$AA$30,IF(I755&gt;=$AB$32,$AB$30,IF(I755&gt;=$AC$32,$AC$30,IF(I755&gt;=$AD$32,$AD$30,IF(I755&gt;=$AE$32,$AE$30,$AF$30))))))))),"")</f>
        <v/>
      </c>
      <c r="S755" s="9" t="str" cm="1">
        <f t="array" ref="S755">IF(AND(D755&lt;&gt;"",D755&lt;&gt;"GR"),IF(COUNTIF($H$2:$H$1000,"&gt;=50")&gt;=10,IF(D755&lt;&gt;"GR",IF(AND(D755&gt;=55,H755&gt;=50),_xlfn.IFS(AND(H755&gt;=$AF$11,H755&gt;$AE$10,H755&gt;$AD$10,H755&gt;$AC$10,H755&gt;$AB$10,H755&gt;$AA$10,H755&gt;$Z$10),"AA",AND(H755&gt;=$AE$11,H755&gt;$AD$10,H755&gt;$AC$10,H755&gt;$AB$10,H755&gt;$AA$10,H755&gt;$Z$10),"BA",AND(H755&gt;=$AD$11,H755&gt;$AC$10,H755&gt;$AB$10,H755&gt;$AA$10,H755&gt;$Z$10),"BB",AND(H755&gt;=$AC$11,H755&gt;$AB$10,H755&gt;$AA$10,H755&gt;$Z$10),"CB",AND(H755&gt;=$AB$11,H755&gt;$AA$10,H755&gt;$Z$10),"CC",AND(H755&gt;=$AA$11,H755&gt;$Z$10),"DC",H755&gt;=50,"DD"),IF(H755&gt;=$Y$9,"FD","FF")),R755),IF(J755&gt;=$X$32,$X$30,IF(J755&gt;=$Y$32,$Y$30,IF(J755&gt;=$Z$32,$Z$30,IF(J755&gt;=$AA$32,$AA$30,IF(J755&gt;=$AB$32,$AB$30,IF(J755&gt;=$AC$32,$AC$30,IF(J755&gt;=$AD$32,$AD$30,IF(J755&gt;=$AE$32,$AE$30,$AF$30))))))))),R755)</f>
        <v/>
      </c>
      <c r="T755" s="9" t="str" cm="1">
        <f t="array" ref="T755">IF(A755&lt;&gt;"",IF(_xlfn.BITOR(D755&lt;&gt;"GR",D755&lt;&gt;""),IF(AND(J755&gt;=50,D755&gt;=55),_xlfn.RANK.EQ(J755,$J$2:$J$1000,0),_xlfn.IFS(S755="FD",999,S755="FF",1000)),IF(AND(J755&gt;=50,F755&gt;=55),_xlfn.RANK.EQ(J755,$J$2:$J$326,0),_xlfn.IFS(S755="FD",999,S755="FF",1000))),"")</f>
        <v/>
      </c>
    </row>
    <row r="756" spans="1:20" x14ac:dyDescent="0.2">
      <c r="A756" s="3"/>
      <c r="B756" s="3"/>
      <c r="C756" s="3"/>
      <c r="D756" s="3"/>
      <c r="E756" s="16">
        <f t="shared" si="150"/>
        <v>0</v>
      </c>
      <c r="F756" s="16">
        <f t="shared" si="151"/>
        <v>0</v>
      </c>
      <c r="G756" s="9">
        <f t="shared" si="149"/>
        <v>0</v>
      </c>
      <c r="H756" s="9">
        <f t="shared" si="152"/>
        <v>0</v>
      </c>
      <c r="I756" s="9">
        <f t="shared" si="160"/>
        <v>0</v>
      </c>
      <c r="J756" s="9">
        <f t="shared" si="161"/>
        <v>0</v>
      </c>
      <c r="K756" s="9" t="str">
        <f t="shared" si="153"/>
        <v/>
      </c>
      <c r="L756" s="9" t="str">
        <f t="shared" si="154"/>
        <v/>
      </c>
      <c r="M756" s="9" t="str">
        <f t="shared" si="155"/>
        <v/>
      </c>
      <c r="N756" s="9" t="str">
        <f t="shared" si="156"/>
        <v/>
      </c>
      <c r="O756" s="9" t="str">
        <f t="shared" si="157"/>
        <v/>
      </c>
      <c r="P756" s="9" t="str">
        <f t="shared" si="158"/>
        <v/>
      </c>
      <c r="Q756" s="9" t="str">
        <f t="shared" si="159"/>
        <v/>
      </c>
      <c r="R756" s="9" t="str">
        <f>IF(A756&lt;&gt;"",IF(COUNTIF($G$2:$G$1000,"&gt;=50")&gt;=10,IF(AND(F756&gt;=55,G756&gt;=50),IF(_xlfn.RANK.EQ(K756,$K$2:$K$1000,0)&lt;=ROUND(COUNTIFS($G$2:$G$1000,"&gt;=50",$F$2:$F$1000,"&gt;=55")/100*$AF$9,0),$AF$8,IF(_xlfn.RANK.EQ(L756,$L$2:$L$1000,0)&lt;=ROUND(COUNTIFS($G$2:$G$1000,"&gt;=50",$F$2:$F$1000,"&gt;=55")/100*$AE$9,0),$AE$8,IF(_xlfn.RANK.EQ(M756,$M$2:$M$1000,0)&lt;=ROUND(COUNTIFS($G$2:$G$1000,"&gt;=50",$F$2:$F$1000,"&gt;=55")/100*$AD$9,0),$AD$8,IF(_xlfn.RANK.EQ(N756,$N$2:$N$1000,0)&lt;=ROUND(COUNTIFS($G$2:$G$1000,"&gt;=50",$F$2:$F$1000,"&gt;=55")/100*$AC$9,0),$AC$8,IF(_xlfn.RANK.EQ(O756,$O$2:$O$1000,0)&lt;=ROUND(COUNTIFS($G$2:$G$1000,"&gt;=50",$F$2:$F$1000,"&gt;=55")/100*$AB$9,0),$AB$8,IF(_xlfn.RANK.EQ(P756,$P$2:$P$1000,0)&lt;=ROUND(COUNTIFS($G$2:$G$1000,"&gt;=50",$F$2:$F$1000,"&gt;=55")/100*$AA$9,0),$AA$8,$Z$8)))))),IF(I756&gt;=$Y$9,$Y$8,$X$8)),IF(I756&gt;=$X$32,$X$30,IF(I756&gt;=$Y$32,$Y$30,IF(I756&gt;=$Z$32,$Z$30,IF(I756&gt;=$AA$32,$AA$30,IF(I756&gt;=$AB$32,$AB$30,IF(I756&gt;=$AC$32,$AC$30,IF(I756&gt;=$AD$32,$AD$30,IF(I756&gt;=$AE$32,$AE$30,$AF$30))))))))),"")</f>
        <v/>
      </c>
      <c r="S756" s="9" t="str" cm="1">
        <f t="array" ref="S756">IF(AND(D756&lt;&gt;"",D756&lt;&gt;"GR"),IF(COUNTIF($H$2:$H$1000,"&gt;=50")&gt;=10,IF(D756&lt;&gt;"GR",IF(AND(D756&gt;=55,H756&gt;=50),_xlfn.IFS(AND(H756&gt;=$AF$11,H756&gt;$AE$10,H756&gt;$AD$10,H756&gt;$AC$10,H756&gt;$AB$10,H756&gt;$AA$10,H756&gt;$Z$10),"AA",AND(H756&gt;=$AE$11,H756&gt;$AD$10,H756&gt;$AC$10,H756&gt;$AB$10,H756&gt;$AA$10,H756&gt;$Z$10),"BA",AND(H756&gt;=$AD$11,H756&gt;$AC$10,H756&gt;$AB$10,H756&gt;$AA$10,H756&gt;$Z$10),"BB",AND(H756&gt;=$AC$11,H756&gt;$AB$10,H756&gt;$AA$10,H756&gt;$Z$10),"CB",AND(H756&gt;=$AB$11,H756&gt;$AA$10,H756&gt;$Z$10),"CC",AND(H756&gt;=$AA$11,H756&gt;$Z$10),"DC",H756&gt;=50,"DD"),IF(H756&gt;=$Y$9,"FD","FF")),R756),IF(J756&gt;=$X$32,$X$30,IF(J756&gt;=$Y$32,$Y$30,IF(J756&gt;=$Z$32,$Z$30,IF(J756&gt;=$AA$32,$AA$30,IF(J756&gt;=$AB$32,$AB$30,IF(J756&gt;=$AC$32,$AC$30,IF(J756&gt;=$AD$32,$AD$30,IF(J756&gt;=$AE$32,$AE$30,$AF$30))))))))),R756)</f>
        <v/>
      </c>
      <c r="T756" s="9" t="str" cm="1">
        <f t="array" ref="T756">IF(A756&lt;&gt;"",IF(_xlfn.BITOR(D756&lt;&gt;"GR",D756&lt;&gt;""),IF(AND(J756&gt;=50,D756&gt;=55),_xlfn.RANK.EQ(J756,$J$2:$J$1000,0),_xlfn.IFS(S756="FD",999,S756="FF",1000)),IF(AND(J756&gt;=50,F756&gt;=55),_xlfn.RANK.EQ(J756,$J$2:$J$326,0),_xlfn.IFS(S756="FD",999,S756="FF",1000))),"")</f>
        <v/>
      </c>
    </row>
    <row r="757" spans="1:20" x14ac:dyDescent="0.2">
      <c r="A757" s="3"/>
      <c r="B757" s="3"/>
      <c r="C757" s="3"/>
      <c r="D757" s="3"/>
      <c r="E757" s="16">
        <f t="shared" si="150"/>
        <v>0</v>
      </c>
      <c r="F757" s="16">
        <f t="shared" si="151"/>
        <v>0</v>
      </c>
      <c r="G757" s="9">
        <f t="shared" si="149"/>
        <v>0</v>
      </c>
      <c r="H757" s="9">
        <f t="shared" si="152"/>
        <v>0</v>
      </c>
      <c r="I757" s="9">
        <f t="shared" si="160"/>
        <v>0</v>
      </c>
      <c r="J757" s="9">
        <f t="shared" si="161"/>
        <v>0</v>
      </c>
      <c r="K757" s="9" t="str">
        <f t="shared" si="153"/>
        <v/>
      </c>
      <c r="L757" s="9" t="str">
        <f t="shared" si="154"/>
        <v/>
      </c>
      <c r="M757" s="9" t="str">
        <f t="shared" si="155"/>
        <v/>
      </c>
      <c r="N757" s="9" t="str">
        <f t="shared" si="156"/>
        <v/>
      </c>
      <c r="O757" s="9" t="str">
        <f t="shared" si="157"/>
        <v/>
      </c>
      <c r="P757" s="9" t="str">
        <f t="shared" si="158"/>
        <v/>
      </c>
      <c r="Q757" s="9" t="str">
        <f t="shared" si="159"/>
        <v/>
      </c>
      <c r="R757" s="9" t="str">
        <f>IF(A757&lt;&gt;"",IF(COUNTIF($G$2:$G$1000,"&gt;=50")&gt;=10,IF(AND(F757&gt;=55,G757&gt;=50),IF(_xlfn.RANK.EQ(K757,$K$2:$K$1000,0)&lt;=ROUND(COUNTIFS($G$2:$G$1000,"&gt;=50",$F$2:$F$1000,"&gt;=55")/100*$AF$9,0),$AF$8,IF(_xlfn.RANK.EQ(L757,$L$2:$L$1000,0)&lt;=ROUND(COUNTIFS($G$2:$G$1000,"&gt;=50",$F$2:$F$1000,"&gt;=55")/100*$AE$9,0),$AE$8,IF(_xlfn.RANK.EQ(M757,$M$2:$M$1000,0)&lt;=ROUND(COUNTIFS($G$2:$G$1000,"&gt;=50",$F$2:$F$1000,"&gt;=55")/100*$AD$9,0),$AD$8,IF(_xlfn.RANK.EQ(N757,$N$2:$N$1000,0)&lt;=ROUND(COUNTIFS($G$2:$G$1000,"&gt;=50",$F$2:$F$1000,"&gt;=55")/100*$AC$9,0),$AC$8,IF(_xlfn.RANK.EQ(O757,$O$2:$O$1000,0)&lt;=ROUND(COUNTIFS($G$2:$G$1000,"&gt;=50",$F$2:$F$1000,"&gt;=55")/100*$AB$9,0),$AB$8,IF(_xlfn.RANK.EQ(P757,$P$2:$P$1000,0)&lt;=ROUND(COUNTIFS($G$2:$G$1000,"&gt;=50",$F$2:$F$1000,"&gt;=55")/100*$AA$9,0),$AA$8,$Z$8)))))),IF(I757&gt;=$Y$9,$Y$8,$X$8)),IF(I757&gt;=$X$32,$X$30,IF(I757&gt;=$Y$32,$Y$30,IF(I757&gt;=$Z$32,$Z$30,IF(I757&gt;=$AA$32,$AA$30,IF(I757&gt;=$AB$32,$AB$30,IF(I757&gt;=$AC$32,$AC$30,IF(I757&gt;=$AD$32,$AD$30,IF(I757&gt;=$AE$32,$AE$30,$AF$30))))))))),"")</f>
        <v/>
      </c>
      <c r="S757" s="9" t="str" cm="1">
        <f t="array" ref="S757">IF(AND(D757&lt;&gt;"",D757&lt;&gt;"GR"),IF(COUNTIF($H$2:$H$1000,"&gt;=50")&gt;=10,IF(D757&lt;&gt;"GR",IF(AND(D757&gt;=55,H757&gt;=50),_xlfn.IFS(AND(H757&gt;=$AF$11,H757&gt;$AE$10,H757&gt;$AD$10,H757&gt;$AC$10,H757&gt;$AB$10,H757&gt;$AA$10,H757&gt;$Z$10),"AA",AND(H757&gt;=$AE$11,H757&gt;$AD$10,H757&gt;$AC$10,H757&gt;$AB$10,H757&gt;$AA$10,H757&gt;$Z$10),"BA",AND(H757&gt;=$AD$11,H757&gt;$AC$10,H757&gt;$AB$10,H757&gt;$AA$10,H757&gt;$Z$10),"BB",AND(H757&gt;=$AC$11,H757&gt;$AB$10,H757&gt;$AA$10,H757&gt;$Z$10),"CB",AND(H757&gt;=$AB$11,H757&gt;$AA$10,H757&gt;$Z$10),"CC",AND(H757&gt;=$AA$11,H757&gt;$Z$10),"DC",H757&gt;=50,"DD"),IF(H757&gt;=$Y$9,"FD","FF")),R757),IF(J757&gt;=$X$32,$X$30,IF(J757&gt;=$Y$32,$Y$30,IF(J757&gt;=$Z$32,$Z$30,IF(J757&gt;=$AA$32,$AA$30,IF(J757&gt;=$AB$32,$AB$30,IF(J757&gt;=$AC$32,$AC$30,IF(J757&gt;=$AD$32,$AD$30,IF(J757&gt;=$AE$32,$AE$30,$AF$30))))))))),R757)</f>
        <v/>
      </c>
      <c r="T757" s="9" t="str" cm="1">
        <f t="array" ref="T757">IF(A757&lt;&gt;"",IF(_xlfn.BITOR(D757&lt;&gt;"GR",D757&lt;&gt;""),IF(AND(J757&gt;=50,D757&gt;=55),_xlfn.RANK.EQ(J757,$J$2:$J$1000,0),_xlfn.IFS(S757="FD",999,S757="FF",1000)),IF(AND(J757&gt;=50,F757&gt;=55),_xlfn.RANK.EQ(J757,$J$2:$J$326,0),_xlfn.IFS(S757="FD",999,S757="FF",1000))),"")</f>
        <v/>
      </c>
    </row>
    <row r="758" spans="1:20" x14ac:dyDescent="0.2">
      <c r="A758" s="3"/>
      <c r="B758" s="3"/>
      <c r="C758" s="3"/>
      <c r="D758" s="3"/>
      <c r="E758" s="16">
        <f t="shared" si="150"/>
        <v>0</v>
      </c>
      <c r="F758" s="16">
        <f t="shared" si="151"/>
        <v>0</v>
      </c>
      <c r="G758" s="9">
        <f t="shared" si="149"/>
        <v>0</v>
      </c>
      <c r="H758" s="9">
        <f t="shared" si="152"/>
        <v>0</v>
      </c>
      <c r="I758" s="9">
        <f t="shared" si="160"/>
        <v>0</v>
      </c>
      <c r="J758" s="9">
        <f t="shared" si="161"/>
        <v>0</v>
      </c>
      <c r="K758" s="9" t="str">
        <f t="shared" si="153"/>
        <v/>
      </c>
      <c r="L758" s="9" t="str">
        <f t="shared" si="154"/>
        <v/>
      </c>
      <c r="M758" s="9" t="str">
        <f t="shared" si="155"/>
        <v/>
      </c>
      <c r="N758" s="9" t="str">
        <f t="shared" si="156"/>
        <v/>
      </c>
      <c r="O758" s="9" t="str">
        <f t="shared" si="157"/>
        <v/>
      </c>
      <c r="P758" s="9" t="str">
        <f t="shared" si="158"/>
        <v/>
      </c>
      <c r="Q758" s="9" t="str">
        <f t="shared" si="159"/>
        <v/>
      </c>
      <c r="R758" s="9" t="str">
        <f>IF(A758&lt;&gt;"",IF(COUNTIF($G$2:$G$1000,"&gt;=50")&gt;=10,IF(AND(F758&gt;=55,G758&gt;=50),IF(_xlfn.RANK.EQ(K758,$K$2:$K$1000,0)&lt;=ROUND(COUNTIFS($G$2:$G$1000,"&gt;=50",$F$2:$F$1000,"&gt;=55")/100*$AF$9,0),$AF$8,IF(_xlfn.RANK.EQ(L758,$L$2:$L$1000,0)&lt;=ROUND(COUNTIFS($G$2:$G$1000,"&gt;=50",$F$2:$F$1000,"&gt;=55")/100*$AE$9,0),$AE$8,IF(_xlfn.RANK.EQ(M758,$M$2:$M$1000,0)&lt;=ROUND(COUNTIFS($G$2:$G$1000,"&gt;=50",$F$2:$F$1000,"&gt;=55")/100*$AD$9,0),$AD$8,IF(_xlfn.RANK.EQ(N758,$N$2:$N$1000,0)&lt;=ROUND(COUNTIFS($G$2:$G$1000,"&gt;=50",$F$2:$F$1000,"&gt;=55")/100*$AC$9,0),$AC$8,IF(_xlfn.RANK.EQ(O758,$O$2:$O$1000,0)&lt;=ROUND(COUNTIFS($G$2:$G$1000,"&gt;=50",$F$2:$F$1000,"&gt;=55")/100*$AB$9,0),$AB$8,IF(_xlfn.RANK.EQ(P758,$P$2:$P$1000,0)&lt;=ROUND(COUNTIFS($G$2:$G$1000,"&gt;=50",$F$2:$F$1000,"&gt;=55")/100*$AA$9,0),$AA$8,$Z$8)))))),IF(I758&gt;=$Y$9,$Y$8,$X$8)),IF(I758&gt;=$X$32,$X$30,IF(I758&gt;=$Y$32,$Y$30,IF(I758&gt;=$Z$32,$Z$30,IF(I758&gt;=$AA$32,$AA$30,IF(I758&gt;=$AB$32,$AB$30,IF(I758&gt;=$AC$32,$AC$30,IF(I758&gt;=$AD$32,$AD$30,IF(I758&gt;=$AE$32,$AE$30,$AF$30))))))))),"")</f>
        <v/>
      </c>
      <c r="S758" s="9" t="str" cm="1">
        <f t="array" ref="S758">IF(AND(D758&lt;&gt;"",D758&lt;&gt;"GR"),IF(COUNTIF($H$2:$H$1000,"&gt;=50")&gt;=10,IF(D758&lt;&gt;"GR",IF(AND(D758&gt;=55,H758&gt;=50),_xlfn.IFS(AND(H758&gt;=$AF$11,H758&gt;$AE$10,H758&gt;$AD$10,H758&gt;$AC$10,H758&gt;$AB$10,H758&gt;$AA$10,H758&gt;$Z$10),"AA",AND(H758&gt;=$AE$11,H758&gt;$AD$10,H758&gt;$AC$10,H758&gt;$AB$10,H758&gt;$AA$10,H758&gt;$Z$10),"BA",AND(H758&gt;=$AD$11,H758&gt;$AC$10,H758&gt;$AB$10,H758&gt;$AA$10,H758&gt;$Z$10),"BB",AND(H758&gt;=$AC$11,H758&gt;$AB$10,H758&gt;$AA$10,H758&gt;$Z$10),"CB",AND(H758&gt;=$AB$11,H758&gt;$AA$10,H758&gt;$Z$10),"CC",AND(H758&gt;=$AA$11,H758&gt;$Z$10),"DC",H758&gt;=50,"DD"),IF(H758&gt;=$Y$9,"FD","FF")),R758),IF(J758&gt;=$X$32,$X$30,IF(J758&gt;=$Y$32,$Y$30,IF(J758&gt;=$Z$32,$Z$30,IF(J758&gt;=$AA$32,$AA$30,IF(J758&gt;=$AB$32,$AB$30,IF(J758&gt;=$AC$32,$AC$30,IF(J758&gt;=$AD$32,$AD$30,IF(J758&gt;=$AE$32,$AE$30,$AF$30))))))))),R758)</f>
        <v/>
      </c>
      <c r="T758" s="9" t="str" cm="1">
        <f t="array" ref="T758">IF(A758&lt;&gt;"",IF(_xlfn.BITOR(D758&lt;&gt;"GR",D758&lt;&gt;""),IF(AND(J758&gt;=50,D758&gt;=55),_xlfn.RANK.EQ(J758,$J$2:$J$1000,0),_xlfn.IFS(S758="FD",999,S758="FF",1000)),IF(AND(J758&gt;=50,F758&gt;=55),_xlfn.RANK.EQ(J758,$J$2:$J$326,0),_xlfn.IFS(S758="FD",999,S758="FF",1000))),"")</f>
        <v/>
      </c>
    </row>
    <row r="759" spans="1:20" x14ac:dyDescent="0.2">
      <c r="A759" s="3"/>
      <c r="B759" s="3"/>
      <c r="C759" s="3"/>
      <c r="D759" s="3"/>
      <c r="E759" s="16">
        <f t="shared" si="150"/>
        <v>0</v>
      </c>
      <c r="F759" s="16">
        <f t="shared" si="151"/>
        <v>0</v>
      </c>
      <c r="G759" s="9">
        <f t="shared" si="149"/>
        <v>0</v>
      </c>
      <c r="H759" s="9">
        <f t="shared" si="152"/>
        <v>0</v>
      </c>
      <c r="I759" s="9">
        <f t="shared" si="160"/>
        <v>0</v>
      </c>
      <c r="J759" s="9">
        <f t="shared" si="161"/>
        <v>0</v>
      </c>
      <c r="K759" s="9" t="str">
        <f t="shared" si="153"/>
        <v/>
      </c>
      <c r="L759" s="9" t="str">
        <f t="shared" si="154"/>
        <v/>
      </c>
      <c r="M759" s="9" t="str">
        <f t="shared" si="155"/>
        <v/>
      </c>
      <c r="N759" s="9" t="str">
        <f t="shared" si="156"/>
        <v/>
      </c>
      <c r="O759" s="9" t="str">
        <f t="shared" si="157"/>
        <v/>
      </c>
      <c r="P759" s="9" t="str">
        <f t="shared" si="158"/>
        <v/>
      </c>
      <c r="Q759" s="9" t="str">
        <f t="shared" si="159"/>
        <v/>
      </c>
      <c r="R759" s="9" t="str">
        <f>IF(A759&lt;&gt;"",IF(COUNTIF($G$2:$G$1000,"&gt;=50")&gt;=10,IF(AND(F759&gt;=55,G759&gt;=50),IF(_xlfn.RANK.EQ(K759,$K$2:$K$1000,0)&lt;=ROUND(COUNTIFS($G$2:$G$1000,"&gt;=50",$F$2:$F$1000,"&gt;=55")/100*$AF$9,0),$AF$8,IF(_xlfn.RANK.EQ(L759,$L$2:$L$1000,0)&lt;=ROUND(COUNTIFS($G$2:$G$1000,"&gt;=50",$F$2:$F$1000,"&gt;=55")/100*$AE$9,0),$AE$8,IF(_xlfn.RANK.EQ(M759,$M$2:$M$1000,0)&lt;=ROUND(COUNTIFS($G$2:$G$1000,"&gt;=50",$F$2:$F$1000,"&gt;=55")/100*$AD$9,0),$AD$8,IF(_xlfn.RANK.EQ(N759,$N$2:$N$1000,0)&lt;=ROUND(COUNTIFS($G$2:$G$1000,"&gt;=50",$F$2:$F$1000,"&gt;=55")/100*$AC$9,0),$AC$8,IF(_xlfn.RANK.EQ(O759,$O$2:$O$1000,0)&lt;=ROUND(COUNTIFS($G$2:$G$1000,"&gt;=50",$F$2:$F$1000,"&gt;=55")/100*$AB$9,0),$AB$8,IF(_xlfn.RANK.EQ(P759,$P$2:$P$1000,0)&lt;=ROUND(COUNTIFS($G$2:$G$1000,"&gt;=50",$F$2:$F$1000,"&gt;=55")/100*$AA$9,0),$AA$8,$Z$8)))))),IF(I759&gt;=$Y$9,$Y$8,$X$8)),IF(I759&gt;=$X$32,$X$30,IF(I759&gt;=$Y$32,$Y$30,IF(I759&gt;=$Z$32,$Z$30,IF(I759&gt;=$AA$32,$AA$30,IF(I759&gt;=$AB$32,$AB$30,IF(I759&gt;=$AC$32,$AC$30,IF(I759&gt;=$AD$32,$AD$30,IF(I759&gt;=$AE$32,$AE$30,$AF$30))))))))),"")</f>
        <v/>
      </c>
      <c r="S759" s="9" t="str" cm="1">
        <f t="array" ref="S759">IF(AND(D759&lt;&gt;"",D759&lt;&gt;"GR"),IF(COUNTIF($H$2:$H$1000,"&gt;=50")&gt;=10,IF(D759&lt;&gt;"GR",IF(AND(D759&gt;=55,H759&gt;=50),_xlfn.IFS(AND(H759&gt;=$AF$11,H759&gt;$AE$10,H759&gt;$AD$10,H759&gt;$AC$10,H759&gt;$AB$10,H759&gt;$AA$10,H759&gt;$Z$10),"AA",AND(H759&gt;=$AE$11,H759&gt;$AD$10,H759&gt;$AC$10,H759&gt;$AB$10,H759&gt;$AA$10,H759&gt;$Z$10),"BA",AND(H759&gt;=$AD$11,H759&gt;$AC$10,H759&gt;$AB$10,H759&gt;$AA$10,H759&gt;$Z$10),"BB",AND(H759&gt;=$AC$11,H759&gt;$AB$10,H759&gt;$AA$10,H759&gt;$Z$10),"CB",AND(H759&gt;=$AB$11,H759&gt;$AA$10,H759&gt;$Z$10),"CC",AND(H759&gt;=$AA$11,H759&gt;$Z$10),"DC",H759&gt;=50,"DD"),IF(H759&gt;=$Y$9,"FD","FF")),R759),IF(J759&gt;=$X$32,$X$30,IF(J759&gt;=$Y$32,$Y$30,IF(J759&gt;=$Z$32,$Z$30,IF(J759&gt;=$AA$32,$AA$30,IF(J759&gt;=$AB$32,$AB$30,IF(J759&gt;=$AC$32,$AC$30,IF(J759&gt;=$AD$32,$AD$30,IF(J759&gt;=$AE$32,$AE$30,$AF$30))))))))),R759)</f>
        <v/>
      </c>
      <c r="T759" s="9" t="str" cm="1">
        <f t="array" ref="T759">IF(A759&lt;&gt;"",IF(_xlfn.BITOR(D759&lt;&gt;"GR",D759&lt;&gt;""),IF(AND(J759&gt;=50,D759&gt;=55),_xlfn.RANK.EQ(J759,$J$2:$J$1000,0),_xlfn.IFS(S759="FD",999,S759="FF",1000)),IF(AND(J759&gt;=50,F759&gt;=55),_xlfn.RANK.EQ(J759,$J$2:$J$326,0),_xlfn.IFS(S759="FD",999,S759="FF",1000))),"")</f>
        <v/>
      </c>
    </row>
    <row r="760" spans="1:20" x14ac:dyDescent="0.2">
      <c r="A760" s="3"/>
      <c r="B760" s="3"/>
      <c r="C760" s="3"/>
      <c r="D760" s="3"/>
      <c r="E760" s="16">
        <f t="shared" si="150"/>
        <v>0</v>
      </c>
      <c r="F760" s="16">
        <f t="shared" si="151"/>
        <v>0</v>
      </c>
      <c r="G760" s="9">
        <f t="shared" si="149"/>
        <v>0</v>
      </c>
      <c r="H760" s="9">
        <f t="shared" si="152"/>
        <v>0</v>
      </c>
      <c r="I760" s="9">
        <f t="shared" si="160"/>
        <v>0</v>
      </c>
      <c r="J760" s="9">
        <f t="shared" si="161"/>
        <v>0</v>
      </c>
      <c r="K760" s="9" t="str">
        <f t="shared" si="153"/>
        <v/>
      </c>
      <c r="L760" s="9" t="str">
        <f t="shared" si="154"/>
        <v/>
      </c>
      <c r="M760" s="9" t="str">
        <f t="shared" si="155"/>
        <v/>
      </c>
      <c r="N760" s="9" t="str">
        <f t="shared" si="156"/>
        <v/>
      </c>
      <c r="O760" s="9" t="str">
        <f t="shared" si="157"/>
        <v/>
      </c>
      <c r="P760" s="9" t="str">
        <f t="shared" si="158"/>
        <v/>
      </c>
      <c r="Q760" s="9" t="str">
        <f t="shared" si="159"/>
        <v/>
      </c>
      <c r="R760" s="9" t="str">
        <f>IF(A760&lt;&gt;"",IF(COUNTIF($G$2:$G$1000,"&gt;=50")&gt;=10,IF(AND(F760&gt;=55,G760&gt;=50),IF(_xlfn.RANK.EQ(K760,$K$2:$K$1000,0)&lt;=ROUND(COUNTIFS($G$2:$G$1000,"&gt;=50",$F$2:$F$1000,"&gt;=55")/100*$AF$9,0),$AF$8,IF(_xlfn.RANK.EQ(L760,$L$2:$L$1000,0)&lt;=ROUND(COUNTIFS($G$2:$G$1000,"&gt;=50",$F$2:$F$1000,"&gt;=55")/100*$AE$9,0),$AE$8,IF(_xlfn.RANK.EQ(M760,$M$2:$M$1000,0)&lt;=ROUND(COUNTIFS($G$2:$G$1000,"&gt;=50",$F$2:$F$1000,"&gt;=55")/100*$AD$9,0),$AD$8,IF(_xlfn.RANK.EQ(N760,$N$2:$N$1000,0)&lt;=ROUND(COUNTIFS($G$2:$G$1000,"&gt;=50",$F$2:$F$1000,"&gt;=55")/100*$AC$9,0),$AC$8,IF(_xlfn.RANK.EQ(O760,$O$2:$O$1000,0)&lt;=ROUND(COUNTIFS($G$2:$G$1000,"&gt;=50",$F$2:$F$1000,"&gt;=55")/100*$AB$9,0),$AB$8,IF(_xlfn.RANK.EQ(P760,$P$2:$P$1000,0)&lt;=ROUND(COUNTIFS($G$2:$G$1000,"&gt;=50",$F$2:$F$1000,"&gt;=55")/100*$AA$9,0),$AA$8,$Z$8)))))),IF(I760&gt;=$Y$9,$Y$8,$X$8)),IF(I760&gt;=$X$32,$X$30,IF(I760&gt;=$Y$32,$Y$30,IF(I760&gt;=$Z$32,$Z$30,IF(I760&gt;=$AA$32,$AA$30,IF(I760&gt;=$AB$32,$AB$30,IF(I760&gt;=$AC$32,$AC$30,IF(I760&gt;=$AD$32,$AD$30,IF(I760&gt;=$AE$32,$AE$30,$AF$30))))))))),"")</f>
        <v/>
      </c>
      <c r="S760" s="9" t="str" cm="1">
        <f t="array" ref="S760">IF(AND(D760&lt;&gt;"",D760&lt;&gt;"GR"),IF(COUNTIF($H$2:$H$1000,"&gt;=50")&gt;=10,IF(D760&lt;&gt;"GR",IF(AND(D760&gt;=55,H760&gt;=50),_xlfn.IFS(AND(H760&gt;=$AF$11,H760&gt;$AE$10,H760&gt;$AD$10,H760&gt;$AC$10,H760&gt;$AB$10,H760&gt;$AA$10,H760&gt;$Z$10),"AA",AND(H760&gt;=$AE$11,H760&gt;$AD$10,H760&gt;$AC$10,H760&gt;$AB$10,H760&gt;$AA$10,H760&gt;$Z$10),"BA",AND(H760&gt;=$AD$11,H760&gt;$AC$10,H760&gt;$AB$10,H760&gt;$AA$10,H760&gt;$Z$10),"BB",AND(H760&gt;=$AC$11,H760&gt;$AB$10,H760&gt;$AA$10,H760&gt;$Z$10),"CB",AND(H760&gt;=$AB$11,H760&gt;$AA$10,H760&gt;$Z$10),"CC",AND(H760&gt;=$AA$11,H760&gt;$Z$10),"DC",H760&gt;=50,"DD"),IF(H760&gt;=$Y$9,"FD","FF")),R760),IF(J760&gt;=$X$32,$X$30,IF(J760&gt;=$Y$32,$Y$30,IF(J760&gt;=$Z$32,$Z$30,IF(J760&gt;=$AA$32,$AA$30,IF(J760&gt;=$AB$32,$AB$30,IF(J760&gt;=$AC$32,$AC$30,IF(J760&gt;=$AD$32,$AD$30,IF(J760&gt;=$AE$32,$AE$30,$AF$30))))))))),R760)</f>
        <v/>
      </c>
      <c r="T760" s="9" t="str" cm="1">
        <f t="array" ref="T760">IF(A760&lt;&gt;"",IF(_xlfn.BITOR(D760&lt;&gt;"GR",D760&lt;&gt;""),IF(AND(J760&gt;=50,D760&gt;=55),_xlfn.RANK.EQ(J760,$J$2:$J$1000,0),_xlfn.IFS(S760="FD",999,S760="FF",1000)),IF(AND(J760&gt;=50,F760&gt;=55),_xlfn.RANK.EQ(J760,$J$2:$J$326,0),_xlfn.IFS(S760="FD",999,S760="FF",1000))),"")</f>
        <v/>
      </c>
    </row>
    <row r="761" spans="1:20" x14ac:dyDescent="0.2">
      <c r="A761" s="3"/>
      <c r="B761" s="3"/>
      <c r="C761" s="3"/>
      <c r="D761" s="3"/>
      <c r="E761" s="16">
        <f t="shared" si="150"/>
        <v>0</v>
      </c>
      <c r="F761" s="16">
        <f t="shared" si="151"/>
        <v>0</v>
      </c>
      <c r="G761" s="9">
        <f t="shared" si="149"/>
        <v>0</v>
      </c>
      <c r="H761" s="9">
        <f t="shared" si="152"/>
        <v>0</v>
      </c>
      <c r="I761" s="9">
        <f t="shared" si="160"/>
        <v>0</v>
      </c>
      <c r="J761" s="9">
        <f t="shared" si="161"/>
        <v>0</v>
      </c>
      <c r="K761" s="9" t="str">
        <f t="shared" si="153"/>
        <v/>
      </c>
      <c r="L761" s="9" t="str">
        <f t="shared" si="154"/>
        <v/>
      </c>
      <c r="M761" s="9" t="str">
        <f t="shared" si="155"/>
        <v/>
      </c>
      <c r="N761" s="9" t="str">
        <f t="shared" si="156"/>
        <v/>
      </c>
      <c r="O761" s="9" t="str">
        <f t="shared" si="157"/>
        <v/>
      </c>
      <c r="P761" s="9" t="str">
        <f t="shared" si="158"/>
        <v/>
      </c>
      <c r="Q761" s="9" t="str">
        <f t="shared" si="159"/>
        <v/>
      </c>
      <c r="R761" s="9" t="str">
        <f>IF(A761&lt;&gt;"",IF(COUNTIF($G$2:$G$1000,"&gt;=50")&gt;=10,IF(AND(F761&gt;=55,G761&gt;=50),IF(_xlfn.RANK.EQ(K761,$K$2:$K$1000,0)&lt;=ROUND(COUNTIFS($G$2:$G$1000,"&gt;=50",$F$2:$F$1000,"&gt;=55")/100*$AF$9,0),$AF$8,IF(_xlfn.RANK.EQ(L761,$L$2:$L$1000,0)&lt;=ROUND(COUNTIFS($G$2:$G$1000,"&gt;=50",$F$2:$F$1000,"&gt;=55")/100*$AE$9,0),$AE$8,IF(_xlfn.RANK.EQ(M761,$M$2:$M$1000,0)&lt;=ROUND(COUNTIFS($G$2:$G$1000,"&gt;=50",$F$2:$F$1000,"&gt;=55")/100*$AD$9,0),$AD$8,IF(_xlfn.RANK.EQ(N761,$N$2:$N$1000,0)&lt;=ROUND(COUNTIFS($G$2:$G$1000,"&gt;=50",$F$2:$F$1000,"&gt;=55")/100*$AC$9,0),$AC$8,IF(_xlfn.RANK.EQ(O761,$O$2:$O$1000,0)&lt;=ROUND(COUNTIFS($G$2:$G$1000,"&gt;=50",$F$2:$F$1000,"&gt;=55")/100*$AB$9,0),$AB$8,IF(_xlfn.RANK.EQ(P761,$P$2:$P$1000,0)&lt;=ROUND(COUNTIFS($G$2:$G$1000,"&gt;=50",$F$2:$F$1000,"&gt;=55")/100*$AA$9,0),$AA$8,$Z$8)))))),IF(I761&gt;=$Y$9,$Y$8,$X$8)),IF(I761&gt;=$X$32,$X$30,IF(I761&gt;=$Y$32,$Y$30,IF(I761&gt;=$Z$32,$Z$30,IF(I761&gt;=$AA$32,$AA$30,IF(I761&gt;=$AB$32,$AB$30,IF(I761&gt;=$AC$32,$AC$30,IF(I761&gt;=$AD$32,$AD$30,IF(I761&gt;=$AE$32,$AE$30,$AF$30))))))))),"")</f>
        <v/>
      </c>
      <c r="S761" s="9" t="str" cm="1">
        <f t="array" ref="S761">IF(AND(D761&lt;&gt;"",D761&lt;&gt;"GR"),IF(COUNTIF($H$2:$H$1000,"&gt;=50")&gt;=10,IF(D761&lt;&gt;"GR",IF(AND(D761&gt;=55,H761&gt;=50),_xlfn.IFS(AND(H761&gt;=$AF$11,H761&gt;$AE$10,H761&gt;$AD$10,H761&gt;$AC$10,H761&gt;$AB$10,H761&gt;$AA$10,H761&gt;$Z$10),"AA",AND(H761&gt;=$AE$11,H761&gt;$AD$10,H761&gt;$AC$10,H761&gt;$AB$10,H761&gt;$AA$10,H761&gt;$Z$10),"BA",AND(H761&gt;=$AD$11,H761&gt;$AC$10,H761&gt;$AB$10,H761&gt;$AA$10,H761&gt;$Z$10),"BB",AND(H761&gt;=$AC$11,H761&gt;$AB$10,H761&gt;$AA$10,H761&gt;$Z$10),"CB",AND(H761&gt;=$AB$11,H761&gt;$AA$10,H761&gt;$Z$10),"CC",AND(H761&gt;=$AA$11,H761&gt;$Z$10),"DC",H761&gt;=50,"DD"),IF(H761&gt;=$Y$9,"FD","FF")),R761),IF(J761&gt;=$X$32,$X$30,IF(J761&gt;=$Y$32,$Y$30,IF(J761&gt;=$Z$32,$Z$30,IF(J761&gt;=$AA$32,$AA$30,IF(J761&gt;=$AB$32,$AB$30,IF(J761&gt;=$AC$32,$AC$30,IF(J761&gt;=$AD$32,$AD$30,IF(J761&gt;=$AE$32,$AE$30,$AF$30))))))))),R761)</f>
        <v/>
      </c>
      <c r="T761" s="9" t="str" cm="1">
        <f t="array" ref="T761">IF(A761&lt;&gt;"",IF(_xlfn.BITOR(D761&lt;&gt;"GR",D761&lt;&gt;""),IF(AND(J761&gt;=50,D761&gt;=55),_xlfn.RANK.EQ(J761,$J$2:$J$1000,0),_xlfn.IFS(S761="FD",999,S761="FF",1000)),IF(AND(J761&gt;=50,F761&gt;=55),_xlfn.RANK.EQ(J761,$J$2:$J$326,0),_xlfn.IFS(S761="FD",999,S761="FF",1000))),"")</f>
        <v/>
      </c>
    </row>
    <row r="762" spans="1:20" x14ac:dyDescent="0.2">
      <c r="A762" s="3"/>
      <c r="B762" s="3"/>
      <c r="C762" s="3"/>
      <c r="D762" s="3"/>
      <c r="E762" s="16">
        <f t="shared" si="150"/>
        <v>0</v>
      </c>
      <c r="F762" s="16">
        <f t="shared" si="151"/>
        <v>0</v>
      </c>
      <c r="G762" s="9">
        <f t="shared" si="149"/>
        <v>0</v>
      </c>
      <c r="H762" s="9">
        <f t="shared" si="152"/>
        <v>0</v>
      </c>
      <c r="I762" s="9">
        <f t="shared" si="160"/>
        <v>0</v>
      </c>
      <c r="J762" s="9">
        <f t="shared" si="161"/>
        <v>0</v>
      </c>
      <c r="K762" s="9" t="str">
        <f t="shared" si="153"/>
        <v/>
      </c>
      <c r="L762" s="9" t="str">
        <f t="shared" si="154"/>
        <v/>
      </c>
      <c r="M762" s="9" t="str">
        <f t="shared" si="155"/>
        <v/>
      </c>
      <c r="N762" s="9" t="str">
        <f t="shared" si="156"/>
        <v/>
      </c>
      <c r="O762" s="9" t="str">
        <f t="shared" si="157"/>
        <v/>
      </c>
      <c r="P762" s="9" t="str">
        <f t="shared" si="158"/>
        <v/>
      </c>
      <c r="Q762" s="9" t="str">
        <f t="shared" si="159"/>
        <v/>
      </c>
      <c r="R762" s="9" t="str">
        <f>IF(A762&lt;&gt;"",IF(COUNTIF($G$2:$G$1000,"&gt;=50")&gt;=10,IF(AND(F762&gt;=55,G762&gt;=50),IF(_xlfn.RANK.EQ(K762,$K$2:$K$1000,0)&lt;=ROUND(COUNTIFS($G$2:$G$1000,"&gt;=50",$F$2:$F$1000,"&gt;=55")/100*$AF$9,0),$AF$8,IF(_xlfn.RANK.EQ(L762,$L$2:$L$1000,0)&lt;=ROUND(COUNTIFS($G$2:$G$1000,"&gt;=50",$F$2:$F$1000,"&gt;=55")/100*$AE$9,0),$AE$8,IF(_xlfn.RANK.EQ(M762,$M$2:$M$1000,0)&lt;=ROUND(COUNTIFS($G$2:$G$1000,"&gt;=50",$F$2:$F$1000,"&gt;=55")/100*$AD$9,0),$AD$8,IF(_xlfn.RANK.EQ(N762,$N$2:$N$1000,0)&lt;=ROUND(COUNTIFS($G$2:$G$1000,"&gt;=50",$F$2:$F$1000,"&gt;=55")/100*$AC$9,0),$AC$8,IF(_xlfn.RANK.EQ(O762,$O$2:$O$1000,0)&lt;=ROUND(COUNTIFS($G$2:$G$1000,"&gt;=50",$F$2:$F$1000,"&gt;=55")/100*$AB$9,0),$AB$8,IF(_xlfn.RANK.EQ(P762,$P$2:$P$1000,0)&lt;=ROUND(COUNTIFS($G$2:$G$1000,"&gt;=50",$F$2:$F$1000,"&gt;=55")/100*$AA$9,0),$AA$8,$Z$8)))))),IF(I762&gt;=$Y$9,$Y$8,$X$8)),IF(I762&gt;=$X$32,$X$30,IF(I762&gt;=$Y$32,$Y$30,IF(I762&gt;=$Z$32,$Z$30,IF(I762&gt;=$AA$32,$AA$30,IF(I762&gt;=$AB$32,$AB$30,IF(I762&gt;=$AC$32,$AC$30,IF(I762&gt;=$AD$32,$AD$30,IF(I762&gt;=$AE$32,$AE$30,$AF$30))))))))),"")</f>
        <v/>
      </c>
      <c r="S762" s="9" t="str" cm="1">
        <f t="array" ref="S762">IF(AND(D762&lt;&gt;"",D762&lt;&gt;"GR"),IF(COUNTIF($H$2:$H$1000,"&gt;=50")&gt;=10,IF(D762&lt;&gt;"GR",IF(AND(D762&gt;=55,H762&gt;=50),_xlfn.IFS(AND(H762&gt;=$AF$11,H762&gt;$AE$10,H762&gt;$AD$10,H762&gt;$AC$10,H762&gt;$AB$10,H762&gt;$AA$10,H762&gt;$Z$10),"AA",AND(H762&gt;=$AE$11,H762&gt;$AD$10,H762&gt;$AC$10,H762&gt;$AB$10,H762&gt;$AA$10,H762&gt;$Z$10),"BA",AND(H762&gt;=$AD$11,H762&gt;$AC$10,H762&gt;$AB$10,H762&gt;$AA$10,H762&gt;$Z$10),"BB",AND(H762&gt;=$AC$11,H762&gt;$AB$10,H762&gt;$AA$10,H762&gt;$Z$10),"CB",AND(H762&gt;=$AB$11,H762&gt;$AA$10,H762&gt;$Z$10),"CC",AND(H762&gt;=$AA$11,H762&gt;$Z$10),"DC",H762&gt;=50,"DD"),IF(H762&gt;=$Y$9,"FD","FF")),R762),IF(J762&gt;=$X$32,$X$30,IF(J762&gt;=$Y$32,$Y$30,IF(J762&gt;=$Z$32,$Z$30,IF(J762&gt;=$AA$32,$AA$30,IF(J762&gt;=$AB$32,$AB$30,IF(J762&gt;=$AC$32,$AC$30,IF(J762&gt;=$AD$32,$AD$30,IF(J762&gt;=$AE$32,$AE$30,$AF$30))))))))),R762)</f>
        <v/>
      </c>
      <c r="T762" s="9" t="str" cm="1">
        <f t="array" ref="T762">IF(A762&lt;&gt;"",IF(_xlfn.BITOR(D762&lt;&gt;"GR",D762&lt;&gt;""),IF(AND(J762&gt;=50,D762&gt;=55),_xlfn.RANK.EQ(J762,$J$2:$J$1000,0),_xlfn.IFS(S762="FD",999,S762="FF",1000)),IF(AND(J762&gt;=50,F762&gt;=55),_xlfn.RANK.EQ(J762,$J$2:$J$326,0),_xlfn.IFS(S762="FD",999,S762="FF",1000))),"")</f>
        <v/>
      </c>
    </row>
    <row r="763" spans="1:20" x14ac:dyDescent="0.2">
      <c r="A763" s="3"/>
      <c r="B763" s="3"/>
      <c r="C763" s="3"/>
      <c r="D763" s="3"/>
      <c r="E763" s="16">
        <f t="shared" si="150"/>
        <v>0</v>
      </c>
      <c r="F763" s="16">
        <f t="shared" si="151"/>
        <v>0</v>
      </c>
      <c r="G763" s="9">
        <f t="shared" si="149"/>
        <v>0</v>
      </c>
      <c r="H763" s="9">
        <f t="shared" si="152"/>
        <v>0</v>
      </c>
      <c r="I763" s="9">
        <f t="shared" si="160"/>
        <v>0</v>
      </c>
      <c r="J763" s="9">
        <f t="shared" si="161"/>
        <v>0</v>
      </c>
      <c r="K763" s="9" t="str">
        <f t="shared" si="153"/>
        <v/>
      </c>
      <c r="L763" s="9" t="str">
        <f t="shared" si="154"/>
        <v/>
      </c>
      <c r="M763" s="9" t="str">
        <f t="shared" si="155"/>
        <v/>
      </c>
      <c r="N763" s="9" t="str">
        <f t="shared" si="156"/>
        <v/>
      </c>
      <c r="O763" s="9" t="str">
        <f t="shared" si="157"/>
        <v/>
      </c>
      <c r="P763" s="9" t="str">
        <f t="shared" si="158"/>
        <v/>
      </c>
      <c r="Q763" s="9" t="str">
        <f t="shared" si="159"/>
        <v/>
      </c>
      <c r="R763" s="9" t="str">
        <f>IF(A763&lt;&gt;"",IF(COUNTIF($G$2:$G$1000,"&gt;=50")&gt;=10,IF(AND(F763&gt;=55,G763&gt;=50),IF(_xlfn.RANK.EQ(K763,$K$2:$K$1000,0)&lt;=ROUND(COUNTIFS($G$2:$G$1000,"&gt;=50",$F$2:$F$1000,"&gt;=55")/100*$AF$9,0),$AF$8,IF(_xlfn.RANK.EQ(L763,$L$2:$L$1000,0)&lt;=ROUND(COUNTIFS($G$2:$G$1000,"&gt;=50",$F$2:$F$1000,"&gt;=55")/100*$AE$9,0),$AE$8,IF(_xlfn.RANK.EQ(M763,$M$2:$M$1000,0)&lt;=ROUND(COUNTIFS($G$2:$G$1000,"&gt;=50",$F$2:$F$1000,"&gt;=55")/100*$AD$9,0),$AD$8,IF(_xlfn.RANK.EQ(N763,$N$2:$N$1000,0)&lt;=ROUND(COUNTIFS($G$2:$G$1000,"&gt;=50",$F$2:$F$1000,"&gt;=55")/100*$AC$9,0),$AC$8,IF(_xlfn.RANK.EQ(O763,$O$2:$O$1000,0)&lt;=ROUND(COUNTIFS($G$2:$G$1000,"&gt;=50",$F$2:$F$1000,"&gt;=55")/100*$AB$9,0),$AB$8,IF(_xlfn.RANK.EQ(P763,$P$2:$P$1000,0)&lt;=ROUND(COUNTIFS($G$2:$G$1000,"&gt;=50",$F$2:$F$1000,"&gt;=55")/100*$AA$9,0),$AA$8,$Z$8)))))),IF(I763&gt;=$Y$9,$Y$8,$X$8)),IF(I763&gt;=$X$32,$X$30,IF(I763&gt;=$Y$32,$Y$30,IF(I763&gt;=$Z$32,$Z$30,IF(I763&gt;=$AA$32,$AA$30,IF(I763&gt;=$AB$32,$AB$30,IF(I763&gt;=$AC$32,$AC$30,IF(I763&gt;=$AD$32,$AD$30,IF(I763&gt;=$AE$32,$AE$30,$AF$30))))))))),"")</f>
        <v/>
      </c>
      <c r="S763" s="9" t="str" cm="1">
        <f t="array" ref="S763">IF(AND(D763&lt;&gt;"",D763&lt;&gt;"GR"),IF(COUNTIF($H$2:$H$1000,"&gt;=50")&gt;=10,IF(D763&lt;&gt;"GR",IF(AND(D763&gt;=55,H763&gt;=50),_xlfn.IFS(AND(H763&gt;=$AF$11,H763&gt;$AE$10,H763&gt;$AD$10,H763&gt;$AC$10,H763&gt;$AB$10,H763&gt;$AA$10,H763&gt;$Z$10),"AA",AND(H763&gt;=$AE$11,H763&gt;$AD$10,H763&gt;$AC$10,H763&gt;$AB$10,H763&gt;$AA$10,H763&gt;$Z$10),"BA",AND(H763&gt;=$AD$11,H763&gt;$AC$10,H763&gt;$AB$10,H763&gt;$AA$10,H763&gt;$Z$10),"BB",AND(H763&gt;=$AC$11,H763&gt;$AB$10,H763&gt;$AA$10,H763&gt;$Z$10),"CB",AND(H763&gt;=$AB$11,H763&gt;$AA$10,H763&gt;$Z$10),"CC",AND(H763&gt;=$AA$11,H763&gt;$Z$10),"DC",H763&gt;=50,"DD"),IF(H763&gt;=$Y$9,"FD","FF")),R763),IF(J763&gt;=$X$32,$X$30,IF(J763&gt;=$Y$32,$Y$30,IF(J763&gt;=$Z$32,$Z$30,IF(J763&gt;=$AA$32,$AA$30,IF(J763&gt;=$AB$32,$AB$30,IF(J763&gt;=$AC$32,$AC$30,IF(J763&gt;=$AD$32,$AD$30,IF(J763&gt;=$AE$32,$AE$30,$AF$30))))))))),R763)</f>
        <v/>
      </c>
      <c r="T763" s="9" t="str" cm="1">
        <f t="array" ref="T763">IF(A763&lt;&gt;"",IF(_xlfn.BITOR(D763&lt;&gt;"GR",D763&lt;&gt;""),IF(AND(J763&gt;=50,D763&gt;=55),_xlfn.RANK.EQ(J763,$J$2:$J$1000,0),_xlfn.IFS(S763="FD",999,S763="FF",1000)),IF(AND(J763&gt;=50,F763&gt;=55),_xlfn.RANK.EQ(J763,$J$2:$J$326,0),_xlfn.IFS(S763="FD",999,S763="FF",1000))),"")</f>
        <v/>
      </c>
    </row>
    <row r="764" spans="1:20" x14ac:dyDescent="0.2">
      <c r="A764" s="3"/>
      <c r="B764" s="3"/>
      <c r="C764" s="3"/>
      <c r="D764" s="3"/>
      <c r="E764" s="16">
        <f t="shared" si="150"/>
        <v>0</v>
      </c>
      <c r="F764" s="16">
        <f t="shared" si="151"/>
        <v>0</v>
      </c>
      <c r="G764" s="9">
        <f t="shared" si="149"/>
        <v>0</v>
      </c>
      <c r="H764" s="9">
        <f t="shared" si="152"/>
        <v>0</v>
      </c>
      <c r="I764" s="9">
        <f t="shared" si="160"/>
        <v>0</v>
      </c>
      <c r="J764" s="9">
        <f t="shared" si="161"/>
        <v>0</v>
      </c>
      <c r="K764" s="9" t="str">
        <f t="shared" si="153"/>
        <v/>
      </c>
      <c r="L764" s="9" t="str">
        <f t="shared" si="154"/>
        <v/>
      </c>
      <c r="M764" s="9" t="str">
        <f t="shared" si="155"/>
        <v/>
      </c>
      <c r="N764" s="9" t="str">
        <f t="shared" si="156"/>
        <v/>
      </c>
      <c r="O764" s="9" t="str">
        <f t="shared" si="157"/>
        <v/>
      </c>
      <c r="P764" s="9" t="str">
        <f t="shared" si="158"/>
        <v/>
      </c>
      <c r="Q764" s="9" t="str">
        <f t="shared" si="159"/>
        <v/>
      </c>
      <c r="R764" s="9" t="str">
        <f>IF(A764&lt;&gt;"",IF(COUNTIF($G$2:$G$1000,"&gt;=50")&gt;=10,IF(AND(F764&gt;=55,G764&gt;=50),IF(_xlfn.RANK.EQ(K764,$K$2:$K$1000,0)&lt;=ROUND(COUNTIFS($G$2:$G$1000,"&gt;=50",$F$2:$F$1000,"&gt;=55")/100*$AF$9,0),$AF$8,IF(_xlfn.RANK.EQ(L764,$L$2:$L$1000,0)&lt;=ROUND(COUNTIFS($G$2:$G$1000,"&gt;=50",$F$2:$F$1000,"&gt;=55")/100*$AE$9,0),$AE$8,IF(_xlfn.RANK.EQ(M764,$M$2:$M$1000,0)&lt;=ROUND(COUNTIFS($G$2:$G$1000,"&gt;=50",$F$2:$F$1000,"&gt;=55")/100*$AD$9,0),$AD$8,IF(_xlfn.RANK.EQ(N764,$N$2:$N$1000,0)&lt;=ROUND(COUNTIFS($G$2:$G$1000,"&gt;=50",$F$2:$F$1000,"&gt;=55")/100*$AC$9,0),$AC$8,IF(_xlfn.RANK.EQ(O764,$O$2:$O$1000,0)&lt;=ROUND(COUNTIFS($G$2:$G$1000,"&gt;=50",$F$2:$F$1000,"&gt;=55")/100*$AB$9,0),$AB$8,IF(_xlfn.RANK.EQ(P764,$P$2:$P$1000,0)&lt;=ROUND(COUNTIFS($G$2:$G$1000,"&gt;=50",$F$2:$F$1000,"&gt;=55")/100*$AA$9,0),$AA$8,$Z$8)))))),IF(I764&gt;=$Y$9,$Y$8,$X$8)),IF(I764&gt;=$X$32,$X$30,IF(I764&gt;=$Y$32,$Y$30,IF(I764&gt;=$Z$32,$Z$30,IF(I764&gt;=$AA$32,$AA$30,IF(I764&gt;=$AB$32,$AB$30,IF(I764&gt;=$AC$32,$AC$30,IF(I764&gt;=$AD$32,$AD$30,IF(I764&gt;=$AE$32,$AE$30,$AF$30))))))))),"")</f>
        <v/>
      </c>
      <c r="S764" s="9" t="str" cm="1">
        <f t="array" ref="S764">IF(AND(D764&lt;&gt;"",D764&lt;&gt;"GR"),IF(COUNTIF($H$2:$H$1000,"&gt;=50")&gt;=10,IF(D764&lt;&gt;"GR",IF(AND(D764&gt;=55,H764&gt;=50),_xlfn.IFS(AND(H764&gt;=$AF$11,H764&gt;$AE$10,H764&gt;$AD$10,H764&gt;$AC$10,H764&gt;$AB$10,H764&gt;$AA$10,H764&gt;$Z$10),"AA",AND(H764&gt;=$AE$11,H764&gt;$AD$10,H764&gt;$AC$10,H764&gt;$AB$10,H764&gt;$AA$10,H764&gt;$Z$10),"BA",AND(H764&gt;=$AD$11,H764&gt;$AC$10,H764&gt;$AB$10,H764&gt;$AA$10,H764&gt;$Z$10),"BB",AND(H764&gt;=$AC$11,H764&gt;$AB$10,H764&gt;$AA$10,H764&gt;$Z$10),"CB",AND(H764&gt;=$AB$11,H764&gt;$AA$10,H764&gt;$Z$10),"CC",AND(H764&gt;=$AA$11,H764&gt;$Z$10),"DC",H764&gt;=50,"DD"),IF(H764&gt;=$Y$9,"FD","FF")),R764),IF(J764&gt;=$X$32,$X$30,IF(J764&gt;=$Y$32,$Y$30,IF(J764&gt;=$Z$32,$Z$30,IF(J764&gt;=$AA$32,$AA$30,IF(J764&gt;=$AB$32,$AB$30,IF(J764&gt;=$AC$32,$AC$30,IF(J764&gt;=$AD$32,$AD$30,IF(J764&gt;=$AE$32,$AE$30,$AF$30))))))))),R764)</f>
        <v/>
      </c>
      <c r="T764" s="9" t="str" cm="1">
        <f t="array" ref="T764">IF(A764&lt;&gt;"",IF(_xlfn.BITOR(D764&lt;&gt;"GR",D764&lt;&gt;""),IF(AND(J764&gt;=50,D764&gt;=55),_xlfn.RANK.EQ(J764,$J$2:$J$1000,0),_xlfn.IFS(S764="FD",999,S764="FF",1000)),IF(AND(J764&gt;=50,F764&gt;=55),_xlfn.RANK.EQ(J764,$J$2:$J$326,0),_xlfn.IFS(S764="FD",999,S764="FF",1000))),"")</f>
        <v/>
      </c>
    </row>
    <row r="765" spans="1:20" x14ac:dyDescent="0.2">
      <c r="A765" s="3"/>
      <c r="B765" s="3"/>
      <c r="C765" s="3"/>
      <c r="D765" s="3"/>
      <c r="E765" s="16">
        <f t="shared" si="150"/>
        <v>0</v>
      </c>
      <c r="F765" s="16">
        <f t="shared" si="151"/>
        <v>0</v>
      </c>
      <c r="G765" s="9">
        <f t="shared" si="149"/>
        <v>0</v>
      </c>
      <c r="H765" s="9">
        <f t="shared" si="152"/>
        <v>0</v>
      </c>
      <c r="I765" s="9">
        <f t="shared" si="160"/>
        <v>0</v>
      </c>
      <c r="J765" s="9">
        <f t="shared" si="161"/>
        <v>0</v>
      </c>
      <c r="K765" s="9" t="str">
        <f t="shared" si="153"/>
        <v/>
      </c>
      <c r="L765" s="9" t="str">
        <f t="shared" si="154"/>
        <v/>
      </c>
      <c r="M765" s="9" t="str">
        <f t="shared" si="155"/>
        <v/>
      </c>
      <c r="N765" s="9" t="str">
        <f t="shared" si="156"/>
        <v/>
      </c>
      <c r="O765" s="9" t="str">
        <f t="shared" si="157"/>
        <v/>
      </c>
      <c r="P765" s="9" t="str">
        <f t="shared" si="158"/>
        <v/>
      </c>
      <c r="Q765" s="9" t="str">
        <f t="shared" si="159"/>
        <v/>
      </c>
      <c r="R765" s="9" t="str">
        <f>IF(A765&lt;&gt;"",IF(COUNTIF($G$2:$G$1000,"&gt;=50")&gt;=10,IF(AND(F765&gt;=55,G765&gt;=50),IF(_xlfn.RANK.EQ(K765,$K$2:$K$1000,0)&lt;=ROUND(COUNTIFS($G$2:$G$1000,"&gt;=50",$F$2:$F$1000,"&gt;=55")/100*$AF$9,0),$AF$8,IF(_xlfn.RANK.EQ(L765,$L$2:$L$1000,0)&lt;=ROUND(COUNTIFS($G$2:$G$1000,"&gt;=50",$F$2:$F$1000,"&gt;=55")/100*$AE$9,0),$AE$8,IF(_xlfn.RANK.EQ(M765,$M$2:$M$1000,0)&lt;=ROUND(COUNTIFS($G$2:$G$1000,"&gt;=50",$F$2:$F$1000,"&gt;=55")/100*$AD$9,0),$AD$8,IF(_xlfn.RANK.EQ(N765,$N$2:$N$1000,0)&lt;=ROUND(COUNTIFS($G$2:$G$1000,"&gt;=50",$F$2:$F$1000,"&gt;=55")/100*$AC$9,0),$AC$8,IF(_xlfn.RANK.EQ(O765,$O$2:$O$1000,0)&lt;=ROUND(COUNTIFS($G$2:$G$1000,"&gt;=50",$F$2:$F$1000,"&gt;=55")/100*$AB$9,0),$AB$8,IF(_xlfn.RANK.EQ(P765,$P$2:$P$1000,0)&lt;=ROUND(COUNTIFS($G$2:$G$1000,"&gt;=50",$F$2:$F$1000,"&gt;=55")/100*$AA$9,0),$AA$8,$Z$8)))))),IF(I765&gt;=$Y$9,$Y$8,$X$8)),IF(I765&gt;=$X$32,$X$30,IF(I765&gt;=$Y$32,$Y$30,IF(I765&gt;=$Z$32,$Z$30,IF(I765&gt;=$AA$32,$AA$30,IF(I765&gt;=$AB$32,$AB$30,IF(I765&gt;=$AC$32,$AC$30,IF(I765&gt;=$AD$32,$AD$30,IF(I765&gt;=$AE$32,$AE$30,$AF$30))))))))),"")</f>
        <v/>
      </c>
      <c r="S765" s="9" t="str" cm="1">
        <f t="array" ref="S765">IF(AND(D765&lt;&gt;"",D765&lt;&gt;"GR"),IF(COUNTIF($H$2:$H$1000,"&gt;=50")&gt;=10,IF(D765&lt;&gt;"GR",IF(AND(D765&gt;=55,H765&gt;=50),_xlfn.IFS(AND(H765&gt;=$AF$11,H765&gt;$AE$10,H765&gt;$AD$10,H765&gt;$AC$10,H765&gt;$AB$10,H765&gt;$AA$10,H765&gt;$Z$10),"AA",AND(H765&gt;=$AE$11,H765&gt;$AD$10,H765&gt;$AC$10,H765&gt;$AB$10,H765&gt;$AA$10,H765&gt;$Z$10),"BA",AND(H765&gt;=$AD$11,H765&gt;$AC$10,H765&gt;$AB$10,H765&gt;$AA$10,H765&gt;$Z$10),"BB",AND(H765&gt;=$AC$11,H765&gt;$AB$10,H765&gt;$AA$10,H765&gt;$Z$10),"CB",AND(H765&gt;=$AB$11,H765&gt;$AA$10,H765&gt;$Z$10),"CC",AND(H765&gt;=$AA$11,H765&gt;$Z$10),"DC",H765&gt;=50,"DD"),IF(H765&gt;=$Y$9,"FD","FF")),R765),IF(J765&gt;=$X$32,$X$30,IF(J765&gt;=$Y$32,$Y$30,IF(J765&gt;=$Z$32,$Z$30,IF(J765&gt;=$AA$32,$AA$30,IF(J765&gt;=$AB$32,$AB$30,IF(J765&gt;=$AC$32,$AC$30,IF(J765&gt;=$AD$32,$AD$30,IF(J765&gt;=$AE$32,$AE$30,$AF$30))))))))),R765)</f>
        <v/>
      </c>
      <c r="T765" s="9" t="str" cm="1">
        <f t="array" ref="T765">IF(A765&lt;&gt;"",IF(_xlfn.BITOR(D765&lt;&gt;"GR",D765&lt;&gt;""),IF(AND(J765&gt;=50,D765&gt;=55),_xlfn.RANK.EQ(J765,$J$2:$J$1000,0),_xlfn.IFS(S765="FD",999,S765="FF",1000)),IF(AND(J765&gt;=50,F765&gt;=55),_xlfn.RANK.EQ(J765,$J$2:$J$326,0),_xlfn.IFS(S765="FD",999,S765="FF",1000))),"")</f>
        <v/>
      </c>
    </row>
    <row r="766" spans="1:20" x14ac:dyDescent="0.2">
      <c r="A766" s="3"/>
      <c r="B766" s="3"/>
      <c r="C766" s="3"/>
      <c r="D766" s="3"/>
      <c r="E766" s="16">
        <f t="shared" si="150"/>
        <v>0</v>
      </c>
      <c r="F766" s="16">
        <f t="shared" si="151"/>
        <v>0</v>
      </c>
      <c r="G766" s="9">
        <f t="shared" si="149"/>
        <v>0</v>
      </c>
      <c r="H766" s="9">
        <f t="shared" si="152"/>
        <v>0</v>
      </c>
      <c r="I766" s="9">
        <f t="shared" si="160"/>
        <v>0</v>
      </c>
      <c r="J766" s="9">
        <f t="shared" si="161"/>
        <v>0</v>
      </c>
      <c r="K766" s="9" t="str">
        <f t="shared" si="153"/>
        <v/>
      </c>
      <c r="L766" s="9" t="str">
        <f t="shared" si="154"/>
        <v/>
      </c>
      <c r="M766" s="9" t="str">
        <f t="shared" si="155"/>
        <v/>
      </c>
      <c r="N766" s="9" t="str">
        <f t="shared" si="156"/>
        <v/>
      </c>
      <c r="O766" s="9" t="str">
        <f t="shared" si="157"/>
        <v/>
      </c>
      <c r="P766" s="9" t="str">
        <f t="shared" si="158"/>
        <v/>
      </c>
      <c r="Q766" s="9" t="str">
        <f t="shared" si="159"/>
        <v/>
      </c>
      <c r="R766" s="9" t="str">
        <f>IF(A766&lt;&gt;"",IF(COUNTIF($G$2:$G$1000,"&gt;=50")&gt;=10,IF(AND(F766&gt;=55,G766&gt;=50),IF(_xlfn.RANK.EQ(K766,$K$2:$K$1000,0)&lt;=ROUND(COUNTIFS($G$2:$G$1000,"&gt;=50",$F$2:$F$1000,"&gt;=55")/100*$AF$9,0),$AF$8,IF(_xlfn.RANK.EQ(L766,$L$2:$L$1000,0)&lt;=ROUND(COUNTIFS($G$2:$G$1000,"&gt;=50",$F$2:$F$1000,"&gt;=55")/100*$AE$9,0),$AE$8,IF(_xlfn.RANK.EQ(M766,$M$2:$M$1000,0)&lt;=ROUND(COUNTIFS($G$2:$G$1000,"&gt;=50",$F$2:$F$1000,"&gt;=55")/100*$AD$9,0),$AD$8,IF(_xlfn.RANK.EQ(N766,$N$2:$N$1000,0)&lt;=ROUND(COUNTIFS($G$2:$G$1000,"&gt;=50",$F$2:$F$1000,"&gt;=55")/100*$AC$9,0),$AC$8,IF(_xlfn.RANK.EQ(O766,$O$2:$O$1000,0)&lt;=ROUND(COUNTIFS($G$2:$G$1000,"&gt;=50",$F$2:$F$1000,"&gt;=55")/100*$AB$9,0),$AB$8,IF(_xlfn.RANK.EQ(P766,$P$2:$P$1000,0)&lt;=ROUND(COUNTIFS($G$2:$G$1000,"&gt;=50",$F$2:$F$1000,"&gt;=55")/100*$AA$9,0),$AA$8,$Z$8)))))),IF(I766&gt;=$Y$9,$Y$8,$X$8)),IF(I766&gt;=$X$32,$X$30,IF(I766&gt;=$Y$32,$Y$30,IF(I766&gt;=$Z$32,$Z$30,IF(I766&gt;=$AA$32,$AA$30,IF(I766&gt;=$AB$32,$AB$30,IF(I766&gt;=$AC$32,$AC$30,IF(I766&gt;=$AD$32,$AD$30,IF(I766&gt;=$AE$32,$AE$30,$AF$30))))))))),"")</f>
        <v/>
      </c>
      <c r="S766" s="9" t="str" cm="1">
        <f t="array" ref="S766">IF(AND(D766&lt;&gt;"",D766&lt;&gt;"GR"),IF(COUNTIF($H$2:$H$1000,"&gt;=50")&gt;=10,IF(D766&lt;&gt;"GR",IF(AND(D766&gt;=55,H766&gt;=50),_xlfn.IFS(AND(H766&gt;=$AF$11,H766&gt;$AE$10,H766&gt;$AD$10,H766&gt;$AC$10,H766&gt;$AB$10,H766&gt;$AA$10,H766&gt;$Z$10),"AA",AND(H766&gt;=$AE$11,H766&gt;$AD$10,H766&gt;$AC$10,H766&gt;$AB$10,H766&gt;$AA$10,H766&gt;$Z$10),"BA",AND(H766&gt;=$AD$11,H766&gt;$AC$10,H766&gt;$AB$10,H766&gt;$AA$10,H766&gt;$Z$10),"BB",AND(H766&gt;=$AC$11,H766&gt;$AB$10,H766&gt;$AA$10,H766&gt;$Z$10),"CB",AND(H766&gt;=$AB$11,H766&gt;$AA$10,H766&gt;$Z$10),"CC",AND(H766&gt;=$AA$11,H766&gt;$Z$10),"DC",H766&gt;=50,"DD"),IF(H766&gt;=$Y$9,"FD","FF")),R766),IF(J766&gt;=$X$32,$X$30,IF(J766&gt;=$Y$32,$Y$30,IF(J766&gt;=$Z$32,$Z$30,IF(J766&gt;=$AA$32,$AA$30,IF(J766&gt;=$AB$32,$AB$30,IF(J766&gt;=$AC$32,$AC$30,IF(J766&gt;=$AD$32,$AD$30,IF(J766&gt;=$AE$32,$AE$30,$AF$30))))))))),R766)</f>
        <v/>
      </c>
      <c r="T766" s="9" t="str" cm="1">
        <f t="array" ref="T766">IF(A766&lt;&gt;"",IF(_xlfn.BITOR(D766&lt;&gt;"GR",D766&lt;&gt;""),IF(AND(J766&gt;=50,D766&gt;=55),_xlfn.RANK.EQ(J766,$J$2:$J$1000,0),_xlfn.IFS(S766="FD",999,S766="FF",1000)),IF(AND(J766&gt;=50,F766&gt;=55),_xlfn.RANK.EQ(J766,$J$2:$J$326,0),_xlfn.IFS(S766="FD",999,S766="FF",1000))),"")</f>
        <v/>
      </c>
    </row>
    <row r="767" spans="1:20" x14ac:dyDescent="0.2">
      <c r="A767" s="3"/>
      <c r="B767" s="3"/>
      <c r="C767" s="3"/>
      <c r="D767" s="3"/>
      <c r="E767" s="16">
        <f t="shared" si="150"/>
        <v>0</v>
      </c>
      <c r="F767" s="16">
        <f t="shared" si="151"/>
        <v>0</v>
      </c>
      <c r="G767" s="9">
        <f t="shared" si="149"/>
        <v>0</v>
      </c>
      <c r="H767" s="9">
        <f t="shared" si="152"/>
        <v>0</v>
      </c>
      <c r="I767" s="9">
        <f t="shared" si="160"/>
        <v>0</v>
      </c>
      <c r="J767" s="9">
        <f t="shared" si="161"/>
        <v>0</v>
      </c>
      <c r="K767" s="9" t="str">
        <f t="shared" si="153"/>
        <v/>
      </c>
      <c r="L767" s="9" t="str">
        <f t="shared" si="154"/>
        <v/>
      </c>
      <c r="M767" s="9" t="str">
        <f t="shared" si="155"/>
        <v/>
      </c>
      <c r="N767" s="9" t="str">
        <f t="shared" si="156"/>
        <v/>
      </c>
      <c r="O767" s="9" t="str">
        <f t="shared" si="157"/>
        <v/>
      </c>
      <c r="P767" s="9" t="str">
        <f t="shared" si="158"/>
        <v/>
      </c>
      <c r="Q767" s="9" t="str">
        <f t="shared" si="159"/>
        <v/>
      </c>
      <c r="R767" s="9" t="str">
        <f>IF(A767&lt;&gt;"",IF(COUNTIF($G$2:$G$1000,"&gt;=50")&gt;=10,IF(AND(F767&gt;=55,G767&gt;=50),IF(_xlfn.RANK.EQ(K767,$K$2:$K$1000,0)&lt;=ROUND(COUNTIFS($G$2:$G$1000,"&gt;=50",$F$2:$F$1000,"&gt;=55")/100*$AF$9,0),$AF$8,IF(_xlfn.RANK.EQ(L767,$L$2:$L$1000,0)&lt;=ROUND(COUNTIFS($G$2:$G$1000,"&gt;=50",$F$2:$F$1000,"&gt;=55")/100*$AE$9,0),$AE$8,IF(_xlfn.RANK.EQ(M767,$M$2:$M$1000,0)&lt;=ROUND(COUNTIFS($G$2:$G$1000,"&gt;=50",$F$2:$F$1000,"&gt;=55")/100*$AD$9,0),$AD$8,IF(_xlfn.RANK.EQ(N767,$N$2:$N$1000,0)&lt;=ROUND(COUNTIFS($G$2:$G$1000,"&gt;=50",$F$2:$F$1000,"&gt;=55")/100*$AC$9,0),$AC$8,IF(_xlfn.RANK.EQ(O767,$O$2:$O$1000,0)&lt;=ROUND(COUNTIFS($G$2:$G$1000,"&gt;=50",$F$2:$F$1000,"&gt;=55")/100*$AB$9,0),$AB$8,IF(_xlfn.RANK.EQ(P767,$P$2:$P$1000,0)&lt;=ROUND(COUNTIFS($G$2:$G$1000,"&gt;=50",$F$2:$F$1000,"&gt;=55")/100*$AA$9,0),$AA$8,$Z$8)))))),IF(I767&gt;=$Y$9,$Y$8,$X$8)),IF(I767&gt;=$X$32,$X$30,IF(I767&gt;=$Y$32,$Y$30,IF(I767&gt;=$Z$32,$Z$30,IF(I767&gt;=$AA$32,$AA$30,IF(I767&gt;=$AB$32,$AB$30,IF(I767&gt;=$AC$32,$AC$30,IF(I767&gt;=$AD$32,$AD$30,IF(I767&gt;=$AE$32,$AE$30,$AF$30))))))))),"")</f>
        <v/>
      </c>
      <c r="S767" s="9" t="str" cm="1">
        <f t="array" ref="S767">IF(AND(D767&lt;&gt;"",D767&lt;&gt;"GR"),IF(COUNTIF($H$2:$H$1000,"&gt;=50")&gt;=10,IF(D767&lt;&gt;"GR",IF(AND(D767&gt;=55,H767&gt;=50),_xlfn.IFS(AND(H767&gt;=$AF$11,H767&gt;$AE$10,H767&gt;$AD$10,H767&gt;$AC$10,H767&gt;$AB$10,H767&gt;$AA$10,H767&gt;$Z$10),"AA",AND(H767&gt;=$AE$11,H767&gt;$AD$10,H767&gt;$AC$10,H767&gt;$AB$10,H767&gt;$AA$10,H767&gt;$Z$10),"BA",AND(H767&gt;=$AD$11,H767&gt;$AC$10,H767&gt;$AB$10,H767&gt;$AA$10,H767&gt;$Z$10),"BB",AND(H767&gt;=$AC$11,H767&gt;$AB$10,H767&gt;$AA$10,H767&gt;$Z$10),"CB",AND(H767&gt;=$AB$11,H767&gt;$AA$10,H767&gt;$Z$10),"CC",AND(H767&gt;=$AA$11,H767&gt;$Z$10),"DC",H767&gt;=50,"DD"),IF(H767&gt;=$Y$9,"FD","FF")),R767),IF(J767&gt;=$X$32,$X$30,IF(J767&gt;=$Y$32,$Y$30,IF(J767&gt;=$Z$32,$Z$30,IF(J767&gt;=$AA$32,$AA$30,IF(J767&gt;=$AB$32,$AB$30,IF(J767&gt;=$AC$32,$AC$30,IF(J767&gt;=$AD$32,$AD$30,IF(J767&gt;=$AE$32,$AE$30,$AF$30))))))))),R767)</f>
        <v/>
      </c>
      <c r="T767" s="9" t="str" cm="1">
        <f t="array" ref="T767">IF(A767&lt;&gt;"",IF(_xlfn.BITOR(D767&lt;&gt;"GR",D767&lt;&gt;""),IF(AND(J767&gt;=50,D767&gt;=55),_xlfn.RANK.EQ(J767,$J$2:$J$1000,0),_xlfn.IFS(S767="FD",999,S767="FF",1000)),IF(AND(J767&gt;=50,F767&gt;=55),_xlfn.RANK.EQ(J767,$J$2:$J$326,0),_xlfn.IFS(S767="FD",999,S767="FF",1000))),"")</f>
        <v/>
      </c>
    </row>
    <row r="768" spans="1:20" x14ac:dyDescent="0.2">
      <c r="A768" s="3"/>
      <c r="B768" s="3"/>
      <c r="C768" s="3"/>
      <c r="D768" s="3"/>
      <c r="E768" s="16">
        <f t="shared" si="150"/>
        <v>0</v>
      </c>
      <c r="F768" s="16">
        <f t="shared" si="151"/>
        <v>0</v>
      </c>
      <c r="G768" s="9">
        <f t="shared" si="149"/>
        <v>0</v>
      </c>
      <c r="H768" s="9">
        <f t="shared" si="152"/>
        <v>0</v>
      </c>
      <c r="I768" s="9">
        <f t="shared" si="160"/>
        <v>0</v>
      </c>
      <c r="J768" s="9">
        <f t="shared" si="161"/>
        <v>0</v>
      </c>
      <c r="K768" s="9" t="str">
        <f t="shared" si="153"/>
        <v/>
      </c>
      <c r="L768" s="9" t="str">
        <f t="shared" si="154"/>
        <v/>
      </c>
      <c r="M768" s="9" t="str">
        <f t="shared" si="155"/>
        <v/>
      </c>
      <c r="N768" s="9" t="str">
        <f t="shared" si="156"/>
        <v/>
      </c>
      <c r="O768" s="9" t="str">
        <f t="shared" si="157"/>
        <v/>
      </c>
      <c r="P768" s="9" t="str">
        <f t="shared" si="158"/>
        <v/>
      </c>
      <c r="Q768" s="9" t="str">
        <f t="shared" si="159"/>
        <v/>
      </c>
      <c r="R768" s="9" t="str">
        <f>IF(A768&lt;&gt;"",IF(COUNTIF($G$2:$G$1000,"&gt;=50")&gt;=10,IF(AND(F768&gt;=55,G768&gt;=50),IF(_xlfn.RANK.EQ(K768,$K$2:$K$1000,0)&lt;=ROUND(COUNTIFS($G$2:$G$1000,"&gt;=50",$F$2:$F$1000,"&gt;=55")/100*$AF$9,0),$AF$8,IF(_xlfn.RANK.EQ(L768,$L$2:$L$1000,0)&lt;=ROUND(COUNTIFS($G$2:$G$1000,"&gt;=50",$F$2:$F$1000,"&gt;=55")/100*$AE$9,0),$AE$8,IF(_xlfn.RANK.EQ(M768,$M$2:$M$1000,0)&lt;=ROUND(COUNTIFS($G$2:$G$1000,"&gt;=50",$F$2:$F$1000,"&gt;=55")/100*$AD$9,0),$AD$8,IF(_xlfn.RANK.EQ(N768,$N$2:$N$1000,0)&lt;=ROUND(COUNTIFS($G$2:$G$1000,"&gt;=50",$F$2:$F$1000,"&gt;=55")/100*$AC$9,0),$AC$8,IF(_xlfn.RANK.EQ(O768,$O$2:$O$1000,0)&lt;=ROUND(COUNTIFS($G$2:$G$1000,"&gt;=50",$F$2:$F$1000,"&gt;=55")/100*$AB$9,0),$AB$8,IF(_xlfn.RANK.EQ(P768,$P$2:$P$1000,0)&lt;=ROUND(COUNTIFS($G$2:$G$1000,"&gt;=50",$F$2:$F$1000,"&gt;=55")/100*$AA$9,0),$AA$8,$Z$8)))))),IF(I768&gt;=$Y$9,$Y$8,$X$8)),IF(I768&gt;=$X$32,$X$30,IF(I768&gt;=$Y$32,$Y$30,IF(I768&gt;=$Z$32,$Z$30,IF(I768&gt;=$AA$32,$AA$30,IF(I768&gt;=$AB$32,$AB$30,IF(I768&gt;=$AC$32,$AC$30,IF(I768&gt;=$AD$32,$AD$30,IF(I768&gt;=$AE$32,$AE$30,$AF$30))))))))),"")</f>
        <v/>
      </c>
      <c r="S768" s="9" t="str" cm="1">
        <f t="array" ref="S768">IF(AND(D768&lt;&gt;"",D768&lt;&gt;"GR"),IF(COUNTIF($H$2:$H$1000,"&gt;=50")&gt;=10,IF(D768&lt;&gt;"GR",IF(AND(D768&gt;=55,H768&gt;=50),_xlfn.IFS(AND(H768&gt;=$AF$11,H768&gt;$AE$10,H768&gt;$AD$10,H768&gt;$AC$10,H768&gt;$AB$10,H768&gt;$AA$10,H768&gt;$Z$10),"AA",AND(H768&gt;=$AE$11,H768&gt;$AD$10,H768&gt;$AC$10,H768&gt;$AB$10,H768&gt;$AA$10,H768&gt;$Z$10),"BA",AND(H768&gt;=$AD$11,H768&gt;$AC$10,H768&gt;$AB$10,H768&gt;$AA$10,H768&gt;$Z$10),"BB",AND(H768&gt;=$AC$11,H768&gt;$AB$10,H768&gt;$AA$10,H768&gt;$Z$10),"CB",AND(H768&gt;=$AB$11,H768&gt;$AA$10,H768&gt;$Z$10),"CC",AND(H768&gt;=$AA$11,H768&gt;$Z$10),"DC",H768&gt;=50,"DD"),IF(H768&gt;=$Y$9,"FD","FF")),R768),IF(J768&gt;=$X$32,$X$30,IF(J768&gt;=$Y$32,$Y$30,IF(J768&gt;=$Z$32,$Z$30,IF(J768&gt;=$AA$32,$AA$30,IF(J768&gt;=$AB$32,$AB$30,IF(J768&gt;=$AC$32,$AC$30,IF(J768&gt;=$AD$32,$AD$30,IF(J768&gt;=$AE$32,$AE$30,$AF$30))))))))),R768)</f>
        <v/>
      </c>
      <c r="T768" s="9" t="str" cm="1">
        <f t="array" ref="T768">IF(A768&lt;&gt;"",IF(_xlfn.BITOR(D768&lt;&gt;"GR",D768&lt;&gt;""),IF(AND(J768&gt;=50,D768&gt;=55),_xlfn.RANK.EQ(J768,$J$2:$J$1000,0),_xlfn.IFS(S768="FD",999,S768="FF",1000)),IF(AND(J768&gt;=50,F768&gt;=55),_xlfn.RANK.EQ(J768,$J$2:$J$326,0),_xlfn.IFS(S768="FD",999,S768="FF",1000))),"")</f>
        <v/>
      </c>
    </row>
    <row r="769" spans="1:20" x14ac:dyDescent="0.2">
      <c r="A769" s="3"/>
      <c r="B769" s="3"/>
      <c r="C769" s="3"/>
      <c r="D769" s="3"/>
      <c r="E769" s="16">
        <f t="shared" si="150"/>
        <v>0</v>
      </c>
      <c r="F769" s="16">
        <f t="shared" si="151"/>
        <v>0</v>
      </c>
      <c r="G769" s="9">
        <f t="shared" si="149"/>
        <v>0</v>
      </c>
      <c r="H769" s="9">
        <f t="shared" si="152"/>
        <v>0</v>
      </c>
      <c r="I769" s="9">
        <f t="shared" si="160"/>
        <v>0</v>
      </c>
      <c r="J769" s="9">
        <f t="shared" si="161"/>
        <v>0</v>
      </c>
      <c r="K769" s="9" t="str">
        <f t="shared" si="153"/>
        <v/>
      </c>
      <c r="L769" s="9" t="str">
        <f t="shared" si="154"/>
        <v/>
      </c>
      <c r="M769" s="9" t="str">
        <f t="shared" si="155"/>
        <v/>
      </c>
      <c r="N769" s="9" t="str">
        <f t="shared" si="156"/>
        <v/>
      </c>
      <c r="O769" s="9" t="str">
        <f t="shared" si="157"/>
        <v/>
      </c>
      <c r="P769" s="9" t="str">
        <f t="shared" si="158"/>
        <v/>
      </c>
      <c r="Q769" s="9" t="str">
        <f t="shared" si="159"/>
        <v/>
      </c>
      <c r="R769" s="9" t="str">
        <f>IF(A769&lt;&gt;"",IF(COUNTIF($G$2:$G$1000,"&gt;=50")&gt;=10,IF(AND(F769&gt;=55,G769&gt;=50),IF(_xlfn.RANK.EQ(K769,$K$2:$K$1000,0)&lt;=ROUND(COUNTIFS($G$2:$G$1000,"&gt;=50",$F$2:$F$1000,"&gt;=55")/100*$AF$9,0),$AF$8,IF(_xlfn.RANK.EQ(L769,$L$2:$L$1000,0)&lt;=ROUND(COUNTIFS($G$2:$G$1000,"&gt;=50",$F$2:$F$1000,"&gt;=55")/100*$AE$9,0),$AE$8,IF(_xlfn.RANK.EQ(M769,$M$2:$M$1000,0)&lt;=ROUND(COUNTIFS($G$2:$G$1000,"&gt;=50",$F$2:$F$1000,"&gt;=55")/100*$AD$9,0),$AD$8,IF(_xlfn.RANK.EQ(N769,$N$2:$N$1000,0)&lt;=ROUND(COUNTIFS($G$2:$G$1000,"&gt;=50",$F$2:$F$1000,"&gt;=55")/100*$AC$9,0),$AC$8,IF(_xlfn.RANK.EQ(O769,$O$2:$O$1000,0)&lt;=ROUND(COUNTIFS($G$2:$G$1000,"&gt;=50",$F$2:$F$1000,"&gt;=55")/100*$AB$9,0),$AB$8,IF(_xlfn.RANK.EQ(P769,$P$2:$P$1000,0)&lt;=ROUND(COUNTIFS($G$2:$G$1000,"&gt;=50",$F$2:$F$1000,"&gt;=55")/100*$AA$9,0),$AA$8,$Z$8)))))),IF(I769&gt;=$Y$9,$Y$8,$X$8)),IF(I769&gt;=$X$32,$X$30,IF(I769&gt;=$Y$32,$Y$30,IF(I769&gt;=$Z$32,$Z$30,IF(I769&gt;=$AA$32,$AA$30,IF(I769&gt;=$AB$32,$AB$30,IF(I769&gt;=$AC$32,$AC$30,IF(I769&gt;=$AD$32,$AD$30,IF(I769&gt;=$AE$32,$AE$30,$AF$30))))))))),"")</f>
        <v/>
      </c>
      <c r="S769" s="9" t="str" cm="1">
        <f t="array" ref="S769">IF(AND(D769&lt;&gt;"",D769&lt;&gt;"GR"),IF(COUNTIF($H$2:$H$1000,"&gt;=50")&gt;=10,IF(D769&lt;&gt;"GR",IF(AND(D769&gt;=55,H769&gt;=50),_xlfn.IFS(AND(H769&gt;=$AF$11,H769&gt;$AE$10,H769&gt;$AD$10,H769&gt;$AC$10,H769&gt;$AB$10,H769&gt;$AA$10,H769&gt;$Z$10),"AA",AND(H769&gt;=$AE$11,H769&gt;$AD$10,H769&gt;$AC$10,H769&gt;$AB$10,H769&gt;$AA$10,H769&gt;$Z$10),"BA",AND(H769&gt;=$AD$11,H769&gt;$AC$10,H769&gt;$AB$10,H769&gt;$AA$10,H769&gt;$Z$10),"BB",AND(H769&gt;=$AC$11,H769&gt;$AB$10,H769&gt;$AA$10,H769&gt;$Z$10),"CB",AND(H769&gt;=$AB$11,H769&gt;$AA$10,H769&gt;$Z$10),"CC",AND(H769&gt;=$AA$11,H769&gt;$Z$10),"DC",H769&gt;=50,"DD"),IF(H769&gt;=$Y$9,"FD","FF")),R769),IF(J769&gt;=$X$32,$X$30,IF(J769&gt;=$Y$32,$Y$30,IF(J769&gt;=$Z$32,$Z$30,IF(J769&gt;=$AA$32,$AA$30,IF(J769&gt;=$AB$32,$AB$30,IF(J769&gt;=$AC$32,$AC$30,IF(J769&gt;=$AD$32,$AD$30,IF(J769&gt;=$AE$32,$AE$30,$AF$30))))))))),R769)</f>
        <v/>
      </c>
      <c r="T769" s="9" t="str" cm="1">
        <f t="array" ref="T769">IF(A769&lt;&gt;"",IF(_xlfn.BITOR(D769&lt;&gt;"GR",D769&lt;&gt;""),IF(AND(J769&gt;=50,D769&gt;=55),_xlfn.RANK.EQ(J769,$J$2:$J$1000,0),_xlfn.IFS(S769="FD",999,S769="FF",1000)),IF(AND(J769&gt;=50,F769&gt;=55),_xlfn.RANK.EQ(J769,$J$2:$J$326,0),_xlfn.IFS(S769="FD",999,S769="FF",1000))),"")</f>
        <v/>
      </c>
    </row>
    <row r="770" spans="1:20" x14ac:dyDescent="0.2">
      <c r="A770" s="3"/>
      <c r="B770" s="3"/>
      <c r="C770" s="3"/>
      <c r="D770" s="3"/>
      <c r="E770" s="16">
        <f t="shared" si="150"/>
        <v>0</v>
      </c>
      <c r="F770" s="16">
        <f t="shared" si="151"/>
        <v>0</v>
      </c>
      <c r="G770" s="9">
        <f t="shared" ref="G770:G833" si="162">(E770*0.4)+(F770*0.6)</f>
        <v>0</v>
      </c>
      <c r="H770" s="9">
        <f t="shared" si="152"/>
        <v>0</v>
      </c>
      <c r="I770" s="9">
        <f t="shared" si="160"/>
        <v>0</v>
      </c>
      <c r="J770" s="9">
        <f t="shared" si="161"/>
        <v>0</v>
      </c>
      <c r="K770" s="9" t="str">
        <f t="shared" si="153"/>
        <v/>
      </c>
      <c r="L770" s="9" t="str">
        <f t="shared" si="154"/>
        <v/>
      </c>
      <c r="M770" s="9" t="str">
        <f t="shared" si="155"/>
        <v/>
      </c>
      <c r="N770" s="9" t="str">
        <f t="shared" si="156"/>
        <v/>
      </c>
      <c r="O770" s="9" t="str">
        <f t="shared" si="157"/>
        <v/>
      </c>
      <c r="P770" s="9" t="str">
        <f t="shared" si="158"/>
        <v/>
      </c>
      <c r="Q770" s="9" t="str">
        <f t="shared" si="159"/>
        <v/>
      </c>
      <c r="R770" s="9" t="str">
        <f>IF(A770&lt;&gt;"",IF(COUNTIF($G$2:$G$1000,"&gt;=50")&gt;=10,IF(AND(F770&gt;=55,G770&gt;=50),IF(_xlfn.RANK.EQ(K770,$K$2:$K$1000,0)&lt;=ROUND(COUNTIFS($G$2:$G$1000,"&gt;=50",$F$2:$F$1000,"&gt;=55")/100*$AF$9,0),$AF$8,IF(_xlfn.RANK.EQ(L770,$L$2:$L$1000,0)&lt;=ROUND(COUNTIFS($G$2:$G$1000,"&gt;=50",$F$2:$F$1000,"&gt;=55")/100*$AE$9,0),$AE$8,IF(_xlfn.RANK.EQ(M770,$M$2:$M$1000,0)&lt;=ROUND(COUNTIFS($G$2:$G$1000,"&gt;=50",$F$2:$F$1000,"&gt;=55")/100*$AD$9,0),$AD$8,IF(_xlfn.RANK.EQ(N770,$N$2:$N$1000,0)&lt;=ROUND(COUNTIFS($G$2:$G$1000,"&gt;=50",$F$2:$F$1000,"&gt;=55")/100*$AC$9,0),$AC$8,IF(_xlfn.RANK.EQ(O770,$O$2:$O$1000,0)&lt;=ROUND(COUNTIFS($G$2:$G$1000,"&gt;=50",$F$2:$F$1000,"&gt;=55")/100*$AB$9,0),$AB$8,IF(_xlfn.RANK.EQ(P770,$P$2:$P$1000,0)&lt;=ROUND(COUNTIFS($G$2:$G$1000,"&gt;=50",$F$2:$F$1000,"&gt;=55")/100*$AA$9,0),$AA$8,$Z$8)))))),IF(I770&gt;=$Y$9,$Y$8,$X$8)),IF(I770&gt;=$X$32,$X$30,IF(I770&gt;=$Y$32,$Y$30,IF(I770&gt;=$Z$32,$Z$30,IF(I770&gt;=$AA$32,$AA$30,IF(I770&gt;=$AB$32,$AB$30,IF(I770&gt;=$AC$32,$AC$30,IF(I770&gt;=$AD$32,$AD$30,IF(I770&gt;=$AE$32,$AE$30,$AF$30))))))))),"")</f>
        <v/>
      </c>
      <c r="S770" s="9" t="str" cm="1">
        <f t="array" ref="S770">IF(AND(D770&lt;&gt;"",D770&lt;&gt;"GR"),IF(COUNTIF($H$2:$H$1000,"&gt;=50")&gt;=10,IF(D770&lt;&gt;"GR",IF(AND(D770&gt;=55,H770&gt;=50),_xlfn.IFS(AND(H770&gt;=$AF$11,H770&gt;$AE$10,H770&gt;$AD$10,H770&gt;$AC$10,H770&gt;$AB$10,H770&gt;$AA$10,H770&gt;$Z$10),"AA",AND(H770&gt;=$AE$11,H770&gt;$AD$10,H770&gt;$AC$10,H770&gt;$AB$10,H770&gt;$AA$10,H770&gt;$Z$10),"BA",AND(H770&gt;=$AD$11,H770&gt;$AC$10,H770&gt;$AB$10,H770&gt;$AA$10,H770&gt;$Z$10),"BB",AND(H770&gt;=$AC$11,H770&gt;$AB$10,H770&gt;$AA$10,H770&gt;$Z$10),"CB",AND(H770&gt;=$AB$11,H770&gt;$AA$10,H770&gt;$Z$10),"CC",AND(H770&gt;=$AA$11,H770&gt;$Z$10),"DC",H770&gt;=50,"DD"),IF(H770&gt;=$Y$9,"FD","FF")),R770),IF(J770&gt;=$X$32,$X$30,IF(J770&gt;=$Y$32,$Y$30,IF(J770&gt;=$Z$32,$Z$30,IF(J770&gt;=$AA$32,$AA$30,IF(J770&gt;=$AB$32,$AB$30,IF(J770&gt;=$AC$32,$AC$30,IF(J770&gt;=$AD$32,$AD$30,IF(J770&gt;=$AE$32,$AE$30,$AF$30))))))))),R770)</f>
        <v/>
      </c>
      <c r="T770" s="9" t="str" cm="1">
        <f t="array" ref="T770">IF(A770&lt;&gt;"",IF(_xlfn.BITOR(D770&lt;&gt;"GR",D770&lt;&gt;""),IF(AND(J770&gt;=50,D770&gt;=55),_xlfn.RANK.EQ(J770,$J$2:$J$1000,0),_xlfn.IFS(S770="FD",999,S770="FF",1000)),IF(AND(J770&gt;=50,F770&gt;=55),_xlfn.RANK.EQ(J770,$J$2:$J$326,0),_xlfn.IFS(S770="FD",999,S770="FF",1000))),"")</f>
        <v/>
      </c>
    </row>
    <row r="771" spans="1:20" x14ac:dyDescent="0.2">
      <c r="A771" s="3"/>
      <c r="B771" s="3"/>
      <c r="C771" s="3"/>
      <c r="D771" s="3"/>
      <c r="E771" s="16">
        <f t="shared" ref="E771:E834" si="163">IF(_xlfn.BITOR(B771="GR",B771=""),0,B771)</f>
        <v>0</v>
      </c>
      <c r="F771" s="16">
        <f t="shared" ref="F771:F834" si="164">IF(_xlfn.BITOR(C771="",C771="GR"),0,C771)</f>
        <v>0</v>
      </c>
      <c r="G771" s="9">
        <f t="shared" si="162"/>
        <v>0</v>
      </c>
      <c r="H771" s="9">
        <f t="shared" ref="H771:H834" si="165">IF(AND(D771&lt;&gt;"",D771&lt;&gt;"GR"),(E771*0.4)+(D771*0.6),G771)</f>
        <v>0</v>
      </c>
      <c r="I771" s="9">
        <f t="shared" si="160"/>
        <v>0</v>
      </c>
      <c r="J771" s="9">
        <f t="shared" si="161"/>
        <v>0</v>
      </c>
      <c r="K771" s="9" t="str">
        <f t="shared" ref="K771:K834" si="166">IF(AND(G771&gt;=50,F771&gt;=55),G771,"")</f>
        <v/>
      </c>
      <c r="L771" s="9" t="str">
        <f t="shared" ref="L771:L834" si="167">IF(K771&lt;&gt;"",IF(_xlfn.RANK.EQ(K771,$K$2:$K$326,0)&lt;=ROUND(COUNTIFS($G$2:$G$326,"&gt;=50",$F$2:$F$326,"&gt;=55")/100*$AF$9,0),"",G771),"")</f>
        <v/>
      </c>
      <c r="M771" s="9" t="str">
        <f t="shared" ref="M771:M834" si="168">IF(L771&lt;&gt;"",IF(_xlfn.RANK.EQ(L771,$L$2:$L$326,0)&lt;=ROUND(COUNTIFS($G$2:$G$326,"&gt;=50",$F$2:$F$326,"&gt;=55")/100*$AE$9,0),"",G771),"")</f>
        <v/>
      </c>
      <c r="N771" s="9" t="str">
        <f t="shared" ref="N771:N834" si="169">IF(M771&lt;&gt;"",IF(_xlfn.RANK.EQ(M771,$M$2:$M$326,0)&lt;=ROUND(COUNTIFS($G$2:$G$326,"&gt;=50",$F$2:$F$326,"&gt;=55")/100*$AD$9,0),"",G771),"")</f>
        <v/>
      </c>
      <c r="O771" s="9" t="str">
        <f t="shared" ref="O771:O834" si="170">IF(N771&lt;&gt;"",IF(_xlfn.RANK.EQ(N771,$N$2:$N$326,0)&lt;=ROUND(COUNTIFS($G$2:$G$326,"&gt;=50",$F$2:$F$326,"&gt;=55")/100*$AC$9,0),"",G771),"")</f>
        <v/>
      </c>
      <c r="P771" s="9" t="str">
        <f t="shared" ref="P771:P834" si="171">IF(O771&lt;&gt;"",IF(_xlfn.RANK.EQ(O771,$O$2:$O$326,0)&lt;=ROUND(COUNTIFS($G$2:$G$326,"&gt;=50",$F$2:$F$326,"&gt;=55")/100*$AB$9,0),"",G771),"")</f>
        <v/>
      </c>
      <c r="Q771" s="9" t="str">
        <f t="shared" ref="Q771:Q834" si="172">IF(P771&lt;&gt;"",IF(_xlfn.RANK.EQ(P771,$P$2:$P$326,0)&lt;=ROUND(COUNTIFS($G$2:$G$326,"&gt;=50",$F$2:$F$326,"&gt;=55")/100*$AA$9,0),"",G771),"")</f>
        <v/>
      </c>
      <c r="R771" s="9" t="str">
        <f>IF(A771&lt;&gt;"",IF(COUNTIF($G$2:$G$1000,"&gt;=50")&gt;=10,IF(AND(F771&gt;=55,G771&gt;=50),IF(_xlfn.RANK.EQ(K771,$K$2:$K$1000,0)&lt;=ROUND(COUNTIFS($G$2:$G$1000,"&gt;=50",$F$2:$F$1000,"&gt;=55")/100*$AF$9,0),$AF$8,IF(_xlfn.RANK.EQ(L771,$L$2:$L$1000,0)&lt;=ROUND(COUNTIFS($G$2:$G$1000,"&gt;=50",$F$2:$F$1000,"&gt;=55")/100*$AE$9,0),$AE$8,IF(_xlfn.RANK.EQ(M771,$M$2:$M$1000,0)&lt;=ROUND(COUNTIFS($G$2:$G$1000,"&gt;=50",$F$2:$F$1000,"&gt;=55")/100*$AD$9,0),$AD$8,IF(_xlfn.RANK.EQ(N771,$N$2:$N$1000,0)&lt;=ROUND(COUNTIFS($G$2:$G$1000,"&gt;=50",$F$2:$F$1000,"&gt;=55")/100*$AC$9,0),$AC$8,IF(_xlfn.RANK.EQ(O771,$O$2:$O$1000,0)&lt;=ROUND(COUNTIFS($G$2:$G$1000,"&gt;=50",$F$2:$F$1000,"&gt;=55")/100*$AB$9,0),$AB$8,IF(_xlfn.RANK.EQ(P771,$P$2:$P$1000,0)&lt;=ROUND(COUNTIFS($G$2:$G$1000,"&gt;=50",$F$2:$F$1000,"&gt;=55")/100*$AA$9,0),$AA$8,$Z$8)))))),IF(I771&gt;=$Y$9,$Y$8,$X$8)),IF(I771&gt;=$X$32,$X$30,IF(I771&gt;=$Y$32,$Y$30,IF(I771&gt;=$Z$32,$Z$30,IF(I771&gt;=$AA$32,$AA$30,IF(I771&gt;=$AB$32,$AB$30,IF(I771&gt;=$AC$32,$AC$30,IF(I771&gt;=$AD$32,$AD$30,IF(I771&gt;=$AE$32,$AE$30,$AF$30))))))))),"")</f>
        <v/>
      </c>
      <c r="S771" s="9" t="str" cm="1">
        <f t="array" ref="S771">IF(AND(D771&lt;&gt;"",D771&lt;&gt;"GR"),IF(COUNTIF($H$2:$H$1000,"&gt;=50")&gt;=10,IF(D771&lt;&gt;"GR",IF(AND(D771&gt;=55,H771&gt;=50),_xlfn.IFS(AND(H771&gt;=$AF$11,H771&gt;$AE$10,H771&gt;$AD$10,H771&gt;$AC$10,H771&gt;$AB$10,H771&gt;$AA$10,H771&gt;$Z$10),"AA",AND(H771&gt;=$AE$11,H771&gt;$AD$10,H771&gt;$AC$10,H771&gt;$AB$10,H771&gt;$AA$10,H771&gt;$Z$10),"BA",AND(H771&gt;=$AD$11,H771&gt;$AC$10,H771&gt;$AB$10,H771&gt;$AA$10,H771&gt;$Z$10),"BB",AND(H771&gt;=$AC$11,H771&gt;$AB$10,H771&gt;$AA$10,H771&gt;$Z$10),"CB",AND(H771&gt;=$AB$11,H771&gt;$AA$10,H771&gt;$Z$10),"CC",AND(H771&gt;=$AA$11,H771&gt;$Z$10),"DC",H771&gt;=50,"DD"),IF(H771&gt;=$Y$9,"FD","FF")),R771),IF(J771&gt;=$X$32,$X$30,IF(J771&gt;=$Y$32,$Y$30,IF(J771&gt;=$Z$32,$Z$30,IF(J771&gt;=$AA$32,$AA$30,IF(J771&gt;=$AB$32,$AB$30,IF(J771&gt;=$AC$32,$AC$30,IF(J771&gt;=$AD$32,$AD$30,IF(J771&gt;=$AE$32,$AE$30,$AF$30))))))))),R771)</f>
        <v/>
      </c>
      <c r="T771" s="9" t="str" cm="1">
        <f t="array" ref="T771">IF(A771&lt;&gt;"",IF(_xlfn.BITOR(D771&lt;&gt;"GR",D771&lt;&gt;""),IF(AND(J771&gt;=50,D771&gt;=55),_xlfn.RANK.EQ(J771,$J$2:$J$1000,0),_xlfn.IFS(S771="FD",999,S771="FF",1000)),IF(AND(J771&gt;=50,F771&gt;=55),_xlfn.RANK.EQ(J771,$J$2:$J$326,0),_xlfn.IFS(S771="FD",999,S771="FF",1000))),"")</f>
        <v/>
      </c>
    </row>
    <row r="772" spans="1:20" x14ac:dyDescent="0.2">
      <c r="A772" s="3"/>
      <c r="B772" s="3"/>
      <c r="C772" s="3"/>
      <c r="D772" s="3"/>
      <c r="E772" s="16">
        <f t="shared" si="163"/>
        <v>0</v>
      </c>
      <c r="F772" s="16">
        <f t="shared" si="164"/>
        <v>0</v>
      </c>
      <c r="G772" s="9">
        <f t="shared" si="162"/>
        <v>0</v>
      </c>
      <c r="H772" s="9">
        <f t="shared" si="165"/>
        <v>0</v>
      </c>
      <c r="I772" s="9">
        <f t="shared" si="160"/>
        <v>0</v>
      </c>
      <c r="J772" s="9">
        <f t="shared" si="161"/>
        <v>0</v>
      </c>
      <c r="K772" s="9" t="str">
        <f t="shared" si="166"/>
        <v/>
      </c>
      <c r="L772" s="9" t="str">
        <f t="shared" si="167"/>
        <v/>
      </c>
      <c r="M772" s="9" t="str">
        <f t="shared" si="168"/>
        <v/>
      </c>
      <c r="N772" s="9" t="str">
        <f t="shared" si="169"/>
        <v/>
      </c>
      <c r="O772" s="9" t="str">
        <f t="shared" si="170"/>
        <v/>
      </c>
      <c r="P772" s="9" t="str">
        <f t="shared" si="171"/>
        <v/>
      </c>
      <c r="Q772" s="9" t="str">
        <f t="shared" si="172"/>
        <v/>
      </c>
      <c r="R772" s="9" t="str">
        <f>IF(A772&lt;&gt;"",IF(COUNTIF($G$2:$G$1000,"&gt;=50")&gt;=10,IF(AND(F772&gt;=55,G772&gt;=50),IF(_xlfn.RANK.EQ(K772,$K$2:$K$1000,0)&lt;=ROUND(COUNTIFS($G$2:$G$1000,"&gt;=50",$F$2:$F$1000,"&gt;=55")/100*$AF$9,0),$AF$8,IF(_xlfn.RANK.EQ(L772,$L$2:$L$1000,0)&lt;=ROUND(COUNTIFS($G$2:$G$1000,"&gt;=50",$F$2:$F$1000,"&gt;=55")/100*$AE$9,0),$AE$8,IF(_xlfn.RANK.EQ(M772,$M$2:$M$1000,0)&lt;=ROUND(COUNTIFS($G$2:$G$1000,"&gt;=50",$F$2:$F$1000,"&gt;=55")/100*$AD$9,0),$AD$8,IF(_xlfn.RANK.EQ(N772,$N$2:$N$1000,0)&lt;=ROUND(COUNTIFS($G$2:$G$1000,"&gt;=50",$F$2:$F$1000,"&gt;=55")/100*$AC$9,0),$AC$8,IF(_xlfn.RANK.EQ(O772,$O$2:$O$1000,0)&lt;=ROUND(COUNTIFS($G$2:$G$1000,"&gt;=50",$F$2:$F$1000,"&gt;=55")/100*$AB$9,0),$AB$8,IF(_xlfn.RANK.EQ(P772,$P$2:$P$1000,0)&lt;=ROUND(COUNTIFS($G$2:$G$1000,"&gt;=50",$F$2:$F$1000,"&gt;=55")/100*$AA$9,0),$AA$8,$Z$8)))))),IF(I772&gt;=$Y$9,$Y$8,$X$8)),IF(I772&gt;=$X$32,$X$30,IF(I772&gt;=$Y$32,$Y$30,IF(I772&gt;=$Z$32,$Z$30,IF(I772&gt;=$AA$32,$AA$30,IF(I772&gt;=$AB$32,$AB$30,IF(I772&gt;=$AC$32,$AC$30,IF(I772&gt;=$AD$32,$AD$30,IF(I772&gt;=$AE$32,$AE$30,$AF$30))))))))),"")</f>
        <v/>
      </c>
      <c r="S772" s="9" t="str" cm="1">
        <f t="array" ref="S772">IF(AND(D772&lt;&gt;"",D772&lt;&gt;"GR"),IF(COUNTIF($H$2:$H$1000,"&gt;=50")&gt;=10,IF(D772&lt;&gt;"GR",IF(AND(D772&gt;=55,H772&gt;=50),_xlfn.IFS(AND(H772&gt;=$AF$11,H772&gt;$AE$10,H772&gt;$AD$10,H772&gt;$AC$10,H772&gt;$AB$10,H772&gt;$AA$10,H772&gt;$Z$10),"AA",AND(H772&gt;=$AE$11,H772&gt;$AD$10,H772&gt;$AC$10,H772&gt;$AB$10,H772&gt;$AA$10,H772&gt;$Z$10),"BA",AND(H772&gt;=$AD$11,H772&gt;$AC$10,H772&gt;$AB$10,H772&gt;$AA$10,H772&gt;$Z$10),"BB",AND(H772&gt;=$AC$11,H772&gt;$AB$10,H772&gt;$AA$10,H772&gt;$Z$10),"CB",AND(H772&gt;=$AB$11,H772&gt;$AA$10,H772&gt;$Z$10),"CC",AND(H772&gt;=$AA$11,H772&gt;$Z$10),"DC",H772&gt;=50,"DD"),IF(H772&gt;=$Y$9,"FD","FF")),R772),IF(J772&gt;=$X$32,$X$30,IF(J772&gt;=$Y$32,$Y$30,IF(J772&gt;=$Z$32,$Z$30,IF(J772&gt;=$AA$32,$AA$30,IF(J772&gt;=$AB$32,$AB$30,IF(J772&gt;=$AC$32,$AC$30,IF(J772&gt;=$AD$32,$AD$30,IF(J772&gt;=$AE$32,$AE$30,$AF$30))))))))),R772)</f>
        <v/>
      </c>
      <c r="T772" s="9" t="str" cm="1">
        <f t="array" ref="T772">IF(A772&lt;&gt;"",IF(_xlfn.BITOR(D772&lt;&gt;"GR",D772&lt;&gt;""),IF(AND(J772&gt;=50,D772&gt;=55),_xlfn.RANK.EQ(J772,$J$2:$J$1000,0),_xlfn.IFS(S772="FD",999,S772="FF",1000)),IF(AND(J772&gt;=50,F772&gt;=55),_xlfn.RANK.EQ(J772,$J$2:$J$326,0),_xlfn.IFS(S772="FD",999,S772="FF",1000))),"")</f>
        <v/>
      </c>
    </row>
    <row r="773" spans="1:20" x14ac:dyDescent="0.2">
      <c r="A773" s="3"/>
      <c r="B773" s="3"/>
      <c r="C773" s="3"/>
      <c r="D773" s="3"/>
      <c r="E773" s="16">
        <f t="shared" si="163"/>
        <v>0</v>
      </c>
      <c r="F773" s="16">
        <f t="shared" si="164"/>
        <v>0</v>
      </c>
      <c r="G773" s="9">
        <f t="shared" si="162"/>
        <v>0</v>
      </c>
      <c r="H773" s="9">
        <f t="shared" si="165"/>
        <v>0</v>
      </c>
      <c r="I773" s="9">
        <f t="shared" si="160"/>
        <v>0</v>
      </c>
      <c r="J773" s="9">
        <f t="shared" si="161"/>
        <v>0</v>
      </c>
      <c r="K773" s="9" t="str">
        <f t="shared" si="166"/>
        <v/>
      </c>
      <c r="L773" s="9" t="str">
        <f t="shared" si="167"/>
        <v/>
      </c>
      <c r="M773" s="9" t="str">
        <f t="shared" si="168"/>
        <v/>
      </c>
      <c r="N773" s="9" t="str">
        <f t="shared" si="169"/>
        <v/>
      </c>
      <c r="O773" s="9" t="str">
        <f t="shared" si="170"/>
        <v/>
      </c>
      <c r="P773" s="9" t="str">
        <f t="shared" si="171"/>
        <v/>
      </c>
      <c r="Q773" s="9" t="str">
        <f t="shared" si="172"/>
        <v/>
      </c>
      <c r="R773" s="9" t="str">
        <f>IF(A773&lt;&gt;"",IF(COUNTIF($G$2:$G$1000,"&gt;=50")&gt;=10,IF(AND(F773&gt;=55,G773&gt;=50),IF(_xlfn.RANK.EQ(K773,$K$2:$K$1000,0)&lt;=ROUND(COUNTIFS($G$2:$G$1000,"&gt;=50",$F$2:$F$1000,"&gt;=55")/100*$AF$9,0),$AF$8,IF(_xlfn.RANK.EQ(L773,$L$2:$L$1000,0)&lt;=ROUND(COUNTIFS($G$2:$G$1000,"&gt;=50",$F$2:$F$1000,"&gt;=55")/100*$AE$9,0),$AE$8,IF(_xlfn.RANK.EQ(M773,$M$2:$M$1000,0)&lt;=ROUND(COUNTIFS($G$2:$G$1000,"&gt;=50",$F$2:$F$1000,"&gt;=55")/100*$AD$9,0),$AD$8,IF(_xlfn.RANK.EQ(N773,$N$2:$N$1000,0)&lt;=ROUND(COUNTIFS($G$2:$G$1000,"&gt;=50",$F$2:$F$1000,"&gt;=55")/100*$AC$9,0),$AC$8,IF(_xlfn.RANK.EQ(O773,$O$2:$O$1000,0)&lt;=ROUND(COUNTIFS($G$2:$G$1000,"&gt;=50",$F$2:$F$1000,"&gt;=55")/100*$AB$9,0),$AB$8,IF(_xlfn.RANK.EQ(P773,$P$2:$P$1000,0)&lt;=ROUND(COUNTIFS($G$2:$G$1000,"&gt;=50",$F$2:$F$1000,"&gt;=55")/100*$AA$9,0),$AA$8,$Z$8)))))),IF(I773&gt;=$Y$9,$Y$8,$X$8)),IF(I773&gt;=$X$32,$X$30,IF(I773&gt;=$Y$32,$Y$30,IF(I773&gt;=$Z$32,$Z$30,IF(I773&gt;=$AA$32,$AA$30,IF(I773&gt;=$AB$32,$AB$30,IF(I773&gt;=$AC$32,$AC$30,IF(I773&gt;=$AD$32,$AD$30,IF(I773&gt;=$AE$32,$AE$30,$AF$30))))))))),"")</f>
        <v/>
      </c>
      <c r="S773" s="9" t="str" cm="1">
        <f t="array" ref="S773">IF(AND(D773&lt;&gt;"",D773&lt;&gt;"GR"),IF(COUNTIF($H$2:$H$1000,"&gt;=50")&gt;=10,IF(D773&lt;&gt;"GR",IF(AND(D773&gt;=55,H773&gt;=50),_xlfn.IFS(AND(H773&gt;=$AF$11,H773&gt;$AE$10,H773&gt;$AD$10,H773&gt;$AC$10,H773&gt;$AB$10,H773&gt;$AA$10,H773&gt;$Z$10),"AA",AND(H773&gt;=$AE$11,H773&gt;$AD$10,H773&gt;$AC$10,H773&gt;$AB$10,H773&gt;$AA$10,H773&gt;$Z$10),"BA",AND(H773&gt;=$AD$11,H773&gt;$AC$10,H773&gt;$AB$10,H773&gt;$AA$10,H773&gt;$Z$10),"BB",AND(H773&gt;=$AC$11,H773&gt;$AB$10,H773&gt;$AA$10,H773&gt;$Z$10),"CB",AND(H773&gt;=$AB$11,H773&gt;$AA$10,H773&gt;$Z$10),"CC",AND(H773&gt;=$AA$11,H773&gt;$Z$10),"DC",H773&gt;=50,"DD"),IF(H773&gt;=$Y$9,"FD","FF")),R773),IF(J773&gt;=$X$32,$X$30,IF(J773&gt;=$Y$32,$Y$30,IF(J773&gt;=$Z$32,$Z$30,IF(J773&gt;=$AA$32,$AA$30,IF(J773&gt;=$AB$32,$AB$30,IF(J773&gt;=$AC$32,$AC$30,IF(J773&gt;=$AD$32,$AD$30,IF(J773&gt;=$AE$32,$AE$30,$AF$30))))))))),R773)</f>
        <v/>
      </c>
      <c r="T773" s="9" t="str" cm="1">
        <f t="array" ref="T773">IF(A773&lt;&gt;"",IF(_xlfn.BITOR(D773&lt;&gt;"GR",D773&lt;&gt;""),IF(AND(J773&gt;=50,D773&gt;=55),_xlfn.RANK.EQ(J773,$J$2:$J$1000,0),_xlfn.IFS(S773="FD",999,S773="FF",1000)),IF(AND(J773&gt;=50,F773&gt;=55),_xlfn.RANK.EQ(J773,$J$2:$J$326,0),_xlfn.IFS(S773="FD",999,S773="FF",1000))),"")</f>
        <v/>
      </c>
    </row>
    <row r="774" spans="1:20" x14ac:dyDescent="0.2">
      <c r="A774" s="3"/>
      <c r="B774" s="3"/>
      <c r="C774" s="3"/>
      <c r="D774" s="3"/>
      <c r="E774" s="16">
        <f t="shared" si="163"/>
        <v>0</v>
      </c>
      <c r="F774" s="16">
        <f t="shared" si="164"/>
        <v>0</v>
      </c>
      <c r="G774" s="9">
        <f t="shared" si="162"/>
        <v>0</v>
      </c>
      <c r="H774" s="9">
        <f t="shared" si="165"/>
        <v>0</v>
      </c>
      <c r="I774" s="9">
        <f t="shared" si="160"/>
        <v>0</v>
      </c>
      <c r="J774" s="9">
        <f t="shared" si="161"/>
        <v>0</v>
      </c>
      <c r="K774" s="9" t="str">
        <f t="shared" si="166"/>
        <v/>
      </c>
      <c r="L774" s="9" t="str">
        <f t="shared" si="167"/>
        <v/>
      </c>
      <c r="M774" s="9" t="str">
        <f t="shared" si="168"/>
        <v/>
      </c>
      <c r="N774" s="9" t="str">
        <f t="shared" si="169"/>
        <v/>
      </c>
      <c r="O774" s="9" t="str">
        <f t="shared" si="170"/>
        <v/>
      </c>
      <c r="P774" s="9" t="str">
        <f t="shared" si="171"/>
        <v/>
      </c>
      <c r="Q774" s="9" t="str">
        <f t="shared" si="172"/>
        <v/>
      </c>
      <c r="R774" s="9" t="str">
        <f>IF(A774&lt;&gt;"",IF(COUNTIF($G$2:$G$1000,"&gt;=50")&gt;=10,IF(AND(F774&gt;=55,G774&gt;=50),IF(_xlfn.RANK.EQ(K774,$K$2:$K$1000,0)&lt;=ROUND(COUNTIFS($G$2:$G$1000,"&gt;=50",$F$2:$F$1000,"&gt;=55")/100*$AF$9,0),$AF$8,IF(_xlfn.RANK.EQ(L774,$L$2:$L$1000,0)&lt;=ROUND(COUNTIFS($G$2:$G$1000,"&gt;=50",$F$2:$F$1000,"&gt;=55")/100*$AE$9,0),$AE$8,IF(_xlfn.RANK.EQ(M774,$M$2:$M$1000,0)&lt;=ROUND(COUNTIFS($G$2:$G$1000,"&gt;=50",$F$2:$F$1000,"&gt;=55")/100*$AD$9,0),$AD$8,IF(_xlfn.RANK.EQ(N774,$N$2:$N$1000,0)&lt;=ROUND(COUNTIFS($G$2:$G$1000,"&gt;=50",$F$2:$F$1000,"&gt;=55")/100*$AC$9,0),$AC$8,IF(_xlfn.RANK.EQ(O774,$O$2:$O$1000,0)&lt;=ROUND(COUNTIFS($G$2:$G$1000,"&gt;=50",$F$2:$F$1000,"&gt;=55")/100*$AB$9,0),$AB$8,IF(_xlfn.RANK.EQ(P774,$P$2:$P$1000,0)&lt;=ROUND(COUNTIFS($G$2:$G$1000,"&gt;=50",$F$2:$F$1000,"&gt;=55")/100*$AA$9,0),$AA$8,$Z$8)))))),IF(I774&gt;=$Y$9,$Y$8,$X$8)),IF(I774&gt;=$X$32,$X$30,IF(I774&gt;=$Y$32,$Y$30,IF(I774&gt;=$Z$32,$Z$30,IF(I774&gt;=$AA$32,$AA$30,IF(I774&gt;=$AB$32,$AB$30,IF(I774&gt;=$AC$32,$AC$30,IF(I774&gt;=$AD$32,$AD$30,IF(I774&gt;=$AE$32,$AE$30,$AF$30))))))))),"")</f>
        <v/>
      </c>
      <c r="S774" s="9" t="str" cm="1">
        <f t="array" ref="S774">IF(AND(D774&lt;&gt;"",D774&lt;&gt;"GR"),IF(COUNTIF($H$2:$H$1000,"&gt;=50")&gt;=10,IF(D774&lt;&gt;"GR",IF(AND(D774&gt;=55,H774&gt;=50),_xlfn.IFS(AND(H774&gt;=$AF$11,H774&gt;$AE$10,H774&gt;$AD$10,H774&gt;$AC$10,H774&gt;$AB$10,H774&gt;$AA$10,H774&gt;$Z$10),"AA",AND(H774&gt;=$AE$11,H774&gt;$AD$10,H774&gt;$AC$10,H774&gt;$AB$10,H774&gt;$AA$10,H774&gt;$Z$10),"BA",AND(H774&gt;=$AD$11,H774&gt;$AC$10,H774&gt;$AB$10,H774&gt;$AA$10,H774&gt;$Z$10),"BB",AND(H774&gt;=$AC$11,H774&gt;$AB$10,H774&gt;$AA$10,H774&gt;$Z$10),"CB",AND(H774&gt;=$AB$11,H774&gt;$AA$10,H774&gt;$Z$10),"CC",AND(H774&gt;=$AA$11,H774&gt;$Z$10),"DC",H774&gt;=50,"DD"),IF(H774&gt;=$Y$9,"FD","FF")),R774),IF(J774&gt;=$X$32,$X$30,IF(J774&gt;=$Y$32,$Y$30,IF(J774&gt;=$Z$32,$Z$30,IF(J774&gt;=$AA$32,$AA$30,IF(J774&gt;=$AB$32,$AB$30,IF(J774&gt;=$AC$32,$AC$30,IF(J774&gt;=$AD$32,$AD$30,IF(J774&gt;=$AE$32,$AE$30,$AF$30))))))))),R774)</f>
        <v/>
      </c>
      <c r="T774" s="9" t="str" cm="1">
        <f t="array" ref="T774">IF(A774&lt;&gt;"",IF(_xlfn.BITOR(D774&lt;&gt;"GR",D774&lt;&gt;""),IF(AND(J774&gt;=50,D774&gt;=55),_xlfn.RANK.EQ(J774,$J$2:$J$1000,0),_xlfn.IFS(S774="FD",999,S774="FF",1000)),IF(AND(J774&gt;=50,F774&gt;=55),_xlfn.RANK.EQ(J774,$J$2:$J$326,0),_xlfn.IFS(S774="FD",999,S774="FF",1000))),"")</f>
        <v/>
      </c>
    </row>
    <row r="775" spans="1:20" x14ac:dyDescent="0.2">
      <c r="A775" s="3"/>
      <c r="B775" s="3"/>
      <c r="C775" s="3"/>
      <c r="D775" s="3"/>
      <c r="E775" s="16">
        <f t="shared" si="163"/>
        <v>0</v>
      </c>
      <c r="F775" s="16">
        <f t="shared" si="164"/>
        <v>0</v>
      </c>
      <c r="G775" s="9">
        <f t="shared" si="162"/>
        <v>0</v>
      </c>
      <c r="H775" s="9">
        <f t="shared" si="165"/>
        <v>0</v>
      </c>
      <c r="I775" s="9">
        <f t="shared" ref="I775:I838" si="173">ROUND(G775,0)</f>
        <v>0</v>
      </c>
      <c r="J775" s="9">
        <f t="shared" ref="J775:J838" si="174">ROUND(H775,0)</f>
        <v>0</v>
      </c>
      <c r="K775" s="9" t="str">
        <f t="shared" si="166"/>
        <v/>
      </c>
      <c r="L775" s="9" t="str">
        <f t="shared" si="167"/>
        <v/>
      </c>
      <c r="M775" s="9" t="str">
        <f t="shared" si="168"/>
        <v/>
      </c>
      <c r="N775" s="9" t="str">
        <f t="shared" si="169"/>
        <v/>
      </c>
      <c r="O775" s="9" t="str">
        <f t="shared" si="170"/>
        <v/>
      </c>
      <c r="P775" s="9" t="str">
        <f t="shared" si="171"/>
        <v/>
      </c>
      <c r="Q775" s="9" t="str">
        <f t="shared" si="172"/>
        <v/>
      </c>
      <c r="R775" s="9" t="str">
        <f>IF(A775&lt;&gt;"",IF(COUNTIF($G$2:$G$1000,"&gt;=50")&gt;=10,IF(AND(F775&gt;=55,G775&gt;=50),IF(_xlfn.RANK.EQ(K775,$K$2:$K$1000,0)&lt;=ROUND(COUNTIFS($G$2:$G$1000,"&gt;=50",$F$2:$F$1000,"&gt;=55")/100*$AF$9,0),$AF$8,IF(_xlfn.RANK.EQ(L775,$L$2:$L$1000,0)&lt;=ROUND(COUNTIFS($G$2:$G$1000,"&gt;=50",$F$2:$F$1000,"&gt;=55")/100*$AE$9,0),$AE$8,IF(_xlfn.RANK.EQ(M775,$M$2:$M$1000,0)&lt;=ROUND(COUNTIFS($G$2:$G$1000,"&gt;=50",$F$2:$F$1000,"&gt;=55")/100*$AD$9,0),$AD$8,IF(_xlfn.RANK.EQ(N775,$N$2:$N$1000,0)&lt;=ROUND(COUNTIFS($G$2:$G$1000,"&gt;=50",$F$2:$F$1000,"&gt;=55")/100*$AC$9,0),$AC$8,IF(_xlfn.RANK.EQ(O775,$O$2:$O$1000,0)&lt;=ROUND(COUNTIFS($G$2:$G$1000,"&gt;=50",$F$2:$F$1000,"&gt;=55")/100*$AB$9,0),$AB$8,IF(_xlfn.RANK.EQ(P775,$P$2:$P$1000,0)&lt;=ROUND(COUNTIFS($G$2:$G$1000,"&gt;=50",$F$2:$F$1000,"&gt;=55")/100*$AA$9,0),$AA$8,$Z$8)))))),IF(I775&gt;=$Y$9,$Y$8,$X$8)),IF(I775&gt;=$X$32,$X$30,IF(I775&gt;=$Y$32,$Y$30,IF(I775&gt;=$Z$32,$Z$30,IF(I775&gt;=$AA$32,$AA$30,IF(I775&gt;=$AB$32,$AB$30,IF(I775&gt;=$AC$32,$AC$30,IF(I775&gt;=$AD$32,$AD$30,IF(I775&gt;=$AE$32,$AE$30,$AF$30))))))))),"")</f>
        <v/>
      </c>
      <c r="S775" s="9" t="str" cm="1">
        <f t="array" ref="S775">IF(AND(D775&lt;&gt;"",D775&lt;&gt;"GR"),IF(COUNTIF($H$2:$H$1000,"&gt;=50")&gt;=10,IF(D775&lt;&gt;"GR",IF(AND(D775&gt;=55,H775&gt;=50),_xlfn.IFS(AND(H775&gt;=$AF$11,H775&gt;$AE$10,H775&gt;$AD$10,H775&gt;$AC$10,H775&gt;$AB$10,H775&gt;$AA$10,H775&gt;$Z$10),"AA",AND(H775&gt;=$AE$11,H775&gt;$AD$10,H775&gt;$AC$10,H775&gt;$AB$10,H775&gt;$AA$10,H775&gt;$Z$10),"BA",AND(H775&gt;=$AD$11,H775&gt;$AC$10,H775&gt;$AB$10,H775&gt;$AA$10,H775&gt;$Z$10),"BB",AND(H775&gt;=$AC$11,H775&gt;$AB$10,H775&gt;$AA$10,H775&gt;$Z$10),"CB",AND(H775&gt;=$AB$11,H775&gt;$AA$10,H775&gt;$Z$10),"CC",AND(H775&gt;=$AA$11,H775&gt;$Z$10),"DC",H775&gt;=50,"DD"),IF(H775&gt;=$Y$9,"FD","FF")),R775),IF(J775&gt;=$X$32,$X$30,IF(J775&gt;=$Y$32,$Y$30,IF(J775&gt;=$Z$32,$Z$30,IF(J775&gt;=$AA$32,$AA$30,IF(J775&gt;=$AB$32,$AB$30,IF(J775&gt;=$AC$32,$AC$30,IF(J775&gt;=$AD$32,$AD$30,IF(J775&gt;=$AE$32,$AE$30,$AF$30))))))))),R775)</f>
        <v/>
      </c>
      <c r="T775" s="9" t="str" cm="1">
        <f t="array" ref="T775">IF(A775&lt;&gt;"",IF(_xlfn.BITOR(D775&lt;&gt;"GR",D775&lt;&gt;""),IF(AND(J775&gt;=50,D775&gt;=55),_xlfn.RANK.EQ(J775,$J$2:$J$1000,0),_xlfn.IFS(S775="FD",999,S775="FF",1000)),IF(AND(J775&gt;=50,F775&gt;=55),_xlfn.RANK.EQ(J775,$J$2:$J$326,0),_xlfn.IFS(S775="FD",999,S775="FF",1000))),"")</f>
        <v/>
      </c>
    </row>
    <row r="776" spans="1:20" x14ac:dyDescent="0.2">
      <c r="A776" s="3"/>
      <c r="B776" s="3"/>
      <c r="C776" s="3"/>
      <c r="D776" s="3"/>
      <c r="E776" s="16">
        <f t="shared" si="163"/>
        <v>0</v>
      </c>
      <c r="F776" s="16">
        <f t="shared" si="164"/>
        <v>0</v>
      </c>
      <c r="G776" s="9">
        <f t="shared" si="162"/>
        <v>0</v>
      </c>
      <c r="H776" s="9">
        <f t="shared" si="165"/>
        <v>0</v>
      </c>
      <c r="I776" s="9">
        <f t="shared" si="173"/>
        <v>0</v>
      </c>
      <c r="J776" s="9">
        <f t="shared" si="174"/>
        <v>0</v>
      </c>
      <c r="K776" s="9" t="str">
        <f t="shared" si="166"/>
        <v/>
      </c>
      <c r="L776" s="9" t="str">
        <f t="shared" si="167"/>
        <v/>
      </c>
      <c r="M776" s="9" t="str">
        <f t="shared" si="168"/>
        <v/>
      </c>
      <c r="N776" s="9" t="str">
        <f t="shared" si="169"/>
        <v/>
      </c>
      <c r="O776" s="9" t="str">
        <f t="shared" si="170"/>
        <v/>
      </c>
      <c r="P776" s="9" t="str">
        <f t="shared" si="171"/>
        <v/>
      </c>
      <c r="Q776" s="9" t="str">
        <f t="shared" si="172"/>
        <v/>
      </c>
      <c r="R776" s="9" t="str">
        <f>IF(A776&lt;&gt;"",IF(COUNTIF($G$2:$G$1000,"&gt;=50")&gt;=10,IF(AND(F776&gt;=55,G776&gt;=50),IF(_xlfn.RANK.EQ(K776,$K$2:$K$1000,0)&lt;=ROUND(COUNTIFS($G$2:$G$1000,"&gt;=50",$F$2:$F$1000,"&gt;=55")/100*$AF$9,0),$AF$8,IF(_xlfn.RANK.EQ(L776,$L$2:$L$1000,0)&lt;=ROUND(COUNTIFS($G$2:$G$1000,"&gt;=50",$F$2:$F$1000,"&gt;=55")/100*$AE$9,0),$AE$8,IF(_xlfn.RANK.EQ(M776,$M$2:$M$1000,0)&lt;=ROUND(COUNTIFS($G$2:$G$1000,"&gt;=50",$F$2:$F$1000,"&gt;=55")/100*$AD$9,0),$AD$8,IF(_xlfn.RANK.EQ(N776,$N$2:$N$1000,0)&lt;=ROUND(COUNTIFS($G$2:$G$1000,"&gt;=50",$F$2:$F$1000,"&gt;=55")/100*$AC$9,0),$AC$8,IF(_xlfn.RANK.EQ(O776,$O$2:$O$1000,0)&lt;=ROUND(COUNTIFS($G$2:$G$1000,"&gt;=50",$F$2:$F$1000,"&gt;=55")/100*$AB$9,0),$AB$8,IF(_xlfn.RANK.EQ(P776,$P$2:$P$1000,0)&lt;=ROUND(COUNTIFS($G$2:$G$1000,"&gt;=50",$F$2:$F$1000,"&gt;=55")/100*$AA$9,0),$AA$8,$Z$8)))))),IF(I776&gt;=$Y$9,$Y$8,$X$8)),IF(I776&gt;=$X$32,$X$30,IF(I776&gt;=$Y$32,$Y$30,IF(I776&gt;=$Z$32,$Z$30,IF(I776&gt;=$AA$32,$AA$30,IF(I776&gt;=$AB$32,$AB$30,IF(I776&gt;=$AC$32,$AC$30,IF(I776&gt;=$AD$32,$AD$30,IF(I776&gt;=$AE$32,$AE$30,$AF$30))))))))),"")</f>
        <v/>
      </c>
      <c r="S776" s="9" t="str" cm="1">
        <f t="array" ref="S776">IF(AND(D776&lt;&gt;"",D776&lt;&gt;"GR"),IF(COUNTIF($H$2:$H$1000,"&gt;=50")&gt;=10,IF(D776&lt;&gt;"GR",IF(AND(D776&gt;=55,H776&gt;=50),_xlfn.IFS(AND(H776&gt;=$AF$11,H776&gt;$AE$10,H776&gt;$AD$10,H776&gt;$AC$10,H776&gt;$AB$10,H776&gt;$AA$10,H776&gt;$Z$10),"AA",AND(H776&gt;=$AE$11,H776&gt;$AD$10,H776&gt;$AC$10,H776&gt;$AB$10,H776&gt;$AA$10,H776&gt;$Z$10),"BA",AND(H776&gt;=$AD$11,H776&gt;$AC$10,H776&gt;$AB$10,H776&gt;$AA$10,H776&gt;$Z$10),"BB",AND(H776&gt;=$AC$11,H776&gt;$AB$10,H776&gt;$AA$10,H776&gt;$Z$10),"CB",AND(H776&gt;=$AB$11,H776&gt;$AA$10,H776&gt;$Z$10),"CC",AND(H776&gt;=$AA$11,H776&gt;$Z$10),"DC",H776&gt;=50,"DD"),IF(H776&gt;=$Y$9,"FD","FF")),R776),IF(J776&gt;=$X$32,$X$30,IF(J776&gt;=$Y$32,$Y$30,IF(J776&gt;=$Z$32,$Z$30,IF(J776&gt;=$AA$32,$AA$30,IF(J776&gt;=$AB$32,$AB$30,IF(J776&gt;=$AC$32,$AC$30,IF(J776&gt;=$AD$32,$AD$30,IF(J776&gt;=$AE$32,$AE$30,$AF$30))))))))),R776)</f>
        <v/>
      </c>
      <c r="T776" s="9" t="str" cm="1">
        <f t="array" ref="T776">IF(A776&lt;&gt;"",IF(_xlfn.BITOR(D776&lt;&gt;"GR",D776&lt;&gt;""),IF(AND(J776&gt;=50,D776&gt;=55),_xlfn.RANK.EQ(J776,$J$2:$J$1000,0),_xlfn.IFS(S776="FD",999,S776="FF",1000)),IF(AND(J776&gt;=50,F776&gt;=55),_xlfn.RANK.EQ(J776,$J$2:$J$326,0),_xlfn.IFS(S776="FD",999,S776="FF",1000))),"")</f>
        <v/>
      </c>
    </row>
    <row r="777" spans="1:20" x14ac:dyDescent="0.2">
      <c r="A777" s="3"/>
      <c r="B777" s="3"/>
      <c r="C777" s="3"/>
      <c r="D777" s="3"/>
      <c r="E777" s="16">
        <f t="shared" si="163"/>
        <v>0</v>
      </c>
      <c r="F777" s="16">
        <f t="shared" si="164"/>
        <v>0</v>
      </c>
      <c r="G777" s="9">
        <f t="shared" si="162"/>
        <v>0</v>
      </c>
      <c r="H777" s="9">
        <f t="shared" si="165"/>
        <v>0</v>
      </c>
      <c r="I777" s="9">
        <f t="shared" si="173"/>
        <v>0</v>
      </c>
      <c r="J777" s="9">
        <f t="shared" si="174"/>
        <v>0</v>
      </c>
      <c r="K777" s="9" t="str">
        <f t="shared" si="166"/>
        <v/>
      </c>
      <c r="L777" s="9" t="str">
        <f t="shared" si="167"/>
        <v/>
      </c>
      <c r="M777" s="9" t="str">
        <f t="shared" si="168"/>
        <v/>
      </c>
      <c r="N777" s="9" t="str">
        <f t="shared" si="169"/>
        <v/>
      </c>
      <c r="O777" s="9" t="str">
        <f t="shared" si="170"/>
        <v/>
      </c>
      <c r="P777" s="9" t="str">
        <f t="shared" si="171"/>
        <v/>
      </c>
      <c r="Q777" s="9" t="str">
        <f t="shared" si="172"/>
        <v/>
      </c>
      <c r="R777" s="9" t="str">
        <f>IF(A777&lt;&gt;"",IF(COUNTIF($G$2:$G$1000,"&gt;=50")&gt;=10,IF(AND(F777&gt;=55,G777&gt;=50),IF(_xlfn.RANK.EQ(K777,$K$2:$K$1000,0)&lt;=ROUND(COUNTIFS($G$2:$G$1000,"&gt;=50",$F$2:$F$1000,"&gt;=55")/100*$AF$9,0),$AF$8,IF(_xlfn.RANK.EQ(L777,$L$2:$L$1000,0)&lt;=ROUND(COUNTIFS($G$2:$G$1000,"&gt;=50",$F$2:$F$1000,"&gt;=55")/100*$AE$9,0),$AE$8,IF(_xlfn.RANK.EQ(M777,$M$2:$M$1000,0)&lt;=ROUND(COUNTIFS($G$2:$G$1000,"&gt;=50",$F$2:$F$1000,"&gt;=55")/100*$AD$9,0),$AD$8,IF(_xlfn.RANK.EQ(N777,$N$2:$N$1000,0)&lt;=ROUND(COUNTIFS($G$2:$G$1000,"&gt;=50",$F$2:$F$1000,"&gt;=55")/100*$AC$9,0),$AC$8,IF(_xlfn.RANK.EQ(O777,$O$2:$O$1000,0)&lt;=ROUND(COUNTIFS($G$2:$G$1000,"&gt;=50",$F$2:$F$1000,"&gt;=55")/100*$AB$9,0),$AB$8,IF(_xlfn.RANK.EQ(P777,$P$2:$P$1000,0)&lt;=ROUND(COUNTIFS($G$2:$G$1000,"&gt;=50",$F$2:$F$1000,"&gt;=55")/100*$AA$9,0),$AA$8,$Z$8)))))),IF(I777&gt;=$Y$9,$Y$8,$X$8)),IF(I777&gt;=$X$32,$X$30,IF(I777&gt;=$Y$32,$Y$30,IF(I777&gt;=$Z$32,$Z$30,IF(I777&gt;=$AA$32,$AA$30,IF(I777&gt;=$AB$32,$AB$30,IF(I777&gt;=$AC$32,$AC$30,IF(I777&gt;=$AD$32,$AD$30,IF(I777&gt;=$AE$32,$AE$30,$AF$30))))))))),"")</f>
        <v/>
      </c>
      <c r="S777" s="9" t="str" cm="1">
        <f t="array" ref="S777">IF(AND(D777&lt;&gt;"",D777&lt;&gt;"GR"),IF(COUNTIF($H$2:$H$1000,"&gt;=50")&gt;=10,IF(D777&lt;&gt;"GR",IF(AND(D777&gt;=55,H777&gt;=50),_xlfn.IFS(AND(H777&gt;=$AF$11,H777&gt;$AE$10,H777&gt;$AD$10,H777&gt;$AC$10,H777&gt;$AB$10,H777&gt;$AA$10,H777&gt;$Z$10),"AA",AND(H777&gt;=$AE$11,H777&gt;$AD$10,H777&gt;$AC$10,H777&gt;$AB$10,H777&gt;$AA$10,H777&gt;$Z$10),"BA",AND(H777&gt;=$AD$11,H777&gt;$AC$10,H777&gt;$AB$10,H777&gt;$AA$10,H777&gt;$Z$10),"BB",AND(H777&gt;=$AC$11,H777&gt;$AB$10,H777&gt;$AA$10,H777&gt;$Z$10),"CB",AND(H777&gt;=$AB$11,H777&gt;$AA$10,H777&gt;$Z$10),"CC",AND(H777&gt;=$AA$11,H777&gt;$Z$10),"DC",H777&gt;=50,"DD"),IF(H777&gt;=$Y$9,"FD","FF")),R777),IF(J777&gt;=$X$32,$X$30,IF(J777&gt;=$Y$32,$Y$30,IF(J777&gt;=$Z$32,$Z$30,IF(J777&gt;=$AA$32,$AA$30,IF(J777&gt;=$AB$32,$AB$30,IF(J777&gt;=$AC$32,$AC$30,IF(J777&gt;=$AD$32,$AD$30,IF(J777&gt;=$AE$32,$AE$30,$AF$30))))))))),R777)</f>
        <v/>
      </c>
      <c r="T777" s="9" t="str" cm="1">
        <f t="array" ref="T777">IF(A777&lt;&gt;"",IF(_xlfn.BITOR(D777&lt;&gt;"GR",D777&lt;&gt;""),IF(AND(J777&gt;=50,D777&gt;=55),_xlfn.RANK.EQ(J777,$J$2:$J$1000,0),_xlfn.IFS(S777="FD",999,S777="FF",1000)),IF(AND(J777&gt;=50,F777&gt;=55),_xlfn.RANK.EQ(J777,$J$2:$J$326,0),_xlfn.IFS(S777="FD",999,S777="FF",1000))),"")</f>
        <v/>
      </c>
    </row>
    <row r="778" spans="1:20" x14ac:dyDescent="0.2">
      <c r="A778" s="3"/>
      <c r="B778" s="3"/>
      <c r="C778" s="3"/>
      <c r="D778" s="3"/>
      <c r="E778" s="16">
        <f t="shared" si="163"/>
        <v>0</v>
      </c>
      <c r="F778" s="16">
        <f t="shared" si="164"/>
        <v>0</v>
      </c>
      <c r="G778" s="9">
        <f t="shared" si="162"/>
        <v>0</v>
      </c>
      <c r="H778" s="9">
        <f t="shared" si="165"/>
        <v>0</v>
      </c>
      <c r="I778" s="9">
        <f t="shared" si="173"/>
        <v>0</v>
      </c>
      <c r="J778" s="9">
        <f t="shared" si="174"/>
        <v>0</v>
      </c>
      <c r="K778" s="9" t="str">
        <f t="shared" si="166"/>
        <v/>
      </c>
      <c r="L778" s="9" t="str">
        <f t="shared" si="167"/>
        <v/>
      </c>
      <c r="M778" s="9" t="str">
        <f t="shared" si="168"/>
        <v/>
      </c>
      <c r="N778" s="9" t="str">
        <f t="shared" si="169"/>
        <v/>
      </c>
      <c r="O778" s="9" t="str">
        <f t="shared" si="170"/>
        <v/>
      </c>
      <c r="P778" s="9" t="str">
        <f t="shared" si="171"/>
        <v/>
      </c>
      <c r="Q778" s="9" t="str">
        <f t="shared" si="172"/>
        <v/>
      </c>
      <c r="R778" s="9" t="str">
        <f>IF(A778&lt;&gt;"",IF(COUNTIF($G$2:$G$1000,"&gt;=50")&gt;=10,IF(AND(F778&gt;=55,G778&gt;=50),IF(_xlfn.RANK.EQ(K778,$K$2:$K$1000,0)&lt;=ROUND(COUNTIFS($G$2:$G$1000,"&gt;=50",$F$2:$F$1000,"&gt;=55")/100*$AF$9,0),$AF$8,IF(_xlfn.RANK.EQ(L778,$L$2:$L$1000,0)&lt;=ROUND(COUNTIFS($G$2:$G$1000,"&gt;=50",$F$2:$F$1000,"&gt;=55")/100*$AE$9,0),$AE$8,IF(_xlfn.RANK.EQ(M778,$M$2:$M$1000,0)&lt;=ROUND(COUNTIFS($G$2:$G$1000,"&gt;=50",$F$2:$F$1000,"&gt;=55")/100*$AD$9,0),$AD$8,IF(_xlfn.RANK.EQ(N778,$N$2:$N$1000,0)&lt;=ROUND(COUNTIFS($G$2:$G$1000,"&gt;=50",$F$2:$F$1000,"&gt;=55")/100*$AC$9,0),$AC$8,IF(_xlfn.RANK.EQ(O778,$O$2:$O$1000,0)&lt;=ROUND(COUNTIFS($G$2:$G$1000,"&gt;=50",$F$2:$F$1000,"&gt;=55")/100*$AB$9,0),$AB$8,IF(_xlfn.RANK.EQ(P778,$P$2:$P$1000,0)&lt;=ROUND(COUNTIFS($G$2:$G$1000,"&gt;=50",$F$2:$F$1000,"&gt;=55")/100*$AA$9,0),$AA$8,$Z$8)))))),IF(I778&gt;=$Y$9,$Y$8,$X$8)),IF(I778&gt;=$X$32,$X$30,IF(I778&gt;=$Y$32,$Y$30,IF(I778&gt;=$Z$32,$Z$30,IF(I778&gt;=$AA$32,$AA$30,IF(I778&gt;=$AB$32,$AB$30,IF(I778&gt;=$AC$32,$AC$30,IF(I778&gt;=$AD$32,$AD$30,IF(I778&gt;=$AE$32,$AE$30,$AF$30))))))))),"")</f>
        <v/>
      </c>
      <c r="S778" s="9" t="str" cm="1">
        <f t="array" ref="S778">IF(AND(D778&lt;&gt;"",D778&lt;&gt;"GR"),IF(COUNTIF($H$2:$H$1000,"&gt;=50")&gt;=10,IF(D778&lt;&gt;"GR",IF(AND(D778&gt;=55,H778&gt;=50),_xlfn.IFS(AND(H778&gt;=$AF$11,H778&gt;$AE$10,H778&gt;$AD$10,H778&gt;$AC$10,H778&gt;$AB$10,H778&gt;$AA$10,H778&gt;$Z$10),"AA",AND(H778&gt;=$AE$11,H778&gt;$AD$10,H778&gt;$AC$10,H778&gt;$AB$10,H778&gt;$AA$10,H778&gt;$Z$10),"BA",AND(H778&gt;=$AD$11,H778&gt;$AC$10,H778&gt;$AB$10,H778&gt;$AA$10,H778&gt;$Z$10),"BB",AND(H778&gt;=$AC$11,H778&gt;$AB$10,H778&gt;$AA$10,H778&gt;$Z$10),"CB",AND(H778&gt;=$AB$11,H778&gt;$AA$10,H778&gt;$Z$10),"CC",AND(H778&gt;=$AA$11,H778&gt;$Z$10),"DC",H778&gt;=50,"DD"),IF(H778&gt;=$Y$9,"FD","FF")),R778),IF(J778&gt;=$X$32,$X$30,IF(J778&gt;=$Y$32,$Y$30,IF(J778&gt;=$Z$32,$Z$30,IF(J778&gt;=$AA$32,$AA$30,IF(J778&gt;=$AB$32,$AB$30,IF(J778&gt;=$AC$32,$AC$30,IF(J778&gt;=$AD$32,$AD$30,IF(J778&gt;=$AE$32,$AE$30,$AF$30))))))))),R778)</f>
        <v/>
      </c>
      <c r="T778" s="9" t="str" cm="1">
        <f t="array" ref="T778">IF(A778&lt;&gt;"",IF(_xlfn.BITOR(D778&lt;&gt;"GR",D778&lt;&gt;""),IF(AND(J778&gt;=50,D778&gt;=55),_xlfn.RANK.EQ(J778,$J$2:$J$1000,0),_xlfn.IFS(S778="FD",999,S778="FF",1000)),IF(AND(J778&gt;=50,F778&gt;=55),_xlfn.RANK.EQ(J778,$J$2:$J$326,0),_xlfn.IFS(S778="FD",999,S778="FF",1000))),"")</f>
        <v/>
      </c>
    </row>
    <row r="779" spans="1:20" x14ac:dyDescent="0.2">
      <c r="A779" s="3"/>
      <c r="B779" s="3"/>
      <c r="C779" s="3"/>
      <c r="D779" s="3"/>
      <c r="E779" s="16">
        <f t="shared" si="163"/>
        <v>0</v>
      </c>
      <c r="F779" s="16">
        <f t="shared" si="164"/>
        <v>0</v>
      </c>
      <c r="G779" s="9">
        <f t="shared" si="162"/>
        <v>0</v>
      </c>
      <c r="H779" s="9">
        <f t="shared" si="165"/>
        <v>0</v>
      </c>
      <c r="I779" s="9">
        <f t="shared" si="173"/>
        <v>0</v>
      </c>
      <c r="J779" s="9">
        <f t="shared" si="174"/>
        <v>0</v>
      </c>
      <c r="K779" s="9" t="str">
        <f t="shared" si="166"/>
        <v/>
      </c>
      <c r="L779" s="9" t="str">
        <f t="shared" si="167"/>
        <v/>
      </c>
      <c r="M779" s="9" t="str">
        <f t="shared" si="168"/>
        <v/>
      </c>
      <c r="N779" s="9" t="str">
        <f t="shared" si="169"/>
        <v/>
      </c>
      <c r="O779" s="9" t="str">
        <f t="shared" si="170"/>
        <v/>
      </c>
      <c r="P779" s="9" t="str">
        <f t="shared" si="171"/>
        <v/>
      </c>
      <c r="Q779" s="9" t="str">
        <f t="shared" si="172"/>
        <v/>
      </c>
      <c r="R779" s="9" t="str">
        <f>IF(A779&lt;&gt;"",IF(COUNTIF($G$2:$G$1000,"&gt;=50")&gt;=10,IF(AND(F779&gt;=55,G779&gt;=50),IF(_xlfn.RANK.EQ(K779,$K$2:$K$1000,0)&lt;=ROUND(COUNTIFS($G$2:$G$1000,"&gt;=50",$F$2:$F$1000,"&gt;=55")/100*$AF$9,0),$AF$8,IF(_xlfn.RANK.EQ(L779,$L$2:$L$1000,0)&lt;=ROUND(COUNTIFS($G$2:$G$1000,"&gt;=50",$F$2:$F$1000,"&gt;=55")/100*$AE$9,0),$AE$8,IF(_xlfn.RANK.EQ(M779,$M$2:$M$1000,0)&lt;=ROUND(COUNTIFS($G$2:$G$1000,"&gt;=50",$F$2:$F$1000,"&gt;=55")/100*$AD$9,0),$AD$8,IF(_xlfn.RANK.EQ(N779,$N$2:$N$1000,0)&lt;=ROUND(COUNTIFS($G$2:$G$1000,"&gt;=50",$F$2:$F$1000,"&gt;=55")/100*$AC$9,0),$AC$8,IF(_xlfn.RANK.EQ(O779,$O$2:$O$1000,0)&lt;=ROUND(COUNTIFS($G$2:$G$1000,"&gt;=50",$F$2:$F$1000,"&gt;=55")/100*$AB$9,0),$AB$8,IF(_xlfn.RANK.EQ(P779,$P$2:$P$1000,0)&lt;=ROUND(COUNTIFS($G$2:$G$1000,"&gt;=50",$F$2:$F$1000,"&gt;=55")/100*$AA$9,0),$AA$8,$Z$8)))))),IF(I779&gt;=$Y$9,$Y$8,$X$8)),IF(I779&gt;=$X$32,$X$30,IF(I779&gt;=$Y$32,$Y$30,IF(I779&gt;=$Z$32,$Z$30,IF(I779&gt;=$AA$32,$AA$30,IF(I779&gt;=$AB$32,$AB$30,IF(I779&gt;=$AC$32,$AC$30,IF(I779&gt;=$AD$32,$AD$30,IF(I779&gt;=$AE$32,$AE$30,$AF$30))))))))),"")</f>
        <v/>
      </c>
      <c r="S779" s="9" t="str" cm="1">
        <f t="array" ref="S779">IF(AND(D779&lt;&gt;"",D779&lt;&gt;"GR"),IF(COUNTIF($H$2:$H$1000,"&gt;=50")&gt;=10,IF(D779&lt;&gt;"GR",IF(AND(D779&gt;=55,H779&gt;=50),_xlfn.IFS(AND(H779&gt;=$AF$11,H779&gt;$AE$10,H779&gt;$AD$10,H779&gt;$AC$10,H779&gt;$AB$10,H779&gt;$AA$10,H779&gt;$Z$10),"AA",AND(H779&gt;=$AE$11,H779&gt;$AD$10,H779&gt;$AC$10,H779&gt;$AB$10,H779&gt;$AA$10,H779&gt;$Z$10),"BA",AND(H779&gt;=$AD$11,H779&gt;$AC$10,H779&gt;$AB$10,H779&gt;$AA$10,H779&gt;$Z$10),"BB",AND(H779&gt;=$AC$11,H779&gt;$AB$10,H779&gt;$AA$10,H779&gt;$Z$10),"CB",AND(H779&gt;=$AB$11,H779&gt;$AA$10,H779&gt;$Z$10),"CC",AND(H779&gt;=$AA$11,H779&gt;$Z$10),"DC",H779&gt;=50,"DD"),IF(H779&gt;=$Y$9,"FD","FF")),R779),IF(J779&gt;=$X$32,$X$30,IF(J779&gt;=$Y$32,$Y$30,IF(J779&gt;=$Z$32,$Z$30,IF(J779&gt;=$AA$32,$AA$30,IF(J779&gt;=$AB$32,$AB$30,IF(J779&gt;=$AC$32,$AC$30,IF(J779&gt;=$AD$32,$AD$30,IF(J779&gt;=$AE$32,$AE$30,$AF$30))))))))),R779)</f>
        <v/>
      </c>
      <c r="T779" s="9" t="str" cm="1">
        <f t="array" ref="T779">IF(A779&lt;&gt;"",IF(_xlfn.BITOR(D779&lt;&gt;"GR",D779&lt;&gt;""),IF(AND(J779&gt;=50,D779&gt;=55),_xlfn.RANK.EQ(J779,$J$2:$J$1000,0),_xlfn.IFS(S779="FD",999,S779="FF",1000)),IF(AND(J779&gt;=50,F779&gt;=55),_xlfn.RANK.EQ(J779,$J$2:$J$326,0),_xlfn.IFS(S779="FD",999,S779="FF",1000))),"")</f>
        <v/>
      </c>
    </row>
    <row r="780" spans="1:20" x14ac:dyDescent="0.2">
      <c r="A780" s="3"/>
      <c r="B780" s="3"/>
      <c r="C780" s="3"/>
      <c r="D780" s="3"/>
      <c r="E780" s="16">
        <f t="shared" si="163"/>
        <v>0</v>
      </c>
      <c r="F780" s="16">
        <f t="shared" si="164"/>
        <v>0</v>
      </c>
      <c r="G780" s="9">
        <f t="shared" si="162"/>
        <v>0</v>
      </c>
      <c r="H780" s="9">
        <f t="shared" si="165"/>
        <v>0</v>
      </c>
      <c r="I780" s="9">
        <f t="shared" si="173"/>
        <v>0</v>
      </c>
      <c r="J780" s="9">
        <f t="shared" si="174"/>
        <v>0</v>
      </c>
      <c r="K780" s="9" t="str">
        <f t="shared" si="166"/>
        <v/>
      </c>
      <c r="L780" s="9" t="str">
        <f t="shared" si="167"/>
        <v/>
      </c>
      <c r="M780" s="9" t="str">
        <f t="shared" si="168"/>
        <v/>
      </c>
      <c r="N780" s="9" t="str">
        <f t="shared" si="169"/>
        <v/>
      </c>
      <c r="O780" s="9" t="str">
        <f t="shared" si="170"/>
        <v/>
      </c>
      <c r="P780" s="9" t="str">
        <f t="shared" si="171"/>
        <v/>
      </c>
      <c r="Q780" s="9" t="str">
        <f t="shared" si="172"/>
        <v/>
      </c>
      <c r="R780" s="9" t="str">
        <f>IF(A780&lt;&gt;"",IF(COUNTIF($G$2:$G$1000,"&gt;=50")&gt;=10,IF(AND(F780&gt;=55,G780&gt;=50),IF(_xlfn.RANK.EQ(K780,$K$2:$K$1000,0)&lt;=ROUND(COUNTIFS($G$2:$G$1000,"&gt;=50",$F$2:$F$1000,"&gt;=55")/100*$AF$9,0),$AF$8,IF(_xlfn.RANK.EQ(L780,$L$2:$L$1000,0)&lt;=ROUND(COUNTIFS($G$2:$G$1000,"&gt;=50",$F$2:$F$1000,"&gt;=55")/100*$AE$9,0),$AE$8,IF(_xlfn.RANK.EQ(M780,$M$2:$M$1000,0)&lt;=ROUND(COUNTIFS($G$2:$G$1000,"&gt;=50",$F$2:$F$1000,"&gt;=55")/100*$AD$9,0),$AD$8,IF(_xlfn.RANK.EQ(N780,$N$2:$N$1000,0)&lt;=ROUND(COUNTIFS($G$2:$G$1000,"&gt;=50",$F$2:$F$1000,"&gt;=55")/100*$AC$9,0),$AC$8,IF(_xlfn.RANK.EQ(O780,$O$2:$O$1000,0)&lt;=ROUND(COUNTIFS($G$2:$G$1000,"&gt;=50",$F$2:$F$1000,"&gt;=55")/100*$AB$9,0),$AB$8,IF(_xlfn.RANK.EQ(P780,$P$2:$P$1000,0)&lt;=ROUND(COUNTIFS($G$2:$G$1000,"&gt;=50",$F$2:$F$1000,"&gt;=55")/100*$AA$9,0),$AA$8,$Z$8)))))),IF(I780&gt;=$Y$9,$Y$8,$X$8)),IF(I780&gt;=$X$32,$X$30,IF(I780&gt;=$Y$32,$Y$30,IF(I780&gt;=$Z$32,$Z$30,IF(I780&gt;=$AA$32,$AA$30,IF(I780&gt;=$AB$32,$AB$30,IF(I780&gt;=$AC$32,$AC$30,IF(I780&gt;=$AD$32,$AD$30,IF(I780&gt;=$AE$32,$AE$30,$AF$30))))))))),"")</f>
        <v/>
      </c>
      <c r="S780" s="9" t="str" cm="1">
        <f t="array" ref="S780">IF(AND(D780&lt;&gt;"",D780&lt;&gt;"GR"),IF(COUNTIF($H$2:$H$1000,"&gt;=50")&gt;=10,IF(D780&lt;&gt;"GR",IF(AND(D780&gt;=55,H780&gt;=50),_xlfn.IFS(AND(H780&gt;=$AF$11,H780&gt;$AE$10,H780&gt;$AD$10,H780&gt;$AC$10,H780&gt;$AB$10,H780&gt;$AA$10,H780&gt;$Z$10),"AA",AND(H780&gt;=$AE$11,H780&gt;$AD$10,H780&gt;$AC$10,H780&gt;$AB$10,H780&gt;$AA$10,H780&gt;$Z$10),"BA",AND(H780&gt;=$AD$11,H780&gt;$AC$10,H780&gt;$AB$10,H780&gt;$AA$10,H780&gt;$Z$10),"BB",AND(H780&gt;=$AC$11,H780&gt;$AB$10,H780&gt;$AA$10,H780&gt;$Z$10),"CB",AND(H780&gt;=$AB$11,H780&gt;$AA$10,H780&gt;$Z$10),"CC",AND(H780&gt;=$AA$11,H780&gt;$Z$10),"DC",H780&gt;=50,"DD"),IF(H780&gt;=$Y$9,"FD","FF")),R780),IF(J780&gt;=$X$32,$X$30,IF(J780&gt;=$Y$32,$Y$30,IF(J780&gt;=$Z$32,$Z$30,IF(J780&gt;=$AA$32,$AA$30,IF(J780&gt;=$AB$32,$AB$30,IF(J780&gt;=$AC$32,$AC$30,IF(J780&gt;=$AD$32,$AD$30,IF(J780&gt;=$AE$32,$AE$30,$AF$30))))))))),R780)</f>
        <v/>
      </c>
      <c r="T780" s="9" t="str" cm="1">
        <f t="array" ref="T780">IF(A780&lt;&gt;"",IF(_xlfn.BITOR(D780&lt;&gt;"GR",D780&lt;&gt;""),IF(AND(J780&gt;=50,D780&gt;=55),_xlfn.RANK.EQ(J780,$J$2:$J$1000,0),_xlfn.IFS(S780="FD",999,S780="FF",1000)),IF(AND(J780&gt;=50,F780&gt;=55),_xlfn.RANK.EQ(J780,$J$2:$J$326,0),_xlfn.IFS(S780="FD",999,S780="FF",1000))),"")</f>
        <v/>
      </c>
    </row>
    <row r="781" spans="1:20" x14ac:dyDescent="0.2">
      <c r="A781" s="3"/>
      <c r="B781" s="3"/>
      <c r="C781" s="3"/>
      <c r="D781" s="3"/>
      <c r="E781" s="16">
        <f t="shared" si="163"/>
        <v>0</v>
      </c>
      <c r="F781" s="16">
        <f t="shared" si="164"/>
        <v>0</v>
      </c>
      <c r="G781" s="9">
        <f t="shared" si="162"/>
        <v>0</v>
      </c>
      <c r="H781" s="9">
        <f t="shared" si="165"/>
        <v>0</v>
      </c>
      <c r="I781" s="9">
        <f t="shared" si="173"/>
        <v>0</v>
      </c>
      <c r="J781" s="9">
        <f t="shared" si="174"/>
        <v>0</v>
      </c>
      <c r="K781" s="9" t="str">
        <f t="shared" si="166"/>
        <v/>
      </c>
      <c r="L781" s="9" t="str">
        <f t="shared" si="167"/>
        <v/>
      </c>
      <c r="M781" s="9" t="str">
        <f t="shared" si="168"/>
        <v/>
      </c>
      <c r="N781" s="9" t="str">
        <f t="shared" si="169"/>
        <v/>
      </c>
      <c r="O781" s="9" t="str">
        <f t="shared" si="170"/>
        <v/>
      </c>
      <c r="P781" s="9" t="str">
        <f t="shared" si="171"/>
        <v/>
      </c>
      <c r="Q781" s="9" t="str">
        <f t="shared" si="172"/>
        <v/>
      </c>
      <c r="R781" s="9" t="str">
        <f>IF(A781&lt;&gt;"",IF(COUNTIF($G$2:$G$1000,"&gt;=50")&gt;=10,IF(AND(F781&gt;=55,G781&gt;=50),IF(_xlfn.RANK.EQ(K781,$K$2:$K$1000,0)&lt;=ROUND(COUNTIFS($G$2:$G$1000,"&gt;=50",$F$2:$F$1000,"&gt;=55")/100*$AF$9,0),$AF$8,IF(_xlfn.RANK.EQ(L781,$L$2:$L$1000,0)&lt;=ROUND(COUNTIFS($G$2:$G$1000,"&gt;=50",$F$2:$F$1000,"&gt;=55")/100*$AE$9,0),$AE$8,IF(_xlfn.RANK.EQ(M781,$M$2:$M$1000,0)&lt;=ROUND(COUNTIFS($G$2:$G$1000,"&gt;=50",$F$2:$F$1000,"&gt;=55")/100*$AD$9,0),$AD$8,IF(_xlfn.RANK.EQ(N781,$N$2:$N$1000,0)&lt;=ROUND(COUNTIFS($G$2:$G$1000,"&gt;=50",$F$2:$F$1000,"&gt;=55")/100*$AC$9,0),$AC$8,IF(_xlfn.RANK.EQ(O781,$O$2:$O$1000,0)&lt;=ROUND(COUNTIFS($G$2:$G$1000,"&gt;=50",$F$2:$F$1000,"&gt;=55")/100*$AB$9,0),$AB$8,IF(_xlfn.RANK.EQ(P781,$P$2:$P$1000,0)&lt;=ROUND(COUNTIFS($G$2:$G$1000,"&gt;=50",$F$2:$F$1000,"&gt;=55")/100*$AA$9,0),$AA$8,$Z$8)))))),IF(I781&gt;=$Y$9,$Y$8,$X$8)),IF(I781&gt;=$X$32,$X$30,IF(I781&gt;=$Y$32,$Y$30,IF(I781&gt;=$Z$32,$Z$30,IF(I781&gt;=$AA$32,$AA$30,IF(I781&gt;=$AB$32,$AB$30,IF(I781&gt;=$AC$32,$AC$30,IF(I781&gt;=$AD$32,$AD$30,IF(I781&gt;=$AE$32,$AE$30,$AF$30))))))))),"")</f>
        <v/>
      </c>
      <c r="S781" s="9" t="str" cm="1">
        <f t="array" ref="S781">IF(AND(D781&lt;&gt;"",D781&lt;&gt;"GR"),IF(COUNTIF($H$2:$H$1000,"&gt;=50")&gt;=10,IF(D781&lt;&gt;"GR",IF(AND(D781&gt;=55,H781&gt;=50),_xlfn.IFS(AND(H781&gt;=$AF$11,H781&gt;$AE$10,H781&gt;$AD$10,H781&gt;$AC$10,H781&gt;$AB$10,H781&gt;$AA$10,H781&gt;$Z$10),"AA",AND(H781&gt;=$AE$11,H781&gt;$AD$10,H781&gt;$AC$10,H781&gt;$AB$10,H781&gt;$AA$10,H781&gt;$Z$10),"BA",AND(H781&gt;=$AD$11,H781&gt;$AC$10,H781&gt;$AB$10,H781&gt;$AA$10,H781&gt;$Z$10),"BB",AND(H781&gt;=$AC$11,H781&gt;$AB$10,H781&gt;$AA$10,H781&gt;$Z$10),"CB",AND(H781&gt;=$AB$11,H781&gt;$AA$10,H781&gt;$Z$10),"CC",AND(H781&gt;=$AA$11,H781&gt;$Z$10),"DC",H781&gt;=50,"DD"),IF(H781&gt;=$Y$9,"FD","FF")),R781),IF(J781&gt;=$X$32,$X$30,IF(J781&gt;=$Y$32,$Y$30,IF(J781&gt;=$Z$32,$Z$30,IF(J781&gt;=$AA$32,$AA$30,IF(J781&gt;=$AB$32,$AB$30,IF(J781&gt;=$AC$32,$AC$30,IF(J781&gt;=$AD$32,$AD$30,IF(J781&gt;=$AE$32,$AE$30,$AF$30))))))))),R781)</f>
        <v/>
      </c>
      <c r="T781" s="9" t="str" cm="1">
        <f t="array" ref="T781">IF(A781&lt;&gt;"",IF(_xlfn.BITOR(D781&lt;&gt;"GR",D781&lt;&gt;""),IF(AND(J781&gt;=50,D781&gt;=55),_xlfn.RANK.EQ(J781,$J$2:$J$1000,0),_xlfn.IFS(S781="FD",999,S781="FF",1000)),IF(AND(J781&gt;=50,F781&gt;=55),_xlfn.RANK.EQ(J781,$J$2:$J$326,0),_xlfn.IFS(S781="FD",999,S781="FF",1000))),"")</f>
        <v/>
      </c>
    </row>
    <row r="782" spans="1:20" x14ac:dyDescent="0.2">
      <c r="A782" s="3"/>
      <c r="B782" s="3"/>
      <c r="C782" s="3"/>
      <c r="D782" s="3"/>
      <c r="E782" s="16">
        <f t="shared" si="163"/>
        <v>0</v>
      </c>
      <c r="F782" s="16">
        <f t="shared" si="164"/>
        <v>0</v>
      </c>
      <c r="G782" s="9">
        <f t="shared" si="162"/>
        <v>0</v>
      </c>
      <c r="H782" s="9">
        <f t="shared" si="165"/>
        <v>0</v>
      </c>
      <c r="I782" s="9">
        <f t="shared" si="173"/>
        <v>0</v>
      </c>
      <c r="J782" s="9">
        <f t="shared" si="174"/>
        <v>0</v>
      </c>
      <c r="K782" s="9" t="str">
        <f t="shared" si="166"/>
        <v/>
      </c>
      <c r="L782" s="9" t="str">
        <f t="shared" si="167"/>
        <v/>
      </c>
      <c r="M782" s="9" t="str">
        <f t="shared" si="168"/>
        <v/>
      </c>
      <c r="N782" s="9" t="str">
        <f t="shared" si="169"/>
        <v/>
      </c>
      <c r="O782" s="9" t="str">
        <f t="shared" si="170"/>
        <v/>
      </c>
      <c r="P782" s="9" t="str">
        <f t="shared" si="171"/>
        <v/>
      </c>
      <c r="Q782" s="9" t="str">
        <f t="shared" si="172"/>
        <v/>
      </c>
      <c r="R782" s="9" t="str">
        <f>IF(A782&lt;&gt;"",IF(COUNTIF($G$2:$G$1000,"&gt;=50")&gt;=10,IF(AND(F782&gt;=55,G782&gt;=50),IF(_xlfn.RANK.EQ(K782,$K$2:$K$1000,0)&lt;=ROUND(COUNTIFS($G$2:$G$1000,"&gt;=50",$F$2:$F$1000,"&gt;=55")/100*$AF$9,0),$AF$8,IF(_xlfn.RANK.EQ(L782,$L$2:$L$1000,0)&lt;=ROUND(COUNTIFS($G$2:$G$1000,"&gt;=50",$F$2:$F$1000,"&gt;=55")/100*$AE$9,0),$AE$8,IF(_xlfn.RANK.EQ(M782,$M$2:$M$1000,0)&lt;=ROUND(COUNTIFS($G$2:$G$1000,"&gt;=50",$F$2:$F$1000,"&gt;=55")/100*$AD$9,0),$AD$8,IF(_xlfn.RANK.EQ(N782,$N$2:$N$1000,0)&lt;=ROUND(COUNTIFS($G$2:$G$1000,"&gt;=50",$F$2:$F$1000,"&gt;=55")/100*$AC$9,0),$AC$8,IF(_xlfn.RANK.EQ(O782,$O$2:$O$1000,0)&lt;=ROUND(COUNTIFS($G$2:$G$1000,"&gt;=50",$F$2:$F$1000,"&gt;=55")/100*$AB$9,0),$AB$8,IF(_xlfn.RANK.EQ(P782,$P$2:$P$1000,0)&lt;=ROUND(COUNTIFS($G$2:$G$1000,"&gt;=50",$F$2:$F$1000,"&gt;=55")/100*$AA$9,0),$AA$8,$Z$8)))))),IF(I782&gt;=$Y$9,$Y$8,$X$8)),IF(I782&gt;=$X$32,$X$30,IF(I782&gt;=$Y$32,$Y$30,IF(I782&gt;=$Z$32,$Z$30,IF(I782&gt;=$AA$32,$AA$30,IF(I782&gt;=$AB$32,$AB$30,IF(I782&gt;=$AC$32,$AC$30,IF(I782&gt;=$AD$32,$AD$30,IF(I782&gt;=$AE$32,$AE$30,$AF$30))))))))),"")</f>
        <v/>
      </c>
      <c r="S782" s="9" t="str" cm="1">
        <f t="array" ref="S782">IF(AND(D782&lt;&gt;"",D782&lt;&gt;"GR"),IF(COUNTIF($H$2:$H$1000,"&gt;=50")&gt;=10,IF(D782&lt;&gt;"GR",IF(AND(D782&gt;=55,H782&gt;=50),_xlfn.IFS(AND(H782&gt;=$AF$11,H782&gt;$AE$10,H782&gt;$AD$10,H782&gt;$AC$10,H782&gt;$AB$10,H782&gt;$AA$10,H782&gt;$Z$10),"AA",AND(H782&gt;=$AE$11,H782&gt;$AD$10,H782&gt;$AC$10,H782&gt;$AB$10,H782&gt;$AA$10,H782&gt;$Z$10),"BA",AND(H782&gt;=$AD$11,H782&gt;$AC$10,H782&gt;$AB$10,H782&gt;$AA$10,H782&gt;$Z$10),"BB",AND(H782&gt;=$AC$11,H782&gt;$AB$10,H782&gt;$AA$10,H782&gt;$Z$10),"CB",AND(H782&gt;=$AB$11,H782&gt;$AA$10,H782&gt;$Z$10),"CC",AND(H782&gt;=$AA$11,H782&gt;$Z$10),"DC",H782&gt;=50,"DD"),IF(H782&gt;=$Y$9,"FD","FF")),R782),IF(J782&gt;=$X$32,$X$30,IF(J782&gt;=$Y$32,$Y$30,IF(J782&gt;=$Z$32,$Z$30,IF(J782&gt;=$AA$32,$AA$30,IF(J782&gt;=$AB$32,$AB$30,IF(J782&gt;=$AC$32,$AC$30,IF(J782&gt;=$AD$32,$AD$30,IF(J782&gt;=$AE$32,$AE$30,$AF$30))))))))),R782)</f>
        <v/>
      </c>
      <c r="T782" s="9" t="str" cm="1">
        <f t="array" ref="T782">IF(A782&lt;&gt;"",IF(_xlfn.BITOR(D782&lt;&gt;"GR",D782&lt;&gt;""),IF(AND(J782&gt;=50,D782&gt;=55),_xlfn.RANK.EQ(J782,$J$2:$J$1000,0),_xlfn.IFS(S782="FD",999,S782="FF",1000)),IF(AND(J782&gt;=50,F782&gt;=55),_xlfn.RANK.EQ(J782,$J$2:$J$326,0),_xlfn.IFS(S782="FD",999,S782="FF",1000))),"")</f>
        <v/>
      </c>
    </row>
    <row r="783" spans="1:20" x14ac:dyDescent="0.2">
      <c r="A783" s="3"/>
      <c r="B783" s="3"/>
      <c r="C783" s="3"/>
      <c r="D783" s="3"/>
      <c r="E783" s="16">
        <f t="shared" si="163"/>
        <v>0</v>
      </c>
      <c r="F783" s="16">
        <f t="shared" si="164"/>
        <v>0</v>
      </c>
      <c r="G783" s="9">
        <f t="shared" si="162"/>
        <v>0</v>
      </c>
      <c r="H783" s="9">
        <f t="shared" si="165"/>
        <v>0</v>
      </c>
      <c r="I783" s="9">
        <f t="shared" si="173"/>
        <v>0</v>
      </c>
      <c r="J783" s="9">
        <f t="shared" si="174"/>
        <v>0</v>
      </c>
      <c r="K783" s="9" t="str">
        <f t="shared" si="166"/>
        <v/>
      </c>
      <c r="L783" s="9" t="str">
        <f t="shared" si="167"/>
        <v/>
      </c>
      <c r="M783" s="9" t="str">
        <f t="shared" si="168"/>
        <v/>
      </c>
      <c r="N783" s="9" t="str">
        <f t="shared" si="169"/>
        <v/>
      </c>
      <c r="O783" s="9" t="str">
        <f t="shared" si="170"/>
        <v/>
      </c>
      <c r="P783" s="9" t="str">
        <f t="shared" si="171"/>
        <v/>
      </c>
      <c r="Q783" s="9" t="str">
        <f t="shared" si="172"/>
        <v/>
      </c>
      <c r="R783" s="9" t="str">
        <f>IF(A783&lt;&gt;"",IF(COUNTIF($G$2:$G$1000,"&gt;=50")&gt;=10,IF(AND(F783&gt;=55,G783&gt;=50),IF(_xlfn.RANK.EQ(K783,$K$2:$K$1000,0)&lt;=ROUND(COUNTIFS($G$2:$G$1000,"&gt;=50",$F$2:$F$1000,"&gt;=55")/100*$AF$9,0),$AF$8,IF(_xlfn.RANK.EQ(L783,$L$2:$L$1000,0)&lt;=ROUND(COUNTIFS($G$2:$G$1000,"&gt;=50",$F$2:$F$1000,"&gt;=55")/100*$AE$9,0),$AE$8,IF(_xlfn.RANK.EQ(M783,$M$2:$M$1000,0)&lt;=ROUND(COUNTIFS($G$2:$G$1000,"&gt;=50",$F$2:$F$1000,"&gt;=55")/100*$AD$9,0),$AD$8,IF(_xlfn.RANK.EQ(N783,$N$2:$N$1000,0)&lt;=ROUND(COUNTIFS($G$2:$G$1000,"&gt;=50",$F$2:$F$1000,"&gt;=55")/100*$AC$9,0),$AC$8,IF(_xlfn.RANK.EQ(O783,$O$2:$O$1000,0)&lt;=ROUND(COUNTIFS($G$2:$G$1000,"&gt;=50",$F$2:$F$1000,"&gt;=55")/100*$AB$9,0),$AB$8,IF(_xlfn.RANK.EQ(P783,$P$2:$P$1000,0)&lt;=ROUND(COUNTIFS($G$2:$G$1000,"&gt;=50",$F$2:$F$1000,"&gt;=55")/100*$AA$9,0),$AA$8,$Z$8)))))),IF(I783&gt;=$Y$9,$Y$8,$X$8)),IF(I783&gt;=$X$32,$X$30,IF(I783&gt;=$Y$32,$Y$30,IF(I783&gt;=$Z$32,$Z$30,IF(I783&gt;=$AA$32,$AA$30,IF(I783&gt;=$AB$32,$AB$30,IF(I783&gt;=$AC$32,$AC$30,IF(I783&gt;=$AD$32,$AD$30,IF(I783&gt;=$AE$32,$AE$30,$AF$30))))))))),"")</f>
        <v/>
      </c>
      <c r="S783" s="9" t="str" cm="1">
        <f t="array" ref="S783">IF(AND(D783&lt;&gt;"",D783&lt;&gt;"GR"),IF(COUNTIF($H$2:$H$1000,"&gt;=50")&gt;=10,IF(D783&lt;&gt;"GR",IF(AND(D783&gt;=55,H783&gt;=50),_xlfn.IFS(AND(H783&gt;=$AF$11,H783&gt;$AE$10,H783&gt;$AD$10,H783&gt;$AC$10,H783&gt;$AB$10,H783&gt;$AA$10,H783&gt;$Z$10),"AA",AND(H783&gt;=$AE$11,H783&gt;$AD$10,H783&gt;$AC$10,H783&gt;$AB$10,H783&gt;$AA$10,H783&gt;$Z$10),"BA",AND(H783&gt;=$AD$11,H783&gt;$AC$10,H783&gt;$AB$10,H783&gt;$AA$10,H783&gt;$Z$10),"BB",AND(H783&gt;=$AC$11,H783&gt;$AB$10,H783&gt;$AA$10,H783&gt;$Z$10),"CB",AND(H783&gt;=$AB$11,H783&gt;$AA$10,H783&gt;$Z$10),"CC",AND(H783&gt;=$AA$11,H783&gt;$Z$10),"DC",H783&gt;=50,"DD"),IF(H783&gt;=$Y$9,"FD","FF")),R783),IF(J783&gt;=$X$32,$X$30,IF(J783&gt;=$Y$32,$Y$30,IF(J783&gt;=$Z$32,$Z$30,IF(J783&gt;=$AA$32,$AA$30,IF(J783&gt;=$AB$32,$AB$30,IF(J783&gt;=$AC$32,$AC$30,IF(J783&gt;=$AD$32,$AD$30,IF(J783&gt;=$AE$32,$AE$30,$AF$30))))))))),R783)</f>
        <v/>
      </c>
      <c r="T783" s="9" t="str" cm="1">
        <f t="array" ref="T783">IF(A783&lt;&gt;"",IF(_xlfn.BITOR(D783&lt;&gt;"GR",D783&lt;&gt;""),IF(AND(J783&gt;=50,D783&gt;=55),_xlfn.RANK.EQ(J783,$J$2:$J$1000,0),_xlfn.IFS(S783="FD",999,S783="FF",1000)),IF(AND(J783&gt;=50,F783&gt;=55),_xlfn.RANK.EQ(J783,$J$2:$J$326,0),_xlfn.IFS(S783="FD",999,S783="FF",1000))),"")</f>
        <v/>
      </c>
    </row>
    <row r="784" spans="1:20" x14ac:dyDescent="0.2">
      <c r="A784" s="3"/>
      <c r="B784" s="3"/>
      <c r="C784" s="3"/>
      <c r="D784" s="3"/>
      <c r="E784" s="16">
        <f t="shared" si="163"/>
        <v>0</v>
      </c>
      <c r="F784" s="16">
        <f t="shared" si="164"/>
        <v>0</v>
      </c>
      <c r="G784" s="9">
        <f t="shared" si="162"/>
        <v>0</v>
      </c>
      <c r="H784" s="9">
        <f t="shared" si="165"/>
        <v>0</v>
      </c>
      <c r="I784" s="9">
        <f t="shared" si="173"/>
        <v>0</v>
      </c>
      <c r="J784" s="9">
        <f t="shared" si="174"/>
        <v>0</v>
      </c>
      <c r="K784" s="9" t="str">
        <f t="shared" si="166"/>
        <v/>
      </c>
      <c r="L784" s="9" t="str">
        <f t="shared" si="167"/>
        <v/>
      </c>
      <c r="M784" s="9" t="str">
        <f t="shared" si="168"/>
        <v/>
      </c>
      <c r="N784" s="9" t="str">
        <f t="shared" si="169"/>
        <v/>
      </c>
      <c r="O784" s="9" t="str">
        <f t="shared" si="170"/>
        <v/>
      </c>
      <c r="P784" s="9" t="str">
        <f t="shared" si="171"/>
        <v/>
      </c>
      <c r="Q784" s="9" t="str">
        <f t="shared" si="172"/>
        <v/>
      </c>
      <c r="R784" s="9" t="str">
        <f>IF(A784&lt;&gt;"",IF(COUNTIF($G$2:$G$1000,"&gt;=50")&gt;=10,IF(AND(F784&gt;=55,G784&gt;=50),IF(_xlfn.RANK.EQ(K784,$K$2:$K$1000,0)&lt;=ROUND(COUNTIFS($G$2:$G$1000,"&gt;=50",$F$2:$F$1000,"&gt;=55")/100*$AF$9,0),$AF$8,IF(_xlfn.RANK.EQ(L784,$L$2:$L$1000,0)&lt;=ROUND(COUNTIFS($G$2:$G$1000,"&gt;=50",$F$2:$F$1000,"&gt;=55")/100*$AE$9,0),$AE$8,IF(_xlfn.RANK.EQ(M784,$M$2:$M$1000,0)&lt;=ROUND(COUNTIFS($G$2:$G$1000,"&gt;=50",$F$2:$F$1000,"&gt;=55")/100*$AD$9,0),$AD$8,IF(_xlfn.RANK.EQ(N784,$N$2:$N$1000,0)&lt;=ROUND(COUNTIFS($G$2:$G$1000,"&gt;=50",$F$2:$F$1000,"&gt;=55")/100*$AC$9,0),$AC$8,IF(_xlfn.RANK.EQ(O784,$O$2:$O$1000,0)&lt;=ROUND(COUNTIFS($G$2:$G$1000,"&gt;=50",$F$2:$F$1000,"&gt;=55")/100*$AB$9,0),$AB$8,IF(_xlfn.RANK.EQ(P784,$P$2:$P$1000,0)&lt;=ROUND(COUNTIFS($G$2:$G$1000,"&gt;=50",$F$2:$F$1000,"&gt;=55")/100*$AA$9,0),$AA$8,$Z$8)))))),IF(I784&gt;=$Y$9,$Y$8,$X$8)),IF(I784&gt;=$X$32,$X$30,IF(I784&gt;=$Y$32,$Y$30,IF(I784&gt;=$Z$32,$Z$30,IF(I784&gt;=$AA$32,$AA$30,IF(I784&gt;=$AB$32,$AB$30,IF(I784&gt;=$AC$32,$AC$30,IF(I784&gt;=$AD$32,$AD$30,IF(I784&gt;=$AE$32,$AE$30,$AF$30))))))))),"")</f>
        <v/>
      </c>
      <c r="S784" s="9" t="str" cm="1">
        <f t="array" ref="S784">IF(AND(D784&lt;&gt;"",D784&lt;&gt;"GR"),IF(COUNTIF($H$2:$H$1000,"&gt;=50")&gt;=10,IF(D784&lt;&gt;"GR",IF(AND(D784&gt;=55,H784&gt;=50),_xlfn.IFS(AND(H784&gt;=$AF$11,H784&gt;$AE$10,H784&gt;$AD$10,H784&gt;$AC$10,H784&gt;$AB$10,H784&gt;$AA$10,H784&gt;$Z$10),"AA",AND(H784&gt;=$AE$11,H784&gt;$AD$10,H784&gt;$AC$10,H784&gt;$AB$10,H784&gt;$AA$10,H784&gt;$Z$10),"BA",AND(H784&gt;=$AD$11,H784&gt;$AC$10,H784&gt;$AB$10,H784&gt;$AA$10,H784&gt;$Z$10),"BB",AND(H784&gt;=$AC$11,H784&gt;$AB$10,H784&gt;$AA$10,H784&gt;$Z$10),"CB",AND(H784&gt;=$AB$11,H784&gt;$AA$10,H784&gt;$Z$10),"CC",AND(H784&gt;=$AA$11,H784&gt;$Z$10),"DC",H784&gt;=50,"DD"),IF(H784&gt;=$Y$9,"FD","FF")),R784),IF(J784&gt;=$X$32,$X$30,IF(J784&gt;=$Y$32,$Y$30,IF(J784&gt;=$Z$32,$Z$30,IF(J784&gt;=$AA$32,$AA$30,IF(J784&gt;=$AB$32,$AB$30,IF(J784&gt;=$AC$32,$AC$30,IF(J784&gt;=$AD$32,$AD$30,IF(J784&gt;=$AE$32,$AE$30,$AF$30))))))))),R784)</f>
        <v/>
      </c>
      <c r="T784" s="9" t="str" cm="1">
        <f t="array" ref="T784">IF(A784&lt;&gt;"",IF(_xlfn.BITOR(D784&lt;&gt;"GR",D784&lt;&gt;""),IF(AND(J784&gt;=50,D784&gt;=55),_xlfn.RANK.EQ(J784,$J$2:$J$1000,0),_xlfn.IFS(S784="FD",999,S784="FF",1000)),IF(AND(J784&gt;=50,F784&gt;=55),_xlfn.RANK.EQ(J784,$J$2:$J$326,0),_xlfn.IFS(S784="FD",999,S784="FF",1000))),"")</f>
        <v/>
      </c>
    </row>
    <row r="785" spans="1:20" x14ac:dyDescent="0.2">
      <c r="A785" s="3"/>
      <c r="B785" s="3"/>
      <c r="C785" s="3"/>
      <c r="D785" s="3"/>
      <c r="E785" s="16">
        <f t="shared" si="163"/>
        <v>0</v>
      </c>
      <c r="F785" s="16">
        <f t="shared" si="164"/>
        <v>0</v>
      </c>
      <c r="G785" s="9">
        <f t="shared" si="162"/>
        <v>0</v>
      </c>
      <c r="H785" s="9">
        <f t="shared" si="165"/>
        <v>0</v>
      </c>
      <c r="I785" s="9">
        <f t="shared" si="173"/>
        <v>0</v>
      </c>
      <c r="J785" s="9">
        <f t="shared" si="174"/>
        <v>0</v>
      </c>
      <c r="K785" s="9" t="str">
        <f t="shared" si="166"/>
        <v/>
      </c>
      <c r="L785" s="9" t="str">
        <f t="shared" si="167"/>
        <v/>
      </c>
      <c r="M785" s="9" t="str">
        <f t="shared" si="168"/>
        <v/>
      </c>
      <c r="N785" s="9" t="str">
        <f t="shared" si="169"/>
        <v/>
      </c>
      <c r="O785" s="9" t="str">
        <f t="shared" si="170"/>
        <v/>
      </c>
      <c r="P785" s="9" t="str">
        <f t="shared" si="171"/>
        <v/>
      </c>
      <c r="Q785" s="9" t="str">
        <f t="shared" si="172"/>
        <v/>
      </c>
      <c r="R785" s="9" t="str">
        <f>IF(A785&lt;&gt;"",IF(COUNTIF($G$2:$G$1000,"&gt;=50")&gt;=10,IF(AND(F785&gt;=55,G785&gt;=50),IF(_xlfn.RANK.EQ(K785,$K$2:$K$1000,0)&lt;=ROUND(COUNTIFS($G$2:$G$1000,"&gt;=50",$F$2:$F$1000,"&gt;=55")/100*$AF$9,0),$AF$8,IF(_xlfn.RANK.EQ(L785,$L$2:$L$1000,0)&lt;=ROUND(COUNTIFS($G$2:$G$1000,"&gt;=50",$F$2:$F$1000,"&gt;=55")/100*$AE$9,0),$AE$8,IF(_xlfn.RANK.EQ(M785,$M$2:$M$1000,0)&lt;=ROUND(COUNTIFS($G$2:$G$1000,"&gt;=50",$F$2:$F$1000,"&gt;=55")/100*$AD$9,0),$AD$8,IF(_xlfn.RANK.EQ(N785,$N$2:$N$1000,0)&lt;=ROUND(COUNTIFS($G$2:$G$1000,"&gt;=50",$F$2:$F$1000,"&gt;=55")/100*$AC$9,0),$AC$8,IF(_xlfn.RANK.EQ(O785,$O$2:$O$1000,0)&lt;=ROUND(COUNTIFS($G$2:$G$1000,"&gt;=50",$F$2:$F$1000,"&gt;=55")/100*$AB$9,0),$AB$8,IF(_xlfn.RANK.EQ(P785,$P$2:$P$1000,0)&lt;=ROUND(COUNTIFS($G$2:$G$1000,"&gt;=50",$F$2:$F$1000,"&gt;=55")/100*$AA$9,0),$AA$8,$Z$8)))))),IF(I785&gt;=$Y$9,$Y$8,$X$8)),IF(I785&gt;=$X$32,$X$30,IF(I785&gt;=$Y$32,$Y$30,IF(I785&gt;=$Z$32,$Z$30,IF(I785&gt;=$AA$32,$AA$30,IF(I785&gt;=$AB$32,$AB$30,IF(I785&gt;=$AC$32,$AC$30,IF(I785&gt;=$AD$32,$AD$30,IF(I785&gt;=$AE$32,$AE$30,$AF$30))))))))),"")</f>
        <v/>
      </c>
      <c r="S785" s="9" t="str" cm="1">
        <f t="array" ref="S785">IF(AND(D785&lt;&gt;"",D785&lt;&gt;"GR"),IF(COUNTIF($H$2:$H$1000,"&gt;=50")&gt;=10,IF(D785&lt;&gt;"GR",IF(AND(D785&gt;=55,H785&gt;=50),_xlfn.IFS(AND(H785&gt;=$AF$11,H785&gt;$AE$10,H785&gt;$AD$10,H785&gt;$AC$10,H785&gt;$AB$10,H785&gt;$AA$10,H785&gt;$Z$10),"AA",AND(H785&gt;=$AE$11,H785&gt;$AD$10,H785&gt;$AC$10,H785&gt;$AB$10,H785&gt;$AA$10,H785&gt;$Z$10),"BA",AND(H785&gt;=$AD$11,H785&gt;$AC$10,H785&gt;$AB$10,H785&gt;$AA$10,H785&gt;$Z$10),"BB",AND(H785&gt;=$AC$11,H785&gt;$AB$10,H785&gt;$AA$10,H785&gt;$Z$10),"CB",AND(H785&gt;=$AB$11,H785&gt;$AA$10,H785&gt;$Z$10),"CC",AND(H785&gt;=$AA$11,H785&gt;$Z$10),"DC",H785&gt;=50,"DD"),IF(H785&gt;=$Y$9,"FD","FF")),R785),IF(J785&gt;=$X$32,$X$30,IF(J785&gt;=$Y$32,$Y$30,IF(J785&gt;=$Z$32,$Z$30,IF(J785&gt;=$AA$32,$AA$30,IF(J785&gt;=$AB$32,$AB$30,IF(J785&gt;=$AC$32,$AC$30,IF(J785&gt;=$AD$32,$AD$30,IF(J785&gt;=$AE$32,$AE$30,$AF$30))))))))),R785)</f>
        <v/>
      </c>
      <c r="T785" s="9" t="str" cm="1">
        <f t="array" ref="T785">IF(A785&lt;&gt;"",IF(_xlfn.BITOR(D785&lt;&gt;"GR",D785&lt;&gt;""),IF(AND(J785&gt;=50,D785&gt;=55),_xlfn.RANK.EQ(J785,$J$2:$J$1000,0),_xlfn.IFS(S785="FD",999,S785="FF",1000)),IF(AND(J785&gt;=50,F785&gt;=55),_xlfn.RANK.EQ(J785,$J$2:$J$326,0),_xlfn.IFS(S785="FD",999,S785="FF",1000))),"")</f>
        <v/>
      </c>
    </row>
    <row r="786" spans="1:20" x14ac:dyDescent="0.2">
      <c r="A786" s="3"/>
      <c r="B786" s="3"/>
      <c r="C786" s="3"/>
      <c r="D786" s="3"/>
      <c r="E786" s="16">
        <f t="shared" si="163"/>
        <v>0</v>
      </c>
      <c r="F786" s="16">
        <f t="shared" si="164"/>
        <v>0</v>
      </c>
      <c r="G786" s="9">
        <f t="shared" si="162"/>
        <v>0</v>
      </c>
      <c r="H786" s="9">
        <f t="shared" si="165"/>
        <v>0</v>
      </c>
      <c r="I786" s="9">
        <f t="shared" si="173"/>
        <v>0</v>
      </c>
      <c r="J786" s="9">
        <f t="shared" si="174"/>
        <v>0</v>
      </c>
      <c r="K786" s="9" t="str">
        <f t="shared" si="166"/>
        <v/>
      </c>
      <c r="L786" s="9" t="str">
        <f t="shared" si="167"/>
        <v/>
      </c>
      <c r="M786" s="9" t="str">
        <f t="shared" si="168"/>
        <v/>
      </c>
      <c r="N786" s="9" t="str">
        <f t="shared" si="169"/>
        <v/>
      </c>
      <c r="O786" s="9" t="str">
        <f t="shared" si="170"/>
        <v/>
      </c>
      <c r="P786" s="9" t="str">
        <f t="shared" si="171"/>
        <v/>
      </c>
      <c r="Q786" s="9" t="str">
        <f t="shared" si="172"/>
        <v/>
      </c>
      <c r="R786" s="9" t="str">
        <f>IF(A786&lt;&gt;"",IF(COUNTIF($G$2:$G$1000,"&gt;=50")&gt;=10,IF(AND(F786&gt;=55,G786&gt;=50),IF(_xlfn.RANK.EQ(K786,$K$2:$K$1000,0)&lt;=ROUND(COUNTIFS($G$2:$G$1000,"&gt;=50",$F$2:$F$1000,"&gt;=55")/100*$AF$9,0),$AF$8,IF(_xlfn.RANK.EQ(L786,$L$2:$L$1000,0)&lt;=ROUND(COUNTIFS($G$2:$G$1000,"&gt;=50",$F$2:$F$1000,"&gt;=55")/100*$AE$9,0),$AE$8,IF(_xlfn.RANK.EQ(M786,$M$2:$M$1000,0)&lt;=ROUND(COUNTIFS($G$2:$G$1000,"&gt;=50",$F$2:$F$1000,"&gt;=55")/100*$AD$9,0),$AD$8,IF(_xlfn.RANK.EQ(N786,$N$2:$N$1000,0)&lt;=ROUND(COUNTIFS($G$2:$G$1000,"&gt;=50",$F$2:$F$1000,"&gt;=55")/100*$AC$9,0),$AC$8,IF(_xlfn.RANK.EQ(O786,$O$2:$O$1000,0)&lt;=ROUND(COUNTIFS($G$2:$G$1000,"&gt;=50",$F$2:$F$1000,"&gt;=55")/100*$AB$9,0),$AB$8,IF(_xlfn.RANK.EQ(P786,$P$2:$P$1000,0)&lt;=ROUND(COUNTIFS($G$2:$G$1000,"&gt;=50",$F$2:$F$1000,"&gt;=55")/100*$AA$9,0),$AA$8,$Z$8)))))),IF(I786&gt;=$Y$9,$Y$8,$X$8)),IF(I786&gt;=$X$32,$X$30,IF(I786&gt;=$Y$32,$Y$30,IF(I786&gt;=$Z$32,$Z$30,IF(I786&gt;=$AA$32,$AA$30,IF(I786&gt;=$AB$32,$AB$30,IF(I786&gt;=$AC$32,$AC$30,IF(I786&gt;=$AD$32,$AD$30,IF(I786&gt;=$AE$32,$AE$30,$AF$30))))))))),"")</f>
        <v/>
      </c>
      <c r="S786" s="9" t="str" cm="1">
        <f t="array" ref="S786">IF(AND(D786&lt;&gt;"",D786&lt;&gt;"GR"),IF(COUNTIF($H$2:$H$1000,"&gt;=50")&gt;=10,IF(D786&lt;&gt;"GR",IF(AND(D786&gt;=55,H786&gt;=50),_xlfn.IFS(AND(H786&gt;=$AF$11,H786&gt;$AE$10,H786&gt;$AD$10,H786&gt;$AC$10,H786&gt;$AB$10,H786&gt;$AA$10,H786&gt;$Z$10),"AA",AND(H786&gt;=$AE$11,H786&gt;$AD$10,H786&gt;$AC$10,H786&gt;$AB$10,H786&gt;$AA$10,H786&gt;$Z$10),"BA",AND(H786&gt;=$AD$11,H786&gt;$AC$10,H786&gt;$AB$10,H786&gt;$AA$10,H786&gt;$Z$10),"BB",AND(H786&gt;=$AC$11,H786&gt;$AB$10,H786&gt;$AA$10,H786&gt;$Z$10),"CB",AND(H786&gt;=$AB$11,H786&gt;$AA$10,H786&gt;$Z$10),"CC",AND(H786&gt;=$AA$11,H786&gt;$Z$10),"DC",H786&gt;=50,"DD"),IF(H786&gt;=$Y$9,"FD","FF")),R786),IF(J786&gt;=$X$32,$X$30,IF(J786&gt;=$Y$32,$Y$30,IF(J786&gt;=$Z$32,$Z$30,IF(J786&gt;=$AA$32,$AA$30,IF(J786&gt;=$AB$32,$AB$30,IF(J786&gt;=$AC$32,$AC$30,IF(J786&gt;=$AD$32,$AD$30,IF(J786&gt;=$AE$32,$AE$30,$AF$30))))))))),R786)</f>
        <v/>
      </c>
      <c r="T786" s="9" t="str" cm="1">
        <f t="array" ref="T786">IF(A786&lt;&gt;"",IF(_xlfn.BITOR(D786&lt;&gt;"GR",D786&lt;&gt;""),IF(AND(J786&gt;=50,D786&gt;=55),_xlfn.RANK.EQ(J786,$J$2:$J$1000,0),_xlfn.IFS(S786="FD",999,S786="FF",1000)),IF(AND(J786&gt;=50,F786&gt;=55),_xlfn.RANK.EQ(J786,$J$2:$J$326,0),_xlfn.IFS(S786="FD",999,S786="FF",1000))),"")</f>
        <v/>
      </c>
    </row>
    <row r="787" spans="1:20" x14ac:dyDescent="0.2">
      <c r="A787" s="3"/>
      <c r="B787" s="3"/>
      <c r="C787" s="3"/>
      <c r="D787" s="3"/>
      <c r="E787" s="16">
        <f t="shared" si="163"/>
        <v>0</v>
      </c>
      <c r="F787" s="16">
        <f t="shared" si="164"/>
        <v>0</v>
      </c>
      <c r="G787" s="9">
        <f t="shared" si="162"/>
        <v>0</v>
      </c>
      <c r="H787" s="9">
        <f t="shared" si="165"/>
        <v>0</v>
      </c>
      <c r="I787" s="9">
        <f t="shared" si="173"/>
        <v>0</v>
      </c>
      <c r="J787" s="9">
        <f t="shared" si="174"/>
        <v>0</v>
      </c>
      <c r="K787" s="9" t="str">
        <f t="shared" si="166"/>
        <v/>
      </c>
      <c r="L787" s="9" t="str">
        <f t="shared" si="167"/>
        <v/>
      </c>
      <c r="M787" s="9" t="str">
        <f t="shared" si="168"/>
        <v/>
      </c>
      <c r="N787" s="9" t="str">
        <f t="shared" si="169"/>
        <v/>
      </c>
      <c r="O787" s="9" t="str">
        <f t="shared" si="170"/>
        <v/>
      </c>
      <c r="P787" s="9" t="str">
        <f t="shared" si="171"/>
        <v/>
      </c>
      <c r="Q787" s="9" t="str">
        <f t="shared" si="172"/>
        <v/>
      </c>
      <c r="R787" s="9" t="str">
        <f>IF(A787&lt;&gt;"",IF(COUNTIF($G$2:$G$1000,"&gt;=50")&gt;=10,IF(AND(F787&gt;=55,G787&gt;=50),IF(_xlfn.RANK.EQ(K787,$K$2:$K$1000,0)&lt;=ROUND(COUNTIFS($G$2:$G$1000,"&gt;=50",$F$2:$F$1000,"&gt;=55")/100*$AF$9,0),$AF$8,IF(_xlfn.RANK.EQ(L787,$L$2:$L$1000,0)&lt;=ROUND(COUNTIFS($G$2:$G$1000,"&gt;=50",$F$2:$F$1000,"&gt;=55")/100*$AE$9,0),$AE$8,IF(_xlfn.RANK.EQ(M787,$M$2:$M$1000,0)&lt;=ROUND(COUNTIFS($G$2:$G$1000,"&gt;=50",$F$2:$F$1000,"&gt;=55")/100*$AD$9,0),$AD$8,IF(_xlfn.RANK.EQ(N787,$N$2:$N$1000,0)&lt;=ROUND(COUNTIFS($G$2:$G$1000,"&gt;=50",$F$2:$F$1000,"&gt;=55")/100*$AC$9,0),$AC$8,IF(_xlfn.RANK.EQ(O787,$O$2:$O$1000,0)&lt;=ROUND(COUNTIFS($G$2:$G$1000,"&gt;=50",$F$2:$F$1000,"&gt;=55")/100*$AB$9,0),$AB$8,IF(_xlfn.RANK.EQ(P787,$P$2:$P$1000,0)&lt;=ROUND(COUNTIFS($G$2:$G$1000,"&gt;=50",$F$2:$F$1000,"&gt;=55")/100*$AA$9,0),$AA$8,$Z$8)))))),IF(I787&gt;=$Y$9,$Y$8,$X$8)),IF(I787&gt;=$X$32,$X$30,IF(I787&gt;=$Y$32,$Y$30,IF(I787&gt;=$Z$32,$Z$30,IF(I787&gt;=$AA$32,$AA$30,IF(I787&gt;=$AB$32,$AB$30,IF(I787&gt;=$AC$32,$AC$30,IF(I787&gt;=$AD$32,$AD$30,IF(I787&gt;=$AE$32,$AE$30,$AF$30))))))))),"")</f>
        <v/>
      </c>
      <c r="S787" s="9" t="str" cm="1">
        <f t="array" ref="S787">IF(AND(D787&lt;&gt;"",D787&lt;&gt;"GR"),IF(COUNTIF($H$2:$H$1000,"&gt;=50")&gt;=10,IF(D787&lt;&gt;"GR",IF(AND(D787&gt;=55,H787&gt;=50),_xlfn.IFS(AND(H787&gt;=$AF$11,H787&gt;$AE$10,H787&gt;$AD$10,H787&gt;$AC$10,H787&gt;$AB$10,H787&gt;$AA$10,H787&gt;$Z$10),"AA",AND(H787&gt;=$AE$11,H787&gt;$AD$10,H787&gt;$AC$10,H787&gt;$AB$10,H787&gt;$AA$10,H787&gt;$Z$10),"BA",AND(H787&gt;=$AD$11,H787&gt;$AC$10,H787&gt;$AB$10,H787&gt;$AA$10,H787&gt;$Z$10),"BB",AND(H787&gt;=$AC$11,H787&gt;$AB$10,H787&gt;$AA$10,H787&gt;$Z$10),"CB",AND(H787&gt;=$AB$11,H787&gt;$AA$10,H787&gt;$Z$10),"CC",AND(H787&gt;=$AA$11,H787&gt;$Z$10),"DC",H787&gt;=50,"DD"),IF(H787&gt;=$Y$9,"FD","FF")),R787),IF(J787&gt;=$X$32,$X$30,IF(J787&gt;=$Y$32,$Y$30,IF(J787&gt;=$Z$32,$Z$30,IF(J787&gt;=$AA$32,$AA$30,IF(J787&gt;=$AB$32,$AB$30,IF(J787&gt;=$AC$32,$AC$30,IF(J787&gt;=$AD$32,$AD$30,IF(J787&gt;=$AE$32,$AE$30,$AF$30))))))))),R787)</f>
        <v/>
      </c>
      <c r="T787" s="9" t="str" cm="1">
        <f t="array" ref="T787">IF(A787&lt;&gt;"",IF(_xlfn.BITOR(D787&lt;&gt;"GR",D787&lt;&gt;""),IF(AND(J787&gt;=50,D787&gt;=55),_xlfn.RANK.EQ(J787,$J$2:$J$1000,0),_xlfn.IFS(S787="FD",999,S787="FF",1000)),IF(AND(J787&gt;=50,F787&gt;=55),_xlfn.RANK.EQ(J787,$J$2:$J$326,0),_xlfn.IFS(S787="FD",999,S787="FF",1000))),"")</f>
        <v/>
      </c>
    </row>
    <row r="788" spans="1:20" x14ac:dyDescent="0.2">
      <c r="A788" s="3"/>
      <c r="B788" s="3"/>
      <c r="C788" s="3"/>
      <c r="D788" s="3"/>
      <c r="E788" s="16">
        <f t="shared" si="163"/>
        <v>0</v>
      </c>
      <c r="F788" s="16">
        <f t="shared" si="164"/>
        <v>0</v>
      </c>
      <c r="G788" s="9">
        <f t="shared" si="162"/>
        <v>0</v>
      </c>
      <c r="H788" s="9">
        <f t="shared" si="165"/>
        <v>0</v>
      </c>
      <c r="I788" s="9">
        <f t="shared" si="173"/>
        <v>0</v>
      </c>
      <c r="J788" s="9">
        <f t="shared" si="174"/>
        <v>0</v>
      </c>
      <c r="K788" s="9" t="str">
        <f t="shared" si="166"/>
        <v/>
      </c>
      <c r="L788" s="9" t="str">
        <f t="shared" si="167"/>
        <v/>
      </c>
      <c r="M788" s="9" t="str">
        <f t="shared" si="168"/>
        <v/>
      </c>
      <c r="N788" s="9" t="str">
        <f t="shared" si="169"/>
        <v/>
      </c>
      <c r="O788" s="9" t="str">
        <f t="shared" si="170"/>
        <v/>
      </c>
      <c r="P788" s="9" t="str">
        <f t="shared" si="171"/>
        <v/>
      </c>
      <c r="Q788" s="9" t="str">
        <f t="shared" si="172"/>
        <v/>
      </c>
      <c r="R788" s="9" t="str">
        <f>IF(A788&lt;&gt;"",IF(COUNTIF($G$2:$G$1000,"&gt;=50")&gt;=10,IF(AND(F788&gt;=55,G788&gt;=50),IF(_xlfn.RANK.EQ(K788,$K$2:$K$1000,0)&lt;=ROUND(COUNTIFS($G$2:$G$1000,"&gt;=50",$F$2:$F$1000,"&gt;=55")/100*$AF$9,0),$AF$8,IF(_xlfn.RANK.EQ(L788,$L$2:$L$1000,0)&lt;=ROUND(COUNTIFS($G$2:$G$1000,"&gt;=50",$F$2:$F$1000,"&gt;=55")/100*$AE$9,0),$AE$8,IF(_xlfn.RANK.EQ(M788,$M$2:$M$1000,0)&lt;=ROUND(COUNTIFS($G$2:$G$1000,"&gt;=50",$F$2:$F$1000,"&gt;=55")/100*$AD$9,0),$AD$8,IF(_xlfn.RANK.EQ(N788,$N$2:$N$1000,0)&lt;=ROUND(COUNTIFS($G$2:$G$1000,"&gt;=50",$F$2:$F$1000,"&gt;=55")/100*$AC$9,0),$AC$8,IF(_xlfn.RANK.EQ(O788,$O$2:$O$1000,0)&lt;=ROUND(COUNTIFS($G$2:$G$1000,"&gt;=50",$F$2:$F$1000,"&gt;=55")/100*$AB$9,0),$AB$8,IF(_xlfn.RANK.EQ(P788,$P$2:$P$1000,0)&lt;=ROUND(COUNTIFS($G$2:$G$1000,"&gt;=50",$F$2:$F$1000,"&gt;=55")/100*$AA$9,0),$AA$8,$Z$8)))))),IF(I788&gt;=$Y$9,$Y$8,$X$8)),IF(I788&gt;=$X$32,$X$30,IF(I788&gt;=$Y$32,$Y$30,IF(I788&gt;=$Z$32,$Z$30,IF(I788&gt;=$AA$32,$AA$30,IF(I788&gt;=$AB$32,$AB$30,IF(I788&gt;=$AC$32,$AC$30,IF(I788&gt;=$AD$32,$AD$30,IF(I788&gt;=$AE$32,$AE$30,$AF$30))))))))),"")</f>
        <v/>
      </c>
      <c r="S788" s="9" t="str" cm="1">
        <f t="array" ref="S788">IF(AND(D788&lt;&gt;"",D788&lt;&gt;"GR"),IF(COUNTIF($H$2:$H$1000,"&gt;=50")&gt;=10,IF(D788&lt;&gt;"GR",IF(AND(D788&gt;=55,H788&gt;=50),_xlfn.IFS(AND(H788&gt;=$AF$11,H788&gt;$AE$10,H788&gt;$AD$10,H788&gt;$AC$10,H788&gt;$AB$10,H788&gt;$AA$10,H788&gt;$Z$10),"AA",AND(H788&gt;=$AE$11,H788&gt;$AD$10,H788&gt;$AC$10,H788&gt;$AB$10,H788&gt;$AA$10,H788&gt;$Z$10),"BA",AND(H788&gt;=$AD$11,H788&gt;$AC$10,H788&gt;$AB$10,H788&gt;$AA$10,H788&gt;$Z$10),"BB",AND(H788&gt;=$AC$11,H788&gt;$AB$10,H788&gt;$AA$10,H788&gt;$Z$10),"CB",AND(H788&gt;=$AB$11,H788&gt;$AA$10,H788&gt;$Z$10),"CC",AND(H788&gt;=$AA$11,H788&gt;$Z$10),"DC",H788&gt;=50,"DD"),IF(H788&gt;=$Y$9,"FD","FF")),R788),IF(J788&gt;=$X$32,$X$30,IF(J788&gt;=$Y$32,$Y$30,IF(J788&gt;=$Z$32,$Z$30,IF(J788&gt;=$AA$32,$AA$30,IF(J788&gt;=$AB$32,$AB$30,IF(J788&gt;=$AC$32,$AC$30,IF(J788&gt;=$AD$32,$AD$30,IF(J788&gt;=$AE$32,$AE$30,$AF$30))))))))),R788)</f>
        <v/>
      </c>
      <c r="T788" s="9" t="str" cm="1">
        <f t="array" ref="T788">IF(A788&lt;&gt;"",IF(_xlfn.BITOR(D788&lt;&gt;"GR",D788&lt;&gt;""),IF(AND(J788&gt;=50,D788&gt;=55),_xlfn.RANK.EQ(J788,$J$2:$J$1000,0),_xlfn.IFS(S788="FD",999,S788="FF",1000)),IF(AND(J788&gt;=50,F788&gt;=55),_xlfn.RANK.EQ(J788,$J$2:$J$326,0),_xlfn.IFS(S788="FD",999,S788="FF",1000))),"")</f>
        <v/>
      </c>
    </row>
    <row r="789" spans="1:20" x14ac:dyDescent="0.2">
      <c r="A789" s="3"/>
      <c r="B789" s="3"/>
      <c r="C789" s="3"/>
      <c r="D789" s="3"/>
      <c r="E789" s="16">
        <f t="shared" si="163"/>
        <v>0</v>
      </c>
      <c r="F789" s="16">
        <f t="shared" si="164"/>
        <v>0</v>
      </c>
      <c r="G789" s="9">
        <f t="shared" si="162"/>
        <v>0</v>
      </c>
      <c r="H789" s="9">
        <f t="shared" si="165"/>
        <v>0</v>
      </c>
      <c r="I789" s="9">
        <f t="shared" si="173"/>
        <v>0</v>
      </c>
      <c r="J789" s="9">
        <f t="shared" si="174"/>
        <v>0</v>
      </c>
      <c r="K789" s="9" t="str">
        <f t="shared" si="166"/>
        <v/>
      </c>
      <c r="L789" s="9" t="str">
        <f t="shared" si="167"/>
        <v/>
      </c>
      <c r="M789" s="9" t="str">
        <f t="shared" si="168"/>
        <v/>
      </c>
      <c r="N789" s="9" t="str">
        <f t="shared" si="169"/>
        <v/>
      </c>
      <c r="O789" s="9" t="str">
        <f t="shared" si="170"/>
        <v/>
      </c>
      <c r="P789" s="9" t="str">
        <f t="shared" si="171"/>
        <v/>
      </c>
      <c r="Q789" s="9" t="str">
        <f t="shared" si="172"/>
        <v/>
      </c>
      <c r="R789" s="9" t="str">
        <f>IF(A789&lt;&gt;"",IF(COUNTIF($G$2:$G$1000,"&gt;=50")&gt;=10,IF(AND(F789&gt;=55,G789&gt;=50),IF(_xlfn.RANK.EQ(K789,$K$2:$K$1000,0)&lt;=ROUND(COUNTIFS($G$2:$G$1000,"&gt;=50",$F$2:$F$1000,"&gt;=55")/100*$AF$9,0),$AF$8,IF(_xlfn.RANK.EQ(L789,$L$2:$L$1000,0)&lt;=ROUND(COUNTIFS($G$2:$G$1000,"&gt;=50",$F$2:$F$1000,"&gt;=55")/100*$AE$9,0),$AE$8,IF(_xlfn.RANK.EQ(M789,$M$2:$M$1000,0)&lt;=ROUND(COUNTIFS($G$2:$G$1000,"&gt;=50",$F$2:$F$1000,"&gt;=55")/100*$AD$9,0),$AD$8,IF(_xlfn.RANK.EQ(N789,$N$2:$N$1000,0)&lt;=ROUND(COUNTIFS($G$2:$G$1000,"&gt;=50",$F$2:$F$1000,"&gt;=55")/100*$AC$9,0),$AC$8,IF(_xlfn.RANK.EQ(O789,$O$2:$O$1000,0)&lt;=ROUND(COUNTIFS($G$2:$G$1000,"&gt;=50",$F$2:$F$1000,"&gt;=55")/100*$AB$9,0),$AB$8,IF(_xlfn.RANK.EQ(P789,$P$2:$P$1000,0)&lt;=ROUND(COUNTIFS($G$2:$G$1000,"&gt;=50",$F$2:$F$1000,"&gt;=55")/100*$AA$9,0),$AA$8,$Z$8)))))),IF(I789&gt;=$Y$9,$Y$8,$X$8)),IF(I789&gt;=$X$32,$X$30,IF(I789&gt;=$Y$32,$Y$30,IF(I789&gt;=$Z$32,$Z$30,IF(I789&gt;=$AA$32,$AA$30,IF(I789&gt;=$AB$32,$AB$30,IF(I789&gt;=$AC$32,$AC$30,IF(I789&gt;=$AD$32,$AD$30,IF(I789&gt;=$AE$32,$AE$30,$AF$30))))))))),"")</f>
        <v/>
      </c>
      <c r="S789" s="9" t="str" cm="1">
        <f t="array" ref="S789">IF(AND(D789&lt;&gt;"",D789&lt;&gt;"GR"),IF(COUNTIF($H$2:$H$1000,"&gt;=50")&gt;=10,IF(D789&lt;&gt;"GR",IF(AND(D789&gt;=55,H789&gt;=50),_xlfn.IFS(AND(H789&gt;=$AF$11,H789&gt;$AE$10,H789&gt;$AD$10,H789&gt;$AC$10,H789&gt;$AB$10,H789&gt;$AA$10,H789&gt;$Z$10),"AA",AND(H789&gt;=$AE$11,H789&gt;$AD$10,H789&gt;$AC$10,H789&gt;$AB$10,H789&gt;$AA$10,H789&gt;$Z$10),"BA",AND(H789&gt;=$AD$11,H789&gt;$AC$10,H789&gt;$AB$10,H789&gt;$AA$10,H789&gt;$Z$10),"BB",AND(H789&gt;=$AC$11,H789&gt;$AB$10,H789&gt;$AA$10,H789&gt;$Z$10),"CB",AND(H789&gt;=$AB$11,H789&gt;$AA$10,H789&gt;$Z$10),"CC",AND(H789&gt;=$AA$11,H789&gt;$Z$10),"DC",H789&gt;=50,"DD"),IF(H789&gt;=$Y$9,"FD","FF")),R789),IF(J789&gt;=$X$32,$X$30,IF(J789&gt;=$Y$32,$Y$30,IF(J789&gt;=$Z$32,$Z$30,IF(J789&gt;=$AA$32,$AA$30,IF(J789&gt;=$AB$32,$AB$30,IF(J789&gt;=$AC$32,$AC$30,IF(J789&gt;=$AD$32,$AD$30,IF(J789&gt;=$AE$32,$AE$30,$AF$30))))))))),R789)</f>
        <v/>
      </c>
      <c r="T789" s="9" t="str" cm="1">
        <f t="array" ref="T789">IF(A789&lt;&gt;"",IF(_xlfn.BITOR(D789&lt;&gt;"GR",D789&lt;&gt;""),IF(AND(J789&gt;=50,D789&gt;=55),_xlfn.RANK.EQ(J789,$J$2:$J$1000,0),_xlfn.IFS(S789="FD",999,S789="FF",1000)),IF(AND(J789&gt;=50,F789&gt;=55),_xlfn.RANK.EQ(J789,$J$2:$J$326,0),_xlfn.IFS(S789="FD",999,S789="FF",1000))),"")</f>
        <v/>
      </c>
    </row>
    <row r="790" spans="1:20" x14ac:dyDescent="0.2">
      <c r="A790" s="3"/>
      <c r="B790" s="3"/>
      <c r="C790" s="3"/>
      <c r="D790" s="3"/>
      <c r="E790" s="16">
        <f t="shared" si="163"/>
        <v>0</v>
      </c>
      <c r="F790" s="16">
        <f t="shared" si="164"/>
        <v>0</v>
      </c>
      <c r="G790" s="9">
        <f t="shared" si="162"/>
        <v>0</v>
      </c>
      <c r="H790" s="9">
        <f t="shared" si="165"/>
        <v>0</v>
      </c>
      <c r="I790" s="9">
        <f t="shared" si="173"/>
        <v>0</v>
      </c>
      <c r="J790" s="9">
        <f t="shared" si="174"/>
        <v>0</v>
      </c>
      <c r="K790" s="9" t="str">
        <f t="shared" si="166"/>
        <v/>
      </c>
      <c r="L790" s="9" t="str">
        <f t="shared" si="167"/>
        <v/>
      </c>
      <c r="M790" s="9" t="str">
        <f t="shared" si="168"/>
        <v/>
      </c>
      <c r="N790" s="9" t="str">
        <f t="shared" si="169"/>
        <v/>
      </c>
      <c r="O790" s="9" t="str">
        <f t="shared" si="170"/>
        <v/>
      </c>
      <c r="P790" s="9" t="str">
        <f t="shared" si="171"/>
        <v/>
      </c>
      <c r="Q790" s="9" t="str">
        <f t="shared" si="172"/>
        <v/>
      </c>
      <c r="R790" s="9" t="str">
        <f>IF(A790&lt;&gt;"",IF(COUNTIF($G$2:$G$1000,"&gt;=50")&gt;=10,IF(AND(F790&gt;=55,G790&gt;=50),IF(_xlfn.RANK.EQ(K790,$K$2:$K$1000,0)&lt;=ROUND(COUNTIFS($G$2:$G$1000,"&gt;=50",$F$2:$F$1000,"&gt;=55")/100*$AF$9,0),$AF$8,IF(_xlfn.RANK.EQ(L790,$L$2:$L$1000,0)&lt;=ROUND(COUNTIFS($G$2:$G$1000,"&gt;=50",$F$2:$F$1000,"&gt;=55")/100*$AE$9,0),$AE$8,IF(_xlfn.RANK.EQ(M790,$M$2:$M$1000,0)&lt;=ROUND(COUNTIFS($G$2:$G$1000,"&gt;=50",$F$2:$F$1000,"&gt;=55")/100*$AD$9,0),$AD$8,IF(_xlfn.RANK.EQ(N790,$N$2:$N$1000,0)&lt;=ROUND(COUNTIFS($G$2:$G$1000,"&gt;=50",$F$2:$F$1000,"&gt;=55")/100*$AC$9,0),$AC$8,IF(_xlfn.RANK.EQ(O790,$O$2:$O$1000,0)&lt;=ROUND(COUNTIFS($G$2:$G$1000,"&gt;=50",$F$2:$F$1000,"&gt;=55")/100*$AB$9,0),$AB$8,IF(_xlfn.RANK.EQ(P790,$P$2:$P$1000,0)&lt;=ROUND(COUNTIFS($G$2:$G$1000,"&gt;=50",$F$2:$F$1000,"&gt;=55")/100*$AA$9,0),$AA$8,$Z$8)))))),IF(I790&gt;=$Y$9,$Y$8,$X$8)),IF(I790&gt;=$X$32,$X$30,IF(I790&gt;=$Y$32,$Y$30,IF(I790&gt;=$Z$32,$Z$30,IF(I790&gt;=$AA$32,$AA$30,IF(I790&gt;=$AB$32,$AB$30,IF(I790&gt;=$AC$32,$AC$30,IF(I790&gt;=$AD$32,$AD$30,IF(I790&gt;=$AE$32,$AE$30,$AF$30))))))))),"")</f>
        <v/>
      </c>
      <c r="S790" s="9" t="str" cm="1">
        <f t="array" ref="S790">IF(AND(D790&lt;&gt;"",D790&lt;&gt;"GR"),IF(COUNTIF($H$2:$H$1000,"&gt;=50")&gt;=10,IF(D790&lt;&gt;"GR",IF(AND(D790&gt;=55,H790&gt;=50),_xlfn.IFS(AND(H790&gt;=$AF$11,H790&gt;$AE$10,H790&gt;$AD$10,H790&gt;$AC$10,H790&gt;$AB$10,H790&gt;$AA$10,H790&gt;$Z$10),"AA",AND(H790&gt;=$AE$11,H790&gt;$AD$10,H790&gt;$AC$10,H790&gt;$AB$10,H790&gt;$AA$10,H790&gt;$Z$10),"BA",AND(H790&gt;=$AD$11,H790&gt;$AC$10,H790&gt;$AB$10,H790&gt;$AA$10,H790&gt;$Z$10),"BB",AND(H790&gt;=$AC$11,H790&gt;$AB$10,H790&gt;$AA$10,H790&gt;$Z$10),"CB",AND(H790&gt;=$AB$11,H790&gt;$AA$10,H790&gt;$Z$10),"CC",AND(H790&gt;=$AA$11,H790&gt;$Z$10),"DC",H790&gt;=50,"DD"),IF(H790&gt;=$Y$9,"FD","FF")),R790),IF(J790&gt;=$X$32,$X$30,IF(J790&gt;=$Y$32,$Y$30,IF(J790&gt;=$Z$32,$Z$30,IF(J790&gt;=$AA$32,$AA$30,IF(J790&gt;=$AB$32,$AB$30,IF(J790&gt;=$AC$32,$AC$30,IF(J790&gt;=$AD$32,$AD$30,IF(J790&gt;=$AE$32,$AE$30,$AF$30))))))))),R790)</f>
        <v/>
      </c>
      <c r="T790" s="9" t="str" cm="1">
        <f t="array" ref="T790">IF(A790&lt;&gt;"",IF(_xlfn.BITOR(D790&lt;&gt;"GR",D790&lt;&gt;""),IF(AND(J790&gt;=50,D790&gt;=55),_xlfn.RANK.EQ(J790,$J$2:$J$1000,0),_xlfn.IFS(S790="FD",999,S790="FF",1000)),IF(AND(J790&gt;=50,F790&gt;=55),_xlfn.RANK.EQ(J790,$J$2:$J$326,0),_xlfn.IFS(S790="FD",999,S790="FF",1000))),"")</f>
        <v/>
      </c>
    </row>
    <row r="791" spans="1:20" x14ac:dyDescent="0.2">
      <c r="A791" s="3"/>
      <c r="B791" s="3"/>
      <c r="C791" s="3"/>
      <c r="D791" s="3"/>
      <c r="E791" s="16">
        <f t="shared" si="163"/>
        <v>0</v>
      </c>
      <c r="F791" s="16">
        <f t="shared" si="164"/>
        <v>0</v>
      </c>
      <c r="G791" s="9">
        <f t="shared" si="162"/>
        <v>0</v>
      </c>
      <c r="H791" s="9">
        <f t="shared" si="165"/>
        <v>0</v>
      </c>
      <c r="I791" s="9">
        <f t="shared" si="173"/>
        <v>0</v>
      </c>
      <c r="J791" s="9">
        <f t="shared" si="174"/>
        <v>0</v>
      </c>
      <c r="K791" s="9" t="str">
        <f t="shared" si="166"/>
        <v/>
      </c>
      <c r="L791" s="9" t="str">
        <f t="shared" si="167"/>
        <v/>
      </c>
      <c r="M791" s="9" t="str">
        <f t="shared" si="168"/>
        <v/>
      </c>
      <c r="N791" s="9" t="str">
        <f t="shared" si="169"/>
        <v/>
      </c>
      <c r="O791" s="9" t="str">
        <f t="shared" si="170"/>
        <v/>
      </c>
      <c r="P791" s="9" t="str">
        <f t="shared" si="171"/>
        <v/>
      </c>
      <c r="Q791" s="9" t="str">
        <f t="shared" si="172"/>
        <v/>
      </c>
      <c r="R791" s="9" t="str">
        <f>IF(A791&lt;&gt;"",IF(COUNTIF($G$2:$G$1000,"&gt;=50")&gt;=10,IF(AND(F791&gt;=55,G791&gt;=50),IF(_xlfn.RANK.EQ(K791,$K$2:$K$1000,0)&lt;=ROUND(COUNTIFS($G$2:$G$1000,"&gt;=50",$F$2:$F$1000,"&gt;=55")/100*$AF$9,0),$AF$8,IF(_xlfn.RANK.EQ(L791,$L$2:$L$1000,0)&lt;=ROUND(COUNTIFS($G$2:$G$1000,"&gt;=50",$F$2:$F$1000,"&gt;=55")/100*$AE$9,0),$AE$8,IF(_xlfn.RANK.EQ(M791,$M$2:$M$1000,0)&lt;=ROUND(COUNTIFS($G$2:$G$1000,"&gt;=50",$F$2:$F$1000,"&gt;=55")/100*$AD$9,0),$AD$8,IF(_xlfn.RANK.EQ(N791,$N$2:$N$1000,0)&lt;=ROUND(COUNTIFS($G$2:$G$1000,"&gt;=50",$F$2:$F$1000,"&gt;=55")/100*$AC$9,0),$AC$8,IF(_xlfn.RANK.EQ(O791,$O$2:$O$1000,0)&lt;=ROUND(COUNTIFS($G$2:$G$1000,"&gt;=50",$F$2:$F$1000,"&gt;=55")/100*$AB$9,0),$AB$8,IF(_xlfn.RANK.EQ(P791,$P$2:$P$1000,0)&lt;=ROUND(COUNTIFS($G$2:$G$1000,"&gt;=50",$F$2:$F$1000,"&gt;=55")/100*$AA$9,0),$AA$8,$Z$8)))))),IF(I791&gt;=$Y$9,$Y$8,$X$8)),IF(I791&gt;=$X$32,$X$30,IF(I791&gt;=$Y$32,$Y$30,IF(I791&gt;=$Z$32,$Z$30,IF(I791&gt;=$AA$32,$AA$30,IF(I791&gt;=$AB$32,$AB$30,IF(I791&gt;=$AC$32,$AC$30,IF(I791&gt;=$AD$32,$AD$30,IF(I791&gt;=$AE$32,$AE$30,$AF$30))))))))),"")</f>
        <v/>
      </c>
      <c r="S791" s="9" t="str" cm="1">
        <f t="array" ref="S791">IF(AND(D791&lt;&gt;"",D791&lt;&gt;"GR"),IF(COUNTIF($H$2:$H$1000,"&gt;=50")&gt;=10,IF(D791&lt;&gt;"GR",IF(AND(D791&gt;=55,H791&gt;=50),_xlfn.IFS(AND(H791&gt;=$AF$11,H791&gt;$AE$10,H791&gt;$AD$10,H791&gt;$AC$10,H791&gt;$AB$10,H791&gt;$AA$10,H791&gt;$Z$10),"AA",AND(H791&gt;=$AE$11,H791&gt;$AD$10,H791&gt;$AC$10,H791&gt;$AB$10,H791&gt;$AA$10,H791&gt;$Z$10),"BA",AND(H791&gt;=$AD$11,H791&gt;$AC$10,H791&gt;$AB$10,H791&gt;$AA$10,H791&gt;$Z$10),"BB",AND(H791&gt;=$AC$11,H791&gt;$AB$10,H791&gt;$AA$10,H791&gt;$Z$10),"CB",AND(H791&gt;=$AB$11,H791&gt;$AA$10,H791&gt;$Z$10),"CC",AND(H791&gt;=$AA$11,H791&gt;$Z$10),"DC",H791&gt;=50,"DD"),IF(H791&gt;=$Y$9,"FD","FF")),R791),IF(J791&gt;=$X$32,$X$30,IF(J791&gt;=$Y$32,$Y$30,IF(J791&gt;=$Z$32,$Z$30,IF(J791&gt;=$AA$32,$AA$30,IF(J791&gt;=$AB$32,$AB$30,IF(J791&gt;=$AC$32,$AC$30,IF(J791&gt;=$AD$32,$AD$30,IF(J791&gt;=$AE$32,$AE$30,$AF$30))))))))),R791)</f>
        <v/>
      </c>
      <c r="T791" s="9" t="str" cm="1">
        <f t="array" ref="T791">IF(A791&lt;&gt;"",IF(_xlfn.BITOR(D791&lt;&gt;"GR",D791&lt;&gt;""),IF(AND(J791&gt;=50,D791&gt;=55),_xlfn.RANK.EQ(J791,$J$2:$J$1000,0),_xlfn.IFS(S791="FD",999,S791="FF",1000)),IF(AND(J791&gt;=50,F791&gt;=55),_xlfn.RANK.EQ(J791,$J$2:$J$326,0),_xlfn.IFS(S791="FD",999,S791="FF",1000))),"")</f>
        <v/>
      </c>
    </row>
    <row r="792" spans="1:20" x14ac:dyDescent="0.2">
      <c r="A792" s="3"/>
      <c r="B792" s="3"/>
      <c r="C792" s="3"/>
      <c r="D792" s="3"/>
      <c r="E792" s="16">
        <f t="shared" si="163"/>
        <v>0</v>
      </c>
      <c r="F792" s="16">
        <f t="shared" si="164"/>
        <v>0</v>
      </c>
      <c r="G792" s="9">
        <f t="shared" si="162"/>
        <v>0</v>
      </c>
      <c r="H792" s="9">
        <f t="shared" si="165"/>
        <v>0</v>
      </c>
      <c r="I792" s="9">
        <f t="shared" si="173"/>
        <v>0</v>
      </c>
      <c r="J792" s="9">
        <f t="shared" si="174"/>
        <v>0</v>
      </c>
      <c r="K792" s="9" t="str">
        <f t="shared" si="166"/>
        <v/>
      </c>
      <c r="L792" s="9" t="str">
        <f t="shared" si="167"/>
        <v/>
      </c>
      <c r="M792" s="9" t="str">
        <f t="shared" si="168"/>
        <v/>
      </c>
      <c r="N792" s="9" t="str">
        <f t="shared" si="169"/>
        <v/>
      </c>
      <c r="O792" s="9" t="str">
        <f t="shared" si="170"/>
        <v/>
      </c>
      <c r="P792" s="9" t="str">
        <f t="shared" si="171"/>
        <v/>
      </c>
      <c r="Q792" s="9" t="str">
        <f t="shared" si="172"/>
        <v/>
      </c>
      <c r="R792" s="9" t="str">
        <f>IF(A792&lt;&gt;"",IF(COUNTIF($G$2:$G$1000,"&gt;=50")&gt;=10,IF(AND(F792&gt;=55,G792&gt;=50),IF(_xlfn.RANK.EQ(K792,$K$2:$K$1000,0)&lt;=ROUND(COUNTIFS($G$2:$G$1000,"&gt;=50",$F$2:$F$1000,"&gt;=55")/100*$AF$9,0),$AF$8,IF(_xlfn.RANK.EQ(L792,$L$2:$L$1000,0)&lt;=ROUND(COUNTIFS($G$2:$G$1000,"&gt;=50",$F$2:$F$1000,"&gt;=55")/100*$AE$9,0),$AE$8,IF(_xlfn.RANK.EQ(M792,$M$2:$M$1000,0)&lt;=ROUND(COUNTIFS($G$2:$G$1000,"&gt;=50",$F$2:$F$1000,"&gt;=55")/100*$AD$9,0),$AD$8,IF(_xlfn.RANK.EQ(N792,$N$2:$N$1000,0)&lt;=ROUND(COUNTIFS($G$2:$G$1000,"&gt;=50",$F$2:$F$1000,"&gt;=55")/100*$AC$9,0),$AC$8,IF(_xlfn.RANK.EQ(O792,$O$2:$O$1000,0)&lt;=ROUND(COUNTIFS($G$2:$G$1000,"&gt;=50",$F$2:$F$1000,"&gt;=55")/100*$AB$9,0),$AB$8,IF(_xlfn.RANK.EQ(P792,$P$2:$P$1000,0)&lt;=ROUND(COUNTIFS($G$2:$G$1000,"&gt;=50",$F$2:$F$1000,"&gt;=55")/100*$AA$9,0),$AA$8,$Z$8)))))),IF(I792&gt;=$Y$9,$Y$8,$X$8)),IF(I792&gt;=$X$32,$X$30,IF(I792&gt;=$Y$32,$Y$30,IF(I792&gt;=$Z$32,$Z$30,IF(I792&gt;=$AA$32,$AA$30,IF(I792&gt;=$AB$32,$AB$30,IF(I792&gt;=$AC$32,$AC$30,IF(I792&gt;=$AD$32,$AD$30,IF(I792&gt;=$AE$32,$AE$30,$AF$30))))))))),"")</f>
        <v/>
      </c>
      <c r="S792" s="9" t="str" cm="1">
        <f t="array" ref="S792">IF(AND(D792&lt;&gt;"",D792&lt;&gt;"GR"),IF(COUNTIF($H$2:$H$1000,"&gt;=50")&gt;=10,IF(D792&lt;&gt;"GR",IF(AND(D792&gt;=55,H792&gt;=50),_xlfn.IFS(AND(H792&gt;=$AF$11,H792&gt;$AE$10,H792&gt;$AD$10,H792&gt;$AC$10,H792&gt;$AB$10,H792&gt;$AA$10,H792&gt;$Z$10),"AA",AND(H792&gt;=$AE$11,H792&gt;$AD$10,H792&gt;$AC$10,H792&gt;$AB$10,H792&gt;$AA$10,H792&gt;$Z$10),"BA",AND(H792&gt;=$AD$11,H792&gt;$AC$10,H792&gt;$AB$10,H792&gt;$AA$10,H792&gt;$Z$10),"BB",AND(H792&gt;=$AC$11,H792&gt;$AB$10,H792&gt;$AA$10,H792&gt;$Z$10),"CB",AND(H792&gt;=$AB$11,H792&gt;$AA$10,H792&gt;$Z$10),"CC",AND(H792&gt;=$AA$11,H792&gt;$Z$10),"DC",H792&gt;=50,"DD"),IF(H792&gt;=$Y$9,"FD","FF")),R792),IF(J792&gt;=$X$32,$X$30,IF(J792&gt;=$Y$32,$Y$30,IF(J792&gt;=$Z$32,$Z$30,IF(J792&gt;=$AA$32,$AA$30,IF(J792&gt;=$AB$32,$AB$30,IF(J792&gt;=$AC$32,$AC$30,IF(J792&gt;=$AD$32,$AD$30,IF(J792&gt;=$AE$32,$AE$30,$AF$30))))))))),R792)</f>
        <v/>
      </c>
      <c r="T792" s="9" t="str" cm="1">
        <f t="array" ref="T792">IF(A792&lt;&gt;"",IF(_xlfn.BITOR(D792&lt;&gt;"GR",D792&lt;&gt;""),IF(AND(J792&gt;=50,D792&gt;=55),_xlfn.RANK.EQ(J792,$J$2:$J$1000,0),_xlfn.IFS(S792="FD",999,S792="FF",1000)),IF(AND(J792&gt;=50,F792&gt;=55),_xlfn.RANK.EQ(J792,$J$2:$J$326,0),_xlfn.IFS(S792="FD",999,S792="FF",1000))),"")</f>
        <v/>
      </c>
    </row>
    <row r="793" spans="1:20" x14ac:dyDescent="0.2">
      <c r="A793" s="3"/>
      <c r="B793" s="3"/>
      <c r="C793" s="3"/>
      <c r="D793" s="3"/>
      <c r="E793" s="16">
        <f t="shared" si="163"/>
        <v>0</v>
      </c>
      <c r="F793" s="16">
        <f t="shared" si="164"/>
        <v>0</v>
      </c>
      <c r="G793" s="9">
        <f t="shared" si="162"/>
        <v>0</v>
      </c>
      <c r="H793" s="9">
        <f t="shared" si="165"/>
        <v>0</v>
      </c>
      <c r="I793" s="9">
        <f t="shared" si="173"/>
        <v>0</v>
      </c>
      <c r="J793" s="9">
        <f t="shared" si="174"/>
        <v>0</v>
      </c>
      <c r="K793" s="9" t="str">
        <f t="shared" si="166"/>
        <v/>
      </c>
      <c r="L793" s="9" t="str">
        <f t="shared" si="167"/>
        <v/>
      </c>
      <c r="M793" s="9" t="str">
        <f t="shared" si="168"/>
        <v/>
      </c>
      <c r="N793" s="9" t="str">
        <f t="shared" si="169"/>
        <v/>
      </c>
      <c r="O793" s="9" t="str">
        <f t="shared" si="170"/>
        <v/>
      </c>
      <c r="P793" s="9" t="str">
        <f t="shared" si="171"/>
        <v/>
      </c>
      <c r="Q793" s="9" t="str">
        <f t="shared" si="172"/>
        <v/>
      </c>
      <c r="R793" s="9" t="str">
        <f>IF(A793&lt;&gt;"",IF(COUNTIF($G$2:$G$1000,"&gt;=50")&gt;=10,IF(AND(F793&gt;=55,G793&gt;=50),IF(_xlfn.RANK.EQ(K793,$K$2:$K$1000,0)&lt;=ROUND(COUNTIFS($G$2:$G$1000,"&gt;=50",$F$2:$F$1000,"&gt;=55")/100*$AF$9,0),$AF$8,IF(_xlfn.RANK.EQ(L793,$L$2:$L$1000,0)&lt;=ROUND(COUNTIFS($G$2:$G$1000,"&gt;=50",$F$2:$F$1000,"&gt;=55")/100*$AE$9,0),$AE$8,IF(_xlfn.RANK.EQ(M793,$M$2:$M$1000,0)&lt;=ROUND(COUNTIFS($G$2:$G$1000,"&gt;=50",$F$2:$F$1000,"&gt;=55")/100*$AD$9,0),$AD$8,IF(_xlfn.RANK.EQ(N793,$N$2:$N$1000,0)&lt;=ROUND(COUNTIFS($G$2:$G$1000,"&gt;=50",$F$2:$F$1000,"&gt;=55")/100*$AC$9,0),$AC$8,IF(_xlfn.RANK.EQ(O793,$O$2:$O$1000,0)&lt;=ROUND(COUNTIFS($G$2:$G$1000,"&gt;=50",$F$2:$F$1000,"&gt;=55")/100*$AB$9,0),$AB$8,IF(_xlfn.RANK.EQ(P793,$P$2:$P$1000,0)&lt;=ROUND(COUNTIFS($G$2:$G$1000,"&gt;=50",$F$2:$F$1000,"&gt;=55")/100*$AA$9,0),$AA$8,$Z$8)))))),IF(I793&gt;=$Y$9,$Y$8,$X$8)),IF(I793&gt;=$X$32,$X$30,IF(I793&gt;=$Y$32,$Y$30,IF(I793&gt;=$Z$32,$Z$30,IF(I793&gt;=$AA$32,$AA$30,IF(I793&gt;=$AB$32,$AB$30,IF(I793&gt;=$AC$32,$AC$30,IF(I793&gt;=$AD$32,$AD$30,IF(I793&gt;=$AE$32,$AE$30,$AF$30))))))))),"")</f>
        <v/>
      </c>
      <c r="S793" s="9" t="str" cm="1">
        <f t="array" ref="S793">IF(AND(D793&lt;&gt;"",D793&lt;&gt;"GR"),IF(COUNTIF($H$2:$H$1000,"&gt;=50")&gt;=10,IF(D793&lt;&gt;"GR",IF(AND(D793&gt;=55,H793&gt;=50),_xlfn.IFS(AND(H793&gt;=$AF$11,H793&gt;$AE$10,H793&gt;$AD$10,H793&gt;$AC$10,H793&gt;$AB$10,H793&gt;$AA$10,H793&gt;$Z$10),"AA",AND(H793&gt;=$AE$11,H793&gt;$AD$10,H793&gt;$AC$10,H793&gt;$AB$10,H793&gt;$AA$10,H793&gt;$Z$10),"BA",AND(H793&gt;=$AD$11,H793&gt;$AC$10,H793&gt;$AB$10,H793&gt;$AA$10,H793&gt;$Z$10),"BB",AND(H793&gt;=$AC$11,H793&gt;$AB$10,H793&gt;$AA$10,H793&gt;$Z$10),"CB",AND(H793&gt;=$AB$11,H793&gt;$AA$10,H793&gt;$Z$10),"CC",AND(H793&gt;=$AA$11,H793&gt;$Z$10),"DC",H793&gt;=50,"DD"),IF(H793&gt;=$Y$9,"FD","FF")),R793),IF(J793&gt;=$X$32,$X$30,IF(J793&gt;=$Y$32,$Y$30,IF(J793&gt;=$Z$32,$Z$30,IF(J793&gt;=$AA$32,$AA$30,IF(J793&gt;=$AB$32,$AB$30,IF(J793&gt;=$AC$32,$AC$30,IF(J793&gt;=$AD$32,$AD$30,IF(J793&gt;=$AE$32,$AE$30,$AF$30))))))))),R793)</f>
        <v/>
      </c>
      <c r="T793" s="9" t="str" cm="1">
        <f t="array" ref="T793">IF(A793&lt;&gt;"",IF(_xlfn.BITOR(D793&lt;&gt;"GR",D793&lt;&gt;""),IF(AND(J793&gt;=50,D793&gt;=55),_xlfn.RANK.EQ(J793,$J$2:$J$1000,0),_xlfn.IFS(S793="FD",999,S793="FF",1000)),IF(AND(J793&gt;=50,F793&gt;=55),_xlfn.RANK.EQ(J793,$J$2:$J$326,0),_xlfn.IFS(S793="FD",999,S793="FF",1000))),"")</f>
        <v/>
      </c>
    </row>
    <row r="794" spans="1:20" x14ac:dyDescent="0.2">
      <c r="A794" s="3"/>
      <c r="B794" s="3"/>
      <c r="C794" s="3"/>
      <c r="D794" s="3"/>
      <c r="E794" s="16">
        <f t="shared" si="163"/>
        <v>0</v>
      </c>
      <c r="F794" s="16">
        <f t="shared" si="164"/>
        <v>0</v>
      </c>
      <c r="G794" s="9">
        <f t="shared" si="162"/>
        <v>0</v>
      </c>
      <c r="H794" s="9">
        <f t="shared" si="165"/>
        <v>0</v>
      </c>
      <c r="I794" s="9">
        <f t="shared" si="173"/>
        <v>0</v>
      </c>
      <c r="J794" s="9">
        <f t="shared" si="174"/>
        <v>0</v>
      </c>
      <c r="K794" s="9" t="str">
        <f t="shared" si="166"/>
        <v/>
      </c>
      <c r="L794" s="9" t="str">
        <f t="shared" si="167"/>
        <v/>
      </c>
      <c r="M794" s="9" t="str">
        <f t="shared" si="168"/>
        <v/>
      </c>
      <c r="N794" s="9" t="str">
        <f t="shared" si="169"/>
        <v/>
      </c>
      <c r="O794" s="9" t="str">
        <f t="shared" si="170"/>
        <v/>
      </c>
      <c r="P794" s="9" t="str">
        <f t="shared" si="171"/>
        <v/>
      </c>
      <c r="Q794" s="9" t="str">
        <f t="shared" si="172"/>
        <v/>
      </c>
      <c r="R794" s="9" t="str">
        <f>IF(A794&lt;&gt;"",IF(COUNTIF($G$2:$G$1000,"&gt;=50")&gt;=10,IF(AND(F794&gt;=55,G794&gt;=50),IF(_xlfn.RANK.EQ(K794,$K$2:$K$1000,0)&lt;=ROUND(COUNTIFS($G$2:$G$1000,"&gt;=50",$F$2:$F$1000,"&gt;=55")/100*$AF$9,0),$AF$8,IF(_xlfn.RANK.EQ(L794,$L$2:$L$1000,0)&lt;=ROUND(COUNTIFS($G$2:$G$1000,"&gt;=50",$F$2:$F$1000,"&gt;=55")/100*$AE$9,0),$AE$8,IF(_xlfn.RANK.EQ(M794,$M$2:$M$1000,0)&lt;=ROUND(COUNTIFS($G$2:$G$1000,"&gt;=50",$F$2:$F$1000,"&gt;=55")/100*$AD$9,0),$AD$8,IF(_xlfn.RANK.EQ(N794,$N$2:$N$1000,0)&lt;=ROUND(COUNTIFS($G$2:$G$1000,"&gt;=50",$F$2:$F$1000,"&gt;=55")/100*$AC$9,0),$AC$8,IF(_xlfn.RANK.EQ(O794,$O$2:$O$1000,0)&lt;=ROUND(COUNTIFS($G$2:$G$1000,"&gt;=50",$F$2:$F$1000,"&gt;=55")/100*$AB$9,0),$AB$8,IF(_xlfn.RANK.EQ(P794,$P$2:$P$1000,0)&lt;=ROUND(COUNTIFS($G$2:$G$1000,"&gt;=50",$F$2:$F$1000,"&gt;=55")/100*$AA$9,0),$AA$8,$Z$8)))))),IF(I794&gt;=$Y$9,$Y$8,$X$8)),IF(I794&gt;=$X$32,$X$30,IF(I794&gt;=$Y$32,$Y$30,IF(I794&gt;=$Z$32,$Z$30,IF(I794&gt;=$AA$32,$AA$30,IF(I794&gt;=$AB$32,$AB$30,IF(I794&gt;=$AC$32,$AC$30,IF(I794&gt;=$AD$32,$AD$30,IF(I794&gt;=$AE$32,$AE$30,$AF$30))))))))),"")</f>
        <v/>
      </c>
      <c r="S794" s="9" t="str" cm="1">
        <f t="array" ref="S794">IF(AND(D794&lt;&gt;"",D794&lt;&gt;"GR"),IF(COUNTIF($H$2:$H$1000,"&gt;=50")&gt;=10,IF(D794&lt;&gt;"GR",IF(AND(D794&gt;=55,H794&gt;=50),_xlfn.IFS(AND(H794&gt;=$AF$11,H794&gt;$AE$10,H794&gt;$AD$10,H794&gt;$AC$10,H794&gt;$AB$10,H794&gt;$AA$10,H794&gt;$Z$10),"AA",AND(H794&gt;=$AE$11,H794&gt;$AD$10,H794&gt;$AC$10,H794&gt;$AB$10,H794&gt;$AA$10,H794&gt;$Z$10),"BA",AND(H794&gt;=$AD$11,H794&gt;$AC$10,H794&gt;$AB$10,H794&gt;$AA$10,H794&gt;$Z$10),"BB",AND(H794&gt;=$AC$11,H794&gt;$AB$10,H794&gt;$AA$10,H794&gt;$Z$10),"CB",AND(H794&gt;=$AB$11,H794&gt;$AA$10,H794&gt;$Z$10),"CC",AND(H794&gt;=$AA$11,H794&gt;$Z$10),"DC",H794&gt;=50,"DD"),IF(H794&gt;=$Y$9,"FD","FF")),R794),IF(J794&gt;=$X$32,$X$30,IF(J794&gt;=$Y$32,$Y$30,IF(J794&gt;=$Z$32,$Z$30,IF(J794&gt;=$AA$32,$AA$30,IF(J794&gt;=$AB$32,$AB$30,IF(J794&gt;=$AC$32,$AC$30,IF(J794&gt;=$AD$32,$AD$30,IF(J794&gt;=$AE$32,$AE$30,$AF$30))))))))),R794)</f>
        <v/>
      </c>
      <c r="T794" s="9" t="str" cm="1">
        <f t="array" ref="T794">IF(A794&lt;&gt;"",IF(_xlfn.BITOR(D794&lt;&gt;"GR",D794&lt;&gt;""),IF(AND(J794&gt;=50,D794&gt;=55),_xlfn.RANK.EQ(J794,$J$2:$J$1000,0),_xlfn.IFS(S794="FD",999,S794="FF",1000)),IF(AND(J794&gt;=50,F794&gt;=55),_xlfn.RANK.EQ(J794,$J$2:$J$326,0),_xlfn.IFS(S794="FD",999,S794="FF",1000))),"")</f>
        <v/>
      </c>
    </row>
    <row r="795" spans="1:20" x14ac:dyDescent="0.2">
      <c r="A795" s="3"/>
      <c r="B795" s="3"/>
      <c r="C795" s="3"/>
      <c r="D795" s="3"/>
      <c r="E795" s="16">
        <f t="shared" si="163"/>
        <v>0</v>
      </c>
      <c r="F795" s="16">
        <f t="shared" si="164"/>
        <v>0</v>
      </c>
      <c r="G795" s="9">
        <f t="shared" si="162"/>
        <v>0</v>
      </c>
      <c r="H795" s="9">
        <f t="shared" si="165"/>
        <v>0</v>
      </c>
      <c r="I795" s="9">
        <f t="shared" si="173"/>
        <v>0</v>
      </c>
      <c r="J795" s="9">
        <f t="shared" si="174"/>
        <v>0</v>
      </c>
      <c r="K795" s="9" t="str">
        <f t="shared" si="166"/>
        <v/>
      </c>
      <c r="L795" s="9" t="str">
        <f t="shared" si="167"/>
        <v/>
      </c>
      <c r="M795" s="9" t="str">
        <f t="shared" si="168"/>
        <v/>
      </c>
      <c r="N795" s="9" t="str">
        <f t="shared" si="169"/>
        <v/>
      </c>
      <c r="O795" s="9" t="str">
        <f t="shared" si="170"/>
        <v/>
      </c>
      <c r="P795" s="9" t="str">
        <f t="shared" si="171"/>
        <v/>
      </c>
      <c r="Q795" s="9" t="str">
        <f t="shared" si="172"/>
        <v/>
      </c>
      <c r="R795" s="9" t="str">
        <f>IF(A795&lt;&gt;"",IF(COUNTIF($G$2:$G$1000,"&gt;=50")&gt;=10,IF(AND(F795&gt;=55,G795&gt;=50),IF(_xlfn.RANK.EQ(K795,$K$2:$K$1000,0)&lt;=ROUND(COUNTIFS($G$2:$G$1000,"&gt;=50",$F$2:$F$1000,"&gt;=55")/100*$AF$9,0),$AF$8,IF(_xlfn.RANK.EQ(L795,$L$2:$L$1000,0)&lt;=ROUND(COUNTIFS($G$2:$G$1000,"&gt;=50",$F$2:$F$1000,"&gt;=55")/100*$AE$9,0),$AE$8,IF(_xlfn.RANK.EQ(M795,$M$2:$M$1000,0)&lt;=ROUND(COUNTIFS($G$2:$G$1000,"&gt;=50",$F$2:$F$1000,"&gt;=55")/100*$AD$9,0),$AD$8,IF(_xlfn.RANK.EQ(N795,$N$2:$N$1000,0)&lt;=ROUND(COUNTIFS($G$2:$G$1000,"&gt;=50",$F$2:$F$1000,"&gt;=55")/100*$AC$9,0),$AC$8,IF(_xlfn.RANK.EQ(O795,$O$2:$O$1000,0)&lt;=ROUND(COUNTIFS($G$2:$G$1000,"&gt;=50",$F$2:$F$1000,"&gt;=55")/100*$AB$9,0),$AB$8,IF(_xlfn.RANK.EQ(P795,$P$2:$P$1000,0)&lt;=ROUND(COUNTIFS($G$2:$G$1000,"&gt;=50",$F$2:$F$1000,"&gt;=55")/100*$AA$9,0),$AA$8,$Z$8)))))),IF(I795&gt;=$Y$9,$Y$8,$X$8)),IF(I795&gt;=$X$32,$X$30,IF(I795&gt;=$Y$32,$Y$30,IF(I795&gt;=$Z$32,$Z$30,IF(I795&gt;=$AA$32,$AA$30,IF(I795&gt;=$AB$32,$AB$30,IF(I795&gt;=$AC$32,$AC$30,IF(I795&gt;=$AD$32,$AD$30,IF(I795&gt;=$AE$32,$AE$30,$AF$30))))))))),"")</f>
        <v/>
      </c>
      <c r="S795" s="9" t="str" cm="1">
        <f t="array" ref="S795">IF(AND(D795&lt;&gt;"",D795&lt;&gt;"GR"),IF(COUNTIF($H$2:$H$1000,"&gt;=50")&gt;=10,IF(D795&lt;&gt;"GR",IF(AND(D795&gt;=55,H795&gt;=50),_xlfn.IFS(AND(H795&gt;=$AF$11,H795&gt;$AE$10,H795&gt;$AD$10,H795&gt;$AC$10,H795&gt;$AB$10,H795&gt;$AA$10,H795&gt;$Z$10),"AA",AND(H795&gt;=$AE$11,H795&gt;$AD$10,H795&gt;$AC$10,H795&gt;$AB$10,H795&gt;$AA$10,H795&gt;$Z$10),"BA",AND(H795&gt;=$AD$11,H795&gt;$AC$10,H795&gt;$AB$10,H795&gt;$AA$10,H795&gt;$Z$10),"BB",AND(H795&gt;=$AC$11,H795&gt;$AB$10,H795&gt;$AA$10,H795&gt;$Z$10),"CB",AND(H795&gt;=$AB$11,H795&gt;$AA$10,H795&gt;$Z$10),"CC",AND(H795&gt;=$AA$11,H795&gt;$Z$10),"DC",H795&gt;=50,"DD"),IF(H795&gt;=$Y$9,"FD","FF")),R795),IF(J795&gt;=$X$32,$X$30,IF(J795&gt;=$Y$32,$Y$30,IF(J795&gt;=$Z$32,$Z$30,IF(J795&gt;=$AA$32,$AA$30,IF(J795&gt;=$AB$32,$AB$30,IF(J795&gt;=$AC$32,$AC$30,IF(J795&gt;=$AD$32,$AD$30,IF(J795&gt;=$AE$32,$AE$30,$AF$30))))))))),R795)</f>
        <v/>
      </c>
      <c r="T795" s="9" t="str" cm="1">
        <f t="array" ref="T795">IF(A795&lt;&gt;"",IF(_xlfn.BITOR(D795&lt;&gt;"GR",D795&lt;&gt;""),IF(AND(J795&gt;=50,D795&gt;=55),_xlfn.RANK.EQ(J795,$J$2:$J$1000,0),_xlfn.IFS(S795="FD",999,S795="FF",1000)),IF(AND(J795&gt;=50,F795&gt;=55),_xlfn.RANK.EQ(J795,$J$2:$J$326,0),_xlfn.IFS(S795="FD",999,S795="FF",1000))),"")</f>
        <v/>
      </c>
    </row>
    <row r="796" spans="1:20" x14ac:dyDescent="0.2">
      <c r="A796" s="3"/>
      <c r="B796" s="3"/>
      <c r="C796" s="3"/>
      <c r="D796" s="3"/>
      <c r="E796" s="16">
        <f t="shared" si="163"/>
        <v>0</v>
      </c>
      <c r="F796" s="16">
        <f t="shared" si="164"/>
        <v>0</v>
      </c>
      <c r="G796" s="9">
        <f t="shared" si="162"/>
        <v>0</v>
      </c>
      <c r="H796" s="9">
        <f t="shared" si="165"/>
        <v>0</v>
      </c>
      <c r="I796" s="9">
        <f t="shared" si="173"/>
        <v>0</v>
      </c>
      <c r="J796" s="9">
        <f t="shared" si="174"/>
        <v>0</v>
      </c>
      <c r="K796" s="9" t="str">
        <f t="shared" si="166"/>
        <v/>
      </c>
      <c r="L796" s="9" t="str">
        <f t="shared" si="167"/>
        <v/>
      </c>
      <c r="M796" s="9" t="str">
        <f t="shared" si="168"/>
        <v/>
      </c>
      <c r="N796" s="9" t="str">
        <f t="shared" si="169"/>
        <v/>
      </c>
      <c r="O796" s="9" t="str">
        <f t="shared" si="170"/>
        <v/>
      </c>
      <c r="P796" s="9" t="str">
        <f t="shared" si="171"/>
        <v/>
      </c>
      <c r="Q796" s="9" t="str">
        <f t="shared" si="172"/>
        <v/>
      </c>
      <c r="R796" s="9" t="str">
        <f>IF(A796&lt;&gt;"",IF(COUNTIF($G$2:$G$1000,"&gt;=50")&gt;=10,IF(AND(F796&gt;=55,G796&gt;=50),IF(_xlfn.RANK.EQ(K796,$K$2:$K$1000,0)&lt;=ROUND(COUNTIFS($G$2:$G$1000,"&gt;=50",$F$2:$F$1000,"&gt;=55")/100*$AF$9,0),$AF$8,IF(_xlfn.RANK.EQ(L796,$L$2:$L$1000,0)&lt;=ROUND(COUNTIFS($G$2:$G$1000,"&gt;=50",$F$2:$F$1000,"&gt;=55")/100*$AE$9,0),$AE$8,IF(_xlfn.RANK.EQ(M796,$M$2:$M$1000,0)&lt;=ROUND(COUNTIFS($G$2:$G$1000,"&gt;=50",$F$2:$F$1000,"&gt;=55")/100*$AD$9,0),$AD$8,IF(_xlfn.RANK.EQ(N796,$N$2:$N$1000,0)&lt;=ROUND(COUNTIFS($G$2:$G$1000,"&gt;=50",$F$2:$F$1000,"&gt;=55")/100*$AC$9,0),$AC$8,IF(_xlfn.RANK.EQ(O796,$O$2:$O$1000,0)&lt;=ROUND(COUNTIFS($G$2:$G$1000,"&gt;=50",$F$2:$F$1000,"&gt;=55")/100*$AB$9,0),$AB$8,IF(_xlfn.RANK.EQ(P796,$P$2:$P$1000,0)&lt;=ROUND(COUNTIFS($G$2:$G$1000,"&gt;=50",$F$2:$F$1000,"&gt;=55")/100*$AA$9,0),$AA$8,$Z$8)))))),IF(I796&gt;=$Y$9,$Y$8,$X$8)),IF(I796&gt;=$X$32,$X$30,IF(I796&gt;=$Y$32,$Y$30,IF(I796&gt;=$Z$32,$Z$30,IF(I796&gt;=$AA$32,$AA$30,IF(I796&gt;=$AB$32,$AB$30,IF(I796&gt;=$AC$32,$AC$30,IF(I796&gt;=$AD$32,$AD$30,IF(I796&gt;=$AE$32,$AE$30,$AF$30))))))))),"")</f>
        <v/>
      </c>
      <c r="S796" s="9" t="str" cm="1">
        <f t="array" ref="S796">IF(AND(D796&lt;&gt;"",D796&lt;&gt;"GR"),IF(COUNTIF($H$2:$H$1000,"&gt;=50")&gt;=10,IF(D796&lt;&gt;"GR",IF(AND(D796&gt;=55,H796&gt;=50),_xlfn.IFS(AND(H796&gt;=$AF$11,H796&gt;$AE$10,H796&gt;$AD$10,H796&gt;$AC$10,H796&gt;$AB$10,H796&gt;$AA$10,H796&gt;$Z$10),"AA",AND(H796&gt;=$AE$11,H796&gt;$AD$10,H796&gt;$AC$10,H796&gt;$AB$10,H796&gt;$AA$10,H796&gt;$Z$10),"BA",AND(H796&gt;=$AD$11,H796&gt;$AC$10,H796&gt;$AB$10,H796&gt;$AA$10,H796&gt;$Z$10),"BB",AND(H796&gt;=$AC$11,H796&gt;$AB$10,H796&gt;$AA$10,H796&gt;$Z$10),"CB",AND(H796&gt;=$AB$11,H796&gt;$AA$10,H796&gt;$Z$10),"CC",AND(H796&gt;=$AA$11,H796&gt;$Z$10),"DC",H796&gt;=50,"DD"),IF(H796&gt;=$Y$9,"FD","FF")),R796),IF(J796&gt;=$X$32,$X$30,IF(J796&gt;=$Y$32,$Y$30,IF(J796&gt;=$Z$32,$Z$30,IF(J796&gt;=$AA$32,$AA$30,IF(J796&gt;=$AB$32,$AB$30,IF(J796&gt;=$AC$32,$AC$30,IF(J796&gt;=$AD$32,$AD$30,IF(J796&gt;=$AE$32,$AE$30,$AF$30))))))))),R796)</f>
        <v/>
      </c>
      <c r="T796" s="9" t="str" cm="1">
        <f t="array" ref="T796">IF(A796&lt;&gt;"",IF(_xlfn.BITOR(D796&lt;&gt;"GR",D796&lt;&gt;""),IF(AND(J796&gt;=50,D796&gt;=55),_xlfn.RANK.EQ(J796,$J$2:$J$1000,0),_xlfn.IFS(S796="FD",999,S796="FF",1000)),IF(AND(J796&gt;=50,F796&gt;=55),_xlfn.RANK.EQ(J796,$J$2:$J$326,0),_xlfn.IFS(S796="FD",999,S796="FF",1000))),"")</f>
        <v/>
      </c>
    </row>
    <row r="797" spans="1:20" x14ac:dyDescent="0.2">
      <c r="A797" s="3"/>
      <c r="B797" s="3"/>
      <c r="C797" s="3"/>
      <c r="D797" s="3"/>
      <c r="E797" s="16">
        <f t="shared" si="163"/>
        <v>0</v>
      </c>
      <c r="F797" s="16">
        <f t="shared" si="164"/>
        <v>0</v>
      </c>
      <c r="G797" s="9">
        <f t="shared" si="162"/>
        <v>0</v>
      </c>
      <c r="H797" s="9">
        <f t="shared" si="165"/>
        <v>0</v>
      </c>
      <c r="I797" s="9">
        <f t="shared" si="173"/>
        <v>0</v>
      </c>
      <c r="J797" s="9">
        <f t="shared" si="174"/>
        <v>0</v>
      </c>
      <c r="K797" s="9" t="str">
        <f t="shared" si="166"/>
        <v/>
      </c>
      <c r="L797" s="9" t="str">
        <f t="shared" si="167"/>
        <v/>
      </c>
      <c r="M797" s="9" t="str">
        <f t="shared" si="168"/>
        <v/>
      </c>
      <c r="N797" s="9" t="str">
        <f t="shared" si="169"/>
        <v/>
      </c>
      <c r="O797" s="9" t="str">
        <f t="shared" si="170"/>
        <v/>
      </c>
      <c r="P797" s="9" t="str">
        <f t="shared" si="171"/>
        <v/>
      </c>
      <c r="Q797" s="9" t="str">
        <f t="shared" si="172"/>
        <v/>
      </c>
      <c r="R797" s="9" t="str">
        <f>IF(A797&lt;&gt;"",IF(COUNTIF($G$2:$G$1000,"&gt;=50")&gt;=10,IF(AND(F797&gt;=55,G797&gt;=50),IF(_xlfn.RANK.EQ(K797,$K$2:$K$1000,0)&lt;=ROUND(COUNTIFS($G$2:$G$1000,"&gt;=50",$F$2:$F$1000,"&gt;=55")/100*$AF$9,0),$AF$8,IF(_xlfn.RANK.EQ(L797,$L$2:$L$1000,0)&lt;=ROUND(COUNTIFS($G$2:$G$1000,"&gt;=50",$F$2:$F$1000,"&gt;=55")/100*$AE$9,0),$AE$8,IF(_xlfn.RANK.EQ(M797,$M$2:$M$1000,0)&lt;=ROUND(COUNTIFS($G$2:$G$1000,"&gt;=50",$F$2:$F$1000,"&gt;=55")/100*$AD$9,0),$AD$8,IF(_xlfn.RANK.EQ(N797,$N$2:$N$1000,0)&lt;=ROUND(COUNTIFS($G$2:$G$1000,"&gt;=50",$F$2:$F$1000,"&gt;=55")/100*$AC$9,0),$AC$8,IF(_xlfn.RANK.EQ(O797,$O$2:$O$1000,0)&lt;=ROUND(COUNTIFS($G$2:$G$1000,"&gt;=50",$F$2:$F$1000,"&gt;=55")/100*$AB$9,0),$AB$8,IF(_xlfn.RANK.EQ(P797,$P$2:$P$1000,0)&lt;=ROUND(COUNTIFS($G$2:$G$1000,"&gt;=50",$F$2:$F$1000,"&gt;=55")/100*$AA$9,0),$AA$8,$Z$8)))))),IF(I797&gt;=$Y$9,$Y$8,$X$8)),IF(I797&gt;=$X$32,$X$30,IF(I797&gt;=$Y$32,$Y$30,IF(I797&gt;=$Z$32,$Z$30,IF(I797&gt;=$AA$32,$AA$30,IF(I797&gt;=$AB$32,$AB$30,IF(I797&gt;=$AC$32,$AC$30,IF(I797&gt;=$AD$32,$AD$30,IF(I797&gt;=$AE$32,$AE$30,$AF$30))))))))),"")</f>
        <v/>
      </c>
      <c r="S797" s="9" t="str" cm="1">
        <f t="array" ref="S797">IF(AND(D797&lt;&gt;"",D797&lt;&gt;"GR"),IF(COUNTIF($H$2:$H$1000,"&gt;=50")&gt;=10,IF(D797&lt;&gt;"GR",IF(AND(D797&gt;=55,H797&gt;=50),_xlfn.IFS(AND(H797&gt;=$AF$11,H797&gt;$AE$10,H797&gt;$AD$10,H797&gt;$AC$10,H797&gt;$AB$10,H797&gt;$AA$10,H797&gt;$Z$10),"AA",AND(H797&gt;=$AE$11,H797&gt;$AD$10,H797&gt;$AC$10,H797&gt;$AB$10,H797&gt;$AA$10,H797&gt;$Z$10),"BA",AND(H797&gt;=$AD$11,H797&gt;$AC$10,H797&gt;$AB$10,H797&gt;$AA$10,H797&gt;$Z$10),"BB",AND(H797&gt;=$AC$11,H797&gt;$AB$10,H797&gt;$AA$10,H797&gt;$Z$10),"CB",AND(H797&gt;=$AB$11,H797&gt;$AA$10,H797&gt;$Z$10),"CC",AND(H797&gt;=$AA$11,H797&gt;$Z$10),"DC",H797&gt;=50,"DD"),IF(H797&gt;=$Y$9,"FD","FF")),R797),IF(J797&gt;=$X$32,$X$30,IF(J797&gt;=$Y$32,$Y$30,IF(J797&gt;=$Z$32,$Z$30,IF(J797&gt;=$AA$32,$AA$30,IF(J797&gt;=$AB$32,$AB$30,IF(J797&gt;=$AC$32,$AC$30,IF(J797&gt;=$AD$32,$AD$30,IF(J797&gt;=$AE$32,$AE$30,$AF$30))))))))),R797)</f>
        <v/>
      </c>
      <c r="T797" s="9" t="str" cm="1">
        <f t="array" ref="T797">IF(A797&lt;&gt;"",IF(_xlfn.BITOR(D797&lt;&gt;"GR",D797&lt;&gt;""),IF(AND(J797&gt;=50,D797&gt;=55),_xlfn.RANK.EQ(J797,$J$2:$J$1000,0),_xlfn.IFS(S797="FD",999,S797="FF",1000)),IF(AND(J797&gt;=50,F797&gt;=55),_xlfn.RANK.EQ(J797,$J$2:$J$326,0),_xlfn.IFS(S797="FD",999,S797="FF",1000))),"")</f>
        <v/>
      </c>
    </row>
    <row r="798" spans="1:20" x14ac:dyDescent="0.2">
      <c r="A798" s="3"/>
      <c r="B798" s="3"/>
      <c r="C798" s="3"/>
      <c r="D798" s="3"/>
      <c r="E798" s="16">
        <f t="shared" si="163"/>
        <v>0</v>
      </c>
      <c r="F798" s="16">
        <f t="shared" si="164"/>
        <v>0</v>
      </c>
      <c r="G798" s="9">
        <f t="shared" si="162"/>
        <v>0</v>
      </c>
      <c r="H798" s="9">
        <f t="shared" si="165"/>
        <v>0</v>
      </c>
      <c r="I798" s="9">
        <f t="shared" si="173"/>
        <v>0</v>
      </c>
      <c r="J798" s="9">
        <f t="shared" si="174"/>
        <v>0</v>
      </c>
      <c r="K798" s="9" t="str">
        <f t="shared" si="166"/>
        <v/>
      </c>
      <c r="L798" s="9" t="str">
        <f t="shared" si="167"/>
        <v/>
      </c>
      <c r="M798" s="9" t="str">
        <f t="shared" si="168"/>
        <v/>
      </c>
      <c r="N798" s="9" t="str">
        <f t="shared" si="169"/>
        <v/>
      </c>
      <c r="O798" s="9" t="str">
        <f t="shared" si="170"/>
        <v/>
      </c>
      <c r="P798" s="9" t="str">
        <f t="shared" si="171"/>
        <v/>
      </c>
      <c r="Q798" s="9" t="str">
        <f t="shared" si="172"/>
        <v/>
      </c>
      <c r="R798" s="9" t="str">
        <f>IF(A798&lt;&gt;"",IF(COUNTIF($G$2:$G$1000,"&gt;=50")&gt;=10,IF(AND(F798&gt;=55,G798&gt;=50),IF(_xlfn.RANK.EQ(K798,$K$2:$K$1000,0)&lt;=ROUND(COUNTIFS($G$2:$G$1000,"&gt;=50",$F$2:$F$1000,"&gt;=55")/100*$AF$9,0),$AF$8,IF(_xlfn.RANK.EQ(L798,$L$2:$L$1000,0)&lt;=ROUND(COUNTIFS($G$2:$G$1000,"&gt;=50",$F$2:$F$1000,"&gt;=55")/100*$AE$9,0),$AE$8,IF(_xlfn.RANK.EQ(M798,$M$2:$M$1000,0)&lt;=ROUND(COUNTIFS($G$2:$G$1000,"&gt;=50",$F$2:$F$1000,"&gt;=55")/100*$AD$9,0),$AD$8,IF(_xlfn.RANK.EQ(N798,$N$2:$N$1000,0)&lt;=ROUND(COUNTIFS($G$2:$G$1000,"&gt;=50",$F$2:$F$1000,"&gt;=55")/100*$AC$9,0),$AC$8,IF(_xlfn.RANK.EQ(O798,$O$2:$O$1000,0)&lt;=ROUND(COUNTIFS($G$2:$G$1000,"&gt;=50",$F$2:$F$1000,"&gt;=55")/100*$AB$9,0),$AB$8,IF(_xlfn.RANK.EQ(P798,$P$2:$P$1000,0)&lt;=ROUND(COUNTIFS($G$2:$G$1000,"&gt;=50",$F$2:$F$1000,"&gt;=55")/100*$AA$9,0),$AA$8,$Z$8)))))),IF(I798&gt;=$Y$9,$Y$8,$X$8)),IF(I798&gt;=$X$32,$X$30,IF(I798&gt;=$Y$32,$Y$30,IF(I798&gt;=$Z$32,$Z$30,IF(I798&gt;=$AA$32,$AA$30,IF(I798&gt;=$AB$32,$AB$30,IF(I798&gt;=$AC$32,$AC$30,IF(I798&gt;=$AD$32,$AD$30,IF(I798&gt;=$AE$32,$AE$30,$AF$30))))))))),"")</f>
        <v/>
      </c>
      <c r="S798" s="9" t="str" cm="1">
        <f t="array" ref="S798">IF(AND(D798&lt;&gt;"",D798&lt;&gt;"GR"),IF(COUNTIF($H$2:$H$1000,"&gt;=50")&gt;=10,IF(D798&lt;&gt;"GR",IF(AND(D798&gt;=55,H798&gt;=50),_xlfn.IFS(AND(H798&gt;=$AF$11,H798&gt;$AE$10,H798&gt;$AD$10,H798&gt;$AC$10,H798&gt;$AB$10,H798&gt;$AA$10,H798&gt;$Z$10),"AA",AND(H798&gt;=$AE$11,H798&gt;$AD$10,H798&gt;$AC$10,H798&gt;$AB$10,H798&gt;$AA$10,H798&gt;$Z$10),"BA",AND(H798&gt;=$AD$11,H798&gt;$AC$10,H798&gt;$AB$10,H798&gt;$AA$10,H798&gt;$Z$10),"BB",AND(H798&gt;=$AC$11,H798&gt;$AB$10,H798&gt;$AA$10,H798&gt;$Z$10),"CB",AND(H798&gt;=$AB$11,H798&gt;$AA$10,H798&gt;$Z$10),"CC",AND(H798&gt;=$AA$11,H798&gt;$Z$10),"DC",H798&gt;=50,"DD"),IF(H798&gt;=$Y$9,"FD","FF")),R798),IF(J798&gt;=$X$32,$X$30,IF(J798&gt;=$Y$32,$Y$30,IF(J798&gt;=$Z$32,$Z$30,IF(J798&gt;=$AA$32,$AA$30,IF(J798&gt;=$AB$32,$AB$30,IF(J798&gt;=$AC$32,$AC$30,IF(J798&gt;=$AD$32,$AD$30,IF(J798&gt;=$AE$32,$AE$30,$AF$30))))))))),R798)</f>
        <v/>
      </c>
      <c r="T798" s="9" t="str" cm="1">
        <f t="array" ref="T798">IF(A798&lt;&gt;"",IF(_xlfn.BITOR(D798&lt;&gt;"GR",D798&lt;&gt;""),IF(AND(J798&gt;=50,D798&gt;=55),_xlfn.RANK.EQ(J798,$J$2:$J$1000,0),_xlfn.IFS(S798="FD",999,S798="FF",1000)),IF(AND(J798&gt;=50,F798&gt;=55),_xlfn.RANK.EQ(J798,$J$2:$J$326,0),_xlfn.IFS(S798="FD",999,S798="FF",1000))),"")</f>
        <v/>
      </c>
    </row>
    <row r="799" spans="1:20" x14ac:dyDescent="0.2">
      <c r="A799" s="3"/>
      <c r="B799" s="3"/>
      <c r="C799" s="3"/>
      <c r="D799" s="3"/>
      <c r="E799" s="16">
        <f t="shared" si="163"/>
        <v>0</v>
      </c>
      <c r="F799" s="16">
        <f t="shared" si="164"/>
        <v>0</v>
      </c>
      <c r="G799" s="9">
        <f t="shared" si="162"/>
        <v>0</v>
      </c>
      <c r="H799" s="9">
        <f t="shared" si="165"/>
        <v>0</v>
      </c>
      <c r="I799" s="9">
        <f t="shared" si="173"/>
        <v>0</v>
      </c>
      <c r="J799" s="9">
        <f t="shared" si="174"/>
        <v>0</v>
      </c>
      <c r="K799" s="9" t="str">
        <f t="shared" si="166"/>
        <v/>
      </c>
      <c r="L799" s="9" t="str">
        <f t="shared" si="167"/>
        <v/>
      </c>
      <c r="M799" s="9" t="str">
        <f t="shared" si="168"/>
        <v/>
      </c>
      <c r="N799" s="9" t="str">
        <f t="shared" si="169"/>
        <v/>
      </c>
      <c r="O799" s="9" t="str">
        <f t="shared" si="170"/>
        <v/>
      </c>
      <c r="P799" s="9" t="str">
        <f t="shared" si="171"/>
        <v/>
      </c>
      <c r="Q799" s="9" t="str">
        <f t="shared" si="172"/>
        <v/>
      </c>
      <c r="R799" s="9" t="str">
        <f>IF(A799&lt;&gt;"",IF(COUNTIF($G$2:$G$1000,"&gt;=50")&gt;=10,IF(AND(F799&gt;=55,G799&gt;=50),IF(_xlfn.RANK.EQ(K799,$K$2:$K$1000,0)&lt;=ROUND(COUNTIFS($G$2:$G$1000,"&gt;=50",$F$2:$F$1000,"&gt;=55")/100*$AF$9,0),$AF$8,IF(_xlfn.RANK.EQ(L799,$L$2:$L$1000,0)&lt;=ROUND(COUNTIFS($G$2:$G$1000,"&gt;=50",$F$2:$F$1000,"&gt;=55")/100*$AE$9,0),$AE$8,IF(_xlfn.RANK.EQ(M799,$M$2:$M$1000,0)&lt;=ROUND(COUNTIFS($G$2:$G$1000,"&gt;=50",$F$2:$F$1000,"&gt;=55")/100*$AD$9,0),$AD$8,IF(_xlfn.RANK.EQ(N799,$N$2:$N$1000,0)&lt;=ROUND(COUNTIFS($G$2:$G$1000,"&gt;=50",$F$2:$F$1000,"&gt;=55")/100*$AC$9,0),$AC$8,IF(_xlfn.RANK.EQ(O799,$O$2:$O$1000,0)&lt;=ROUND(COUNTIFS($G$2:$G$1000,"&gt;=50",$F$2:$F$1000,"&gt;=55")/100*$AB$9,0),$AB$8,IF(_xlfn.RANK.EQ(P799,$P$2:$P$1000,0)&lt;=ROUND(COUNTIFS($G$2:$G$1000,"&gt;=50",$F$2:$F$1000,"&gt;=55")/100*$AA$9,0),$AA$8,$Z$8)))))),IF(I799&gt;=$Y$9,$Y$8,$X$8)),IF(I799&gt;=$X$32,$X$30,IF(I799&gt;=$Y$32,$Y$30,IF(I799&gt;=$Z$32,$Z$30,IF(I799&gt;=$AA$32,$AA$30,IF(I799&gt;=$AB$32,$AB$30,IF(I799&gt;=$AC$32,$AC$30,IF(I799&gt;=$AD$32,$AD$30,IF(I799&gt;=$AE$32,$AE$30,$AF$30))))))))),"")</f>
        <v/>
      </c>
      <c r="S799" s="9" t="str" cm="1">
        <f t="array" ref="S799">IF(AND(D799&lt;&gt;"",D799&lt;&gt;"GR"),IF(COUNTIF($H$2:$H$1000,"&gt;=50")&gt;=10,IF(D799&lt;&gt;"GR",IF(AND(D799&gt;=55,H799&gt;=50),_xlfn.IFS(AND(H799&gt;=$AF$11,H799&gt;$AE$10,H799&gt;$AD$10,H799&gt;$AC$10,H799&gt;$AB$10,H799&gt;$AA$10,H799&gt;$Z$10),"AA",AND(H799&gt;=$AE$11,H799&gt;$AD$10,H799&gt;$AC$10,H799&gt;$AB$10,H799&gt;$AA$10,H799&gt;$Z$10),"BA",AND(H799&gt;=$AD$11,H799&gt;$AC$10,H799&gt;$AB$10,H799&gt;$AA$10,H799&gt;$Z$10),"BB",AND(H799&gt;=$AC$11,H799&gt;$AB$10,H799&gt;$AA$10,H799&gt;$Z$10),"CB",AND(H799&gt;=$AB$11,H799&gt;$AA$10,H799&gt;$Z$10),"CC",AND(H799&gt;=$AA$11,H799&gt;$Z$10),"DC",H799&gt;=50,"DD"),IF(H799&gt;=$Y$9,"FD","FF")),R799),IF(J799&gt;=$X$32,$X$30,IF(J799&gt;=$Y$32,$Y$30,IF(J799&gt;=$Z$32,$Z$30,IF(J799&gt;=$AA$32,$AA$30,IF(J799&gt;=$AB$32,$AB$30,IF(J799&gt;=$AC$32,$AC$30,IF(J799&gt;=$AD$32,$AD$30,IF(J799&gt;=$AE$32,$AE$30,$AF$30))))))))),R799)</f>
        <v/>
      </c>
      <c r="T799" s="9" t="str" cm="1">
        <f t="array" ref="T799">IF(A799&lt;&gt;"",IF(_xlfn.BITOR(D799&lt;&gt;"GR",D799&lt;&gt;""),IF(AND(J799&gt;=50,D799&gt;=55),_xlfn.RANK.EQ(J799,$J$2:$J$1000,0),_xlfn.IFS(S799="FD",999,S799="FF",1000)),IF(AND(J799&gt;=50,F799&gt;=55),_xlfn.RANK.EQ(J799,$J$2:$J$326,0),_xlfn.IFS(S799="FD",999,S799="FF",1000))),"")</f>
        <v/>
      </c>
    </row>
    <row r="800" spans="1:20" x14ac:dyDescent="0.2">
      <c r="A800" s="3"/>
      <c r="B800" s="3"/>
      <c r="C800" s="3"/>
      <c r="D800" s="3"/>
      <c r="E800" s="16">
        <f t="shared" si="163"/>
        <v>0</v>
      </c>
      <c r="F800" s="16">
        <f t="shared" si="164"/>
        <v>0</v>
      </c>
      <c r="G800" s="9">
        <f t="shared" si="162"/>
        <v>0</v>
      </c>
      <c r="H800" s="9">
        <f t="shared" si="165"/>
        <v>0</v>
      </c>
      <c r="I800" s="9">
        <f t="shared" si="173"/>
        <v>0</v>
      </c>
      <c r="J800" s="9">
        <f t="shared" si="174"/>
        <v>0</v>
      </c>
      <c r="K800" s="9" t="str">
        <f t="shared" si="166"/>
        <v/>
      </c>
      <c r="L800" s="9" t="str">
        <f t="shared" si="167"/>
        <v/>
      </c>
      <c r="M800" s="9" t="str">
        <f t="shared" si="168"/>
        <v/>
      </c>
      <c r="N800" s="9" t="str">
        <f t="shared" si="169"/>
        <v/>
      </c>
      <c r="O800" s="9" t="str">
        <f t="shared" si="170"/>
        <v/>
      </c>
      <c r="P800" s="9" t="str">
        <f t="shared" si="171"/>
        <v/>
      </c>
      <c r="Q800" s="9" t="str">
        <f t="shared" si="172"/>
        <v/>
      </c>
      <c r="R800" s="9" t="str">
        <f>IF(A800&lt;&gt;"",IF(COUNTIF($G$2:$G$1000,"&gt;=50")&gt;=10,IF(AND(F800&gt;=55,G800&gt;=50),IF(_xlfn.RANK.EQ(K800,$K$2:$K$1000,0)&lt;=ROUND(COUNTIFS($G$2:$G$1000,"&gt;=50",$F$2:$F$1000,"&gt;=55")/100*$AF$9,0),$AF$8,IF(_xlfn.RANK.EQ(L800,$L$2:$L$1000,0)&lt;=ROUND(COUNTIFS($G$2:$G$1000,"&gt;=50",$F$2:$F$1000,"&gt;=55")/100*$AE$9,0),$AE$8,IF(_xlfn.RANK.EQ(M800,$M$2:$M$1000,0)&lt;=ROUND(COUNTIFS($G$2:$G$1000,"&gt;=50",$F$2:$F$1000,"&gt;=55")/100*$AD$9,0),$AD$8,IF(_xlfn.RANK.EQ(N800,$N$2:$N$1000,0)&lt;=ROUND(COUNTIFS($G$2:$G$1000,"&gt;=50",$F$2:$F$1000,"&gt;=55")/100*$AC$9,0),$AC$8,IF(_xlfn.RANK.EQ(O800,$O$2:$O$1000,0)&lt;=ROUND(COUNTIFS($G$2:$G$1000,"&gt;=50",$F$2:$F$1000,"&gt;=55")/100*$AB$9,0),$AB$8,IF(_xlfn.RANK.EQ(P800,$P$2:$P$1000,0)&lt;=ROUND(COUNTIFS($G$2:$G$1000,"&gt;=50",$F$2:$F$1000,"&gt;=55")/100*$AA$9,0),$AA$8,$Z$8)))))),IF(I800&gt;=$Y$9,$Y$8,$X$8)),IF(I800&gt;=$X$32,$X$30,IF(I800&gt;=$Y$32,$Y$30,IF(I800&gt;=$Z$32,$Z$30,IF(I800&gt;=$AA$32,$AA$30,IF(I800&gt;=$AB$32,$AB$30,IF(I800&gt;=$AC$32,$AC$30,IF(I800&gt;=$AD$32,$AD$30,IF(I800&gt;=$AE$32,$AE$30,$AF$30))))))))),"")</f>
        <v/>
      </c>
      <c r="S800" s="9" t="str" cm="1">
        <f t="array" ref="S800">IF(AND(D800&lt;&gt;"",D800&lt;&gt;"GR"),IF(COUNTIF($H$2:$H$1000,"&gt;=50")&gt;=10,IF(D800&lt;&gt;"GR",IF(AND(D800&gt;=55,H800&gt;=50),_xlfn.IFS(AND(H800&gt;=$AF$11,H800&gt;$AE$10,H800&gt;$AD$10,H800&gt;$AC$10,H800&gt;$AB$10,H800&gt;$AA$10,H800&gt;$Z$10),"AA",AND(H800&gt;=$AE$11,H800&gt;$AD$10,H800&gt;$AC$10,H800&gt;$AB$10,H800&gt;$AA$10,H800&gt;$Z$10),"BA",AND(H800&gt;=$AD$11,H800&gt;$AC$10,H800&gt;$AB$10,H800&gt;$AA$10,H800&gt;$Z$10),"BB",AND(H800&gt;=$AC$11,H800&gt;$AB$10,H800&gt;$AA$10,H800&gt;$Z$10),"CB",AND(H800&gt;=$AB$11,H800&gt;$AA$10,H800&gt;$Z$10),"CC",AND(H800&gt;=$AA$11,H800&gt;$Z$10),"DC",H800&gt;=50,"DD"),IF(H800&gt;=$Y$9,"FD","FF")),R800),IF(J800&gt;=$X$32,$X$30,IF(J800&gt;=$Y$32,$Y$30,IF(J800&gt;=$Z$32,$Z$30,IF(J800&gt;=$AA$32,$AA$30,IF(J800&gt;=$AB$32,$AB$30,IF(J800&gt;=$AC$32,$AC$30,IF(J800&gt;=$AD$32,$AD$30,IF(J800&gt;=$AE$32,$AE$30,$AF$30))))))))),R800)</f>
        <v/>
      </c>
      <c r="T800" s="9" t="str" cm="1">
        <f t="array" ref="T800">IF(A800&lt;&gt;"",IF(_xlfn.BITOR(D800&lt;&gt;"GR",D800&lt;&gt;""),IF(AND(J800&gt;=50,D800&gt;=55),_xlfn.RANK.EQ(J800,$J$2:$J$1000,0),_xlfn.IFS(S800="FD",999,S800="FF",1000)),IF(AND(J800&gt;=50,F800&gt;=55),_xlfn.RANK.EQ(J800,$J$2:$J$326,0),_xlfn.IFS(S800="FD",999,S800="FF",1000))),"")</f>
        <v/>
      </c>
    </row>
    <row r="801" spans="1:20" x14ac:dyDescent="0.2">
      <c r="A801" s="3"/>
      <c r="B801" s="3"/>
      <c r="C801" s="3"/>
      <c r="D801" s="3"/>
      <c r="E801" s="16">
        <f t="shared" si="163"/>
        <v>0</v>
      </c>
      <c r="F801" s="16">
        <f t="shared" si="164"/>
        <v>0</v>
      </c>
      <c r="G801" s="9">
        <f t="shared" si="162"/>
        <v>0</v>
      </c>
      <c r="H801" s="9">
        <f t="shared" si="165"/>
        <v>0</v>
      </c>
      <c r="I801" s="9">
        <f t="shared" si="173"/>
        <v>0</v>
      </c>
      <c r="J801" s="9">
        <f t="shared" si="174"/>
        <v>0</v>
      </c>
      <c r="K801" s="9" t="str">
        <f t="shared" si="166"/>
        <v/>
      </c>
      <c r="L801" s="9" t="str">
        <f t="shared" si="167"/>
        <v/>
      </c>
      <c r="M801" s="9" t="str">
        <f t="shared" si="168"/>
        <v/>
      </c>
      <c r="N801" s="9" t="str">
        <f t="shared" si="169"/>
        <v/>
      </c>
      <c r="O801" s="9" t="str">
        <f t="shared" si="170"/>
        <v/>
      </c>
      <c r="P801" s="9" t="str">
        <f t="shared" si="171"/>
        <v/>
      </c>
      <c r="Q801" s="9" t="str">
        <f t="shared" si="172"/>
        <v/>
      </c>
      <c r="R801" s="9" t="str">
        <f>IF(A801&lt;&gt;"",IF(COUNTIF($G$2:$G$1000,"&gt;=50")&gt;=10,IF(AND(F801&gt;=55,G801&gt;=50),IF(_xlfn.RANK.EQ(K801,$K$2:$K$1000,0)&lt;=ROUND(COUNTIFS($G$2:$G$1000,"&gt;=50",$F$2:$F$1000,"&gt;=55")/100*$AF$9,0),$AF$8,IF(_xlfn.RANK.EQ(L801,$L$2:$L$1000,0)&lt;=ROUND(COUNTIFS($G$2:$G$1000,"&gt;=50",$F$2:$F$1000,"&gt;=55")/100*$AE$9,0),$AE$8,IF(_xlfn.RANK.EQ(M801,$M$2:$M$1000,0)&lt;=ROUND(COUNTIFS($G$2:$G$1000,"&gt;=50",$F$2:$F$1000,"&gt;=55")/100*$AD$9,0),$AD$8,IF(_xlfn.RANK.EQ(N801,$N$2:$N$1000,0)&lt;=ROUND(COUNTIFS($G$2:$G$1000,"&gt;=50",$F$2:$F$1000,"&gt;=55")/100*$AC$9,0),$AC$8,IF(_xlfn.RANK.EQ(O801,$O$2:$O$1000,0)&lt;=ROUND(COUNTIFS($G$2:$G$1000,"&gt;=50",$F$2:$F$1000,"&gt;=55")/100*$AB$9,0),$AB$8,IF(_xlfn.RANK.EQ(P801,$P$2:$P$1000,0)&lt;=ROUND(COUNTIFS($G$2:$G$1000,"&gt;=50",$F$2:$F$1000,"&gt;=55")/100*$AA$9,0),$AA$8,$Z$8)))))),IF(I801&gt;=$Y$9,$Y$8,$X$8)),IF(I801&gt;=$X$32,$X$30,IF(I801&gt;=$Y$32,$Y$30,IF(I801&gt;=$Z$32,$Z$30,IF(I801&gt;=$AA$32,$AA$30,IF(I801&gt;=$AB$32,$AB$30,IF(I801&gt;=$AC$32,$AC$30,IF(I801&gt;=$AD$32,$AD$30,IF(I801&gt;=$AE$32,$AE$30,$AF$30))))))))),"")</f>
        <v/>
      </c>
      <c r="S801" s="9" t="str" cm="1">
        <f t="array" ref="S801">IF(AND(D801&lt;&gt;"",D801&lt;&gt;"GR"),IF(COUNTIF($H$2:$H$1000,"&gt;=50")&gt;=10,IF(D801&lt;&gt;"GR",IF(AND(D801&gt;=55,H801&gt;=50),_xlfn.IFS(AND(H801&gt;=$AF$11,H801&gt;$AE$10,H801&gt;$AD$10,H801&gt;$AC$10,H801&gt;$AB$10,H801&gt;$AA$10,H801&gt;$Z$10),"AA",AND(H801&gt;=$AE$11,H801&gt;$AD$10,H801&gt;$AC$10,H801&gt;$AB$10,H801&gt;$AA$10,H801&gt;$Z$10),"BA",AND(H801&gt;=$AD$11,H801&gt;$AC$10,H801&gt;$AB$10,H801&gt;$AA$10,H801&gt;$Z$10),"BB",AND(H801&gt;=$AC$11,H801&gt;$AB$10,H801&gt;$AA$10,H801&gt;$Z$10),"CB",AND(H801&gt;=$AB$11,H801&gt;$AA$10,H801&gt;$Z$10),"CC",AND(H801&gt;=$AA$11,H801&gt;$Z$10),"DC",H801&gt;=50,"DD"),IF(H801&gt;=$Y$9,"FD","FF")),R801),IF(J801&gt;=$X$32,$X$30,IF(J801&gt;=$Y$32,$Y$30,IF(J801&gt;=$Z$32,$Z$30,IF(J801&gt;=$AA$32,$AA$30,IF(J801&gt;=$AB$32,$AB$30,IF(J801&gt;=$AC$32,$AC$30,IF(J801&gt;=$AD$32,$AD$30,IF(J801&gt;=$AE$32,$AE$30,$AF$30))))))))),R801)</f>
        <v/>
      </c>
      <c r="T801" s="9" t="str" cm="1">
        <f t="array" ref="T801">IF(A801&lt;&gt;"",IF(_xlfn.BITOR(D801&lt;&gt;"GR",D801&lt;&gt;""),IF(AND(J801&gt;=50,D801&gt;=55),_xlfn.RANK.EQ(J801,$J$2:$J$1000,0),_xlfn.IFS(S801="FD",999,S801="FF",1000)),IF(AND(J801&gt;=50,F801&gt;=55),_xlfn.RANK.EQ(J801,$J$2:$J$326,0),_xlfn.IFS(S801="FD",999,S801="FF",1000))),"")</f>
        <v/>
      </c>
    </row>
    <row r="802" spans="1:20" x14ac:dyDescent="0.2">
      <c r="A802" s="3"/>
      <c r="B802" s="3"/>
      <c r="C802" s="3"/>
      <c r="D802" s="3"/>
      <c r="E802" s="16">
        <f t="shared" si="163"/>
        <v>0</v>
      </c>
      <c r="F802" s="16">
        <f t="shared" si="164"/>
        <v>0</v>
      </c>
      <c r="G802" s="9">
        <f t="shared" si="162"/>
        <v>0</v>
      </c>
      <c r="H802" s="9">
        <f t="shared" si="165"/>
        <v>0</v>
      </c>
      <c r="I802" s="9">
        <f t="shared" si="173"/>
        <v>0</v>
      </c>
      <c r="J802" s="9">
        <f t="shared" si="174"/>
        <v>0</v>
      </c>
      <c r="K802" s="9" t="str">
        <f t="shared" si="166"/>
        <v/>
      </c>
      <c r="L802" s="9" t="str">
        <f t="shared" si="167"/>
        <v/>
      </c>
      <c r="M802" s="9" t="str">
        <f t="shared" si="168"/>
        <v/>
      </c>
      <c r="N802" s="9" t="str">
        <f t="shared" si="169"/>
        <v/>
      </c>
      <c r="O802" s="9" t="str">
        <f t="shared" si="170"/>
        <v/>
      </c>
      <c r="P802" s="9" t="str">
        <f t="shared" si="171"/>
        <v/>
      </c>
      <c r="Q802" s="9" t="str">
        <f t="shared" si="172"/>
        <v/>
      </c>
      <c r="R802" s="9" t="str">
        <f>IF(A802&lt;&gt;"",IF(COUNTIF($G$2:$G$1000,"&gt;=50")&gt;=10,IF(AND(F802&gt;=55,G802&gt;=50),IF(_xlfn.RANK.EQ(K802,$K$2:$K$1000,0)&lt;=ROUND(COUNTIFS($G$2:$G$1000,"&gt;=50",$F$2:$F$1000,"&gt;=55")/100*$AF$9,0),$AF$8,IF(_xlfn.RANK.EQ(L802,$L$2:$L$1000,0)&lt;=ROUND(COUNTIFS($G$2:$G$1000,"&gt;=50",$F$2:$F$1000,"&gt;=55")/100*$AE$9,0),$AE$8,IF(_xlfn.RANK.EQ(M802,$M$2:$M$1000,0)&lt;=ROUND(COUNTIFS($G$2:$G$1000,"&gt;=50",$F$2:$F$1000,"&gt;=55")/100*$AD$9,0),$AD$8,IF(_xlfn.RANK.EQ(N802,$N$2:$N$1000,0)&lt;=ROUND(COUNTIFS($G$2:$G$1000,"&gt;=50",$F$2:$F$1000,"&gt;=55")/100*$AC$9,0),$AC$8,IF(_xlfn.RANK.EQ(O802,$O$2:$O$1000,0)&lt;=ROUND(COUNTIFS($G$2:$G$1000,"&gt;=50",$F$2:$F$1000,"&gt;=55")/100*$AB$9,0),$AB$8,IF(_xlfn.RANK.EQ(P802,$P$2:$P$1000,0)&lt;=ROUND(COUNTIFS($G$2:$G$1000,"&gt;=50",$F$2:$F$1000,"&gt;=55")/100*$AA$9,0),$AA$8,$Z$8)))))),IF(I802&gt;=$Y$9,$Y$8,$X$8)),IF(I802&gt;=$X$32,$X$30,IF(I802&gt;=$Y$32,$Y$30,IF(I802&gt;=$Z$32,$Z$30,IF(I802&gt;=$AA$32,$AA$30,IF(I802&gt;=$AB$32,$AB$30,IF(I802&gt;=$AC$32,$AC$30,IF(I802&gt;=$AD$32,$AD$30,IF(I802&gt;=$AE$32,$AE$30,$AF$30))))))))),"")</f>
        <v/>
      </c>
      <c r="S802" s="9" t="str" cm="1">
        <f t="array" ref="S802">IF(AND(D802&lt;&gt;"",D802&lt;&gt;"GR"),IF(COUNTIF($H$2:$H$1000,"&gt;=50")&gt;=10,IF(D802&lt;&gt;"GR",IF(AND(D802&gt;=55,H802&gt;=50),_xlfn.IFS(AND(H802&gt;=$AF$11,H802&gt;$AE$10,H802&gt;$AD$10,H802&gt;$AC$10,H802&gt;$AB$10,H802&gt;$AA$10,H802&gt;$Z$10),"AA",AND(H802&gt;=$AE$11,H802&gt;$AD$10,H802&gt;$AC$10,H802&gt;$AB$10,H802&gt;$AA$10,H802&gt;$Z$10),"BA",AND(H802&gt;=$AD$11,H802&gt;$AC$10,H802&gt;$AB$10,H802&gt;$AA$10,H802&gt;$Z$10),"BB",AND(H802&gt;=$AC$11,H802&gt;$AB$10,H802&gt;$AA$10,H802&gt;$Z$10),"CB",AND(H802&gt;=$AB$11,H802&gt;$AA$10,H802&gt;$Z$10),"CC",AND(H802&gt;=$AA$11,H802&gt;$Z$10),"DC",H802&gt;=50,"DD"),IF(H802&gt;=$Y$9,"FD","FF")),R802),IF(J802&gt;=$X$32,$X$30,IF(J802&gt;=$Y$32,$Y$30,IF(J802&gt;=$Z$32,$Z$30,IF(J802&gt;=$AA$32,$AA$30,IF(J802&gt;=$AB$32,$AB$30,IF(J802&gt;=$AC$32,$AC$30,IF(J802&gt;=$AD$32,$AD$30,IF(J802&gt;=$AE$32,$AE$30,$AF$30))))))))),R802)</f>
        <v/>
      </c>
      <c r="T802" s="9" t="str" cm="1">
        <f t="array" ref="T802">IF(A802&lt;&gt;"",IF(_xlfn.BITOR(D802&lt;&gt;"GR",D802&lt;&gt;""),IF(AND(J802&gt;=50,D802&gt;=55),_xlfn.RANK.EQ(J802,$J$2:$J$1000,0),_xlfn.IFS(S802="FD",999,S802="FF",1000)),IF(AND(J802&gt;=50,F802&gt;=55),_xlfn.RANK.EQ(J802,$J$2:$J$326,0),_xlfn.IFS(S802="FD",999,S802="FF",1000))),"")</f>
        <v/>
      </c>
    </row>
    <row r="803" spans="1:20" x14ac:dyDescent="0.2">
      <c r="A803" s="3"/>
      <c r="B803" s="3"/>
      <c r="C803" s="3"/>
      <c r="D803" s="3"/>
      <c r="E803" s="16">
        <f t="shared" si="163"/>
        <v>0</v>
      </c>
      <c r="F803" s="16">
        <f t="shared" si="164"/>
        <v>0</v>
      </c>
      <c r="G803" s="9">
        <f t="shared" si="162"/>
        <v>0</v>
      </c>
      <c r="H803" s="9">
        <f t="shared" si="165"/>
        <v>0</v>
      </c>
      <c r="I803" s="9">
        <f t="shared" si="173"/>
        <v>0</v>
      </c>
      <c r="J803" s="9">
        <f t="shared" si="174"/>
        <v>0</v>
      </c>
      <c r="K803" s="9" t="str">
        <f t="shared" si="166"/>
        <v/>
      </c>
      <c r="L803" s="9" t="str">
        <f t="shared" si="167"/>
        <v/>
      </c>
      <c r="M803" s="9" t="str">
        <f t="shared" si="168"/>
        <v/>
      </c>
      <c r="N803" s="9" t="str">
        <f t="shared" si="169"/>
        <v/>
      </c>
      <c r="O803" s="9" t="str">
        <f t="shared" si="170"/>
        <v/>
      </c>
      <c r="P803" s="9" t="str">
        <f t="shared" si="171"/>
        <v/>
      </c>
      <c r="Q803" s="9" t="str">
        <f t="shared" si="172"/>
        <v/>
      </c>
      <c r="R803" s="9" t="str">
        <f>IF(A803&lt;&gt;"",IF(COUNTIF($G$2:$G$1000,"&gt;=50")&gt;=10,IF(AND(F803&gt;=55,G803&gt;=50),IF(_xlfn.RANK.EQ(K803,$K$2:$K$1000,0)&lt;=ROUND(COUNTIFS($G$2:$G$1000,"&gt;=50",$F$2:$F$1000,"&gt;=55")/100*$AF$9,0),$AF$8,IF(_xlfn.RANK.EQ(L803,$L$2:$L$1000,0)&lt;=ROUND(COUNTIFS($G$2:$G$1000,"&gt;=50",$F$2:$F$1000,"&gt;=55")/100*$AE$9,0),$AE$8,IF(_xlfn.RANK.EQ(M803,$M$2:$M$1000,0)&lt;=ROUND(COUNTIFS($G$2:$G$1000,"&gt;=50",$F$2:$F$1000,"&gt;=55")/100*$AD$9,0),$AD$8,IF(_xlfn.RANK.EQ(N803,$N$2:$N$1000,0)&lt;=ROUND(COUNTIFS($G$2:$G$1000,"&gt;=50",$F$2:$F$1000,"&gt;=55")/100*$AC$9,0),$AC$8,IF(_xlfn.RANK.EQ(O803,$O$2:$O$1000,0)&lt;=ROUND(COUNTIFS($G$2:$G$1000,"&gt;=50",$F$2:$F$1000,"&gt;=55")/100*$AB$9,0),$AB$8,IF(_xlfn.RANK.EQ(P803,$P$2:$P$1000,0)&lt;=ROUND(COUNTIFS($G$2:$G$1000,"&gt;=50",$F$2:$F$1000,"&gt;=55")/100*$AA$9,0),$AA$8,$Z$8)))))),IF(I803&gt;=$Y$9,$Y$8,$X$8)),IF(I803&gt;=$X$32,$X$30,IF(I803&gt;=$Y$32,$Y$30,IF(I803&gt;=$Z$32,$Z$30,IF(I803&gt;=$AA$32,$AA$30,IF(I803&gt;=$AB$32,$AB$30,IF(I803&gt;=$AC$32,$AC$30,IF(I803&gt;=$AD$32,$AD$30,IF(I803&gt;=$AE$32,$AE$30,$AF$30))))))))),"")</f>
        <v/>
      </c>
      <c r="S803" s="9" t="str" cm="1">
        <f t="array" ref="S803">IF(AND(D803&lt;&gt;"",D803&lt;&gt;"GR"),IF(COUNTIF($H$2:$H$1000,"&gt;=50")&gt;=10,IF(D803&lt;&gt;"GR",IF(AND(D803&gt;=55,H803&gt;=50),_xlfn.IFS(AND(H803&gt;=$AF$11,H803&gt;$AE$10,H803&gt;$AD$10,H803&gt;$AC$10,H803&gt;$AB$10,H803&gt;$AA$10,H803&gt;$Z$10),"AA",AND(H803&gt;=$AE$11,H803&gt;$AD$10,H803&gt;$AC$10,H803&gt;$AB$10,H803&gt;$AA$10,H803&gt;$Z$10),"BA",AND(H803&gt;=$AD$11,H803&gt;$AC$10,H803&gt;$AB$10,H803&gt;$AA$10,H803&gt;$Z$10),"BB",AND(H803&gt;=$AC$11,H803&gt;$AB$10,H803&gt;$AA$10,H803&gt;$Z$10),"CB",AND(H803&gt;=$AB$11,H803&gt;$AA$10,H803&gt;$Z$10),"CC",AND(H803&gt;=$AA$11,H803&gt;$Z$10),"DC",H803&gt;=50,"DD"),IF(H803&gt;=$Y$9,"FD","FF")),R803),IF(J803&gt;=$X$32,$X$30,IF(J803&gt;=$Y$32,$Y$30,IF(J803&gt;=$Z$32,$Z$30,IF(J803&gt;=$AA$32,$AA$30,IF(J803&gt;=$AB$32,$AB$30,IF(J803&gt;=$AC$32,$AC$30,IF(J803&gt;=$AD$32,$AD$30,IF(J803&gt;=$AE$32,$AE$30,$AF$30))))))))),R803)</f>
        <v/>
      </c>
      <c r="T803" s="9" t="str" cm="1">
        <f t="array" ref="T803">IF(A803&lt;&gt;"",IF(_xlfn.BITOR(D803&lt;&gt;"GR",D803&lt;&gt;""),IF(AND(J803&gt;=50,D803&gt;=55),_xlfn.RANK.EQ(J803,$J$2:$J$1000,0),_xlfn.IFS(S803="FD",999,S803="FF",1000)),IF(AND(J803&gt;=50,F803&gt;=55),_xlfn.RANK.EQ(J803,$J$2:$J$326,0),_xlfn.IFS(S803="FD",999,S803="FF",1000))),"")</f>
        <v/>
      </c>
    </row>
    <row r="804" spans="1:20" x14ac:dyDescent="0.2">
      <c r="A804" s="3"/>
      <c r="B804" s="3"/>
      <c r="C804" s="3"/>
      <c r="D804" s="3"/>
      <c r="E804" s="16">
        <f t="shared" si="163"/>
        <v>0</v>
      </c>
      <c r="F804" s="16">
        <f t="shared" si="164"/>
        <v>0</v>
      </c>
      <c r="G804" s="9">
        <f t="shared" si="162"/>
        <v>0</v>
      </c>
      <c r="H804" s="9">
        <f t="shared" si="165"/>
        <v>0</v>
      </c>
      <c r="I804" s="9">
        <f t="shared" si="173"/>
        <v>0</v>
      </c>
      <c r="J804" s="9">
        <f t="shared" si="174"/>
        <v>0</v>
      </c>
      <c r="K804" s="9" t="str">
        <f t="shared" si="166"/>
        <v/>
      </c>
      <c r="L804" s="9" t="str">
        <f t="shared" si="167"/>
        <v/>
      </c>
      <c r="M804" s="9" t="str">
        <f t="shared" si="168"/>
        <v/>
      </c>
      <c r="N804" s="9" t="str">
        <f t="shared" si="169"/>
        <v/>
      </c>
      <c r="O804" s="9" t="str">
        <f t="shared" si="170"/>
        <v/>
      </c>
      <c r="P804" s="9" t="str">
        <f t="shared" si="171"/>
        <v/>
      </c>
      <c r="Q804" s="9" t="str">
        <f t="shared" si="172"/>
        <v/>
      </c>
      <c r="R804" s="9" t="str">
        <f>IF(A804&lt;&gt;"",IF(COUNTIF($G$2:$G$1000,"&gt;=50")&gt;=10,IF(AND(F804&gt;=55,G804&gt;=50),IF(_xlfn.RANK.EQ(K804,$K$2:$K$1000,0)&lt;=ROUND(COUNTIFS($G$2:$G$1000,"&gt;=50",$F$2:$F$1000,"&gt;=55")/100*$AF$9,0),$AF$8,IF(_xlfn.RANK.EQ(L804,$L$2:$L$1000,0)&lt;=ROUND(COUNTIFS($G$2:$G$1000,"&gt;=50",$F$2:$F$1000,"&gt;=55")/100*$AE$9,0),$AE$8,IF(_xlfn.RANK.EQ(M804,$M$2:$M$1000,0)&lt;=ROUND(COUNTIFS($G$2:$G$1000,"&gt;=50",$F$2:$F$1000,"&gt;=55")/100*$AD$9,0),$AD$8,IF(_xlfn.RANK.EQ(N804,$N$2:$N$1000,0)&lt;=ROUND(COUNTIFS($G$2:$G$1000,"&gt;=50",$F$2:$F$1000,"&gt;=55")/100*$AC$9,0),$AC$8,IF(_xlfn.RANK.EQ(O804,$O$2:$O$1000,0)&lt;=ROUND(COUNTIFS($G$2:$G$1000,"&gt;=50",$F$2:$F$1000,"&gt;=55")/100*$AB$9,0),$AB$8,IF(_xlfn.RANK.EQ(P804,$P$2:$P$1000,0)&lt;=ROUND(COUNTIFS($G$2:$G$1000,"&gt;=50",$F$2:$F$1000,"&gt;=55")/100*$AA$9,0),$AA$8,$Z$8)))))),IF(I804&gt;=$Y$9,$Y$8,$X$8)),IF(I804&gt;=$X$32,$X$30,IF(I804&gt;=$Y$32,$Y$30,IF(I804&gt;=$Z$32,$Z$30,IF(I804&gt;=$AA$32,$AA$30,IF(I804&gt;=$AB$32,$AB$30,IF(I804&gt;=$AC$32,$AC$30,IF(I804&gt;=$AD$32,$AD$30,IF(I804&gt;=$AE$32,$AE$30,$AF$30))))))))),"")</f>
        <v/>
      </c>
      <c r="S804" s="9" t="str" cm="1">
        <f t="array" ref="S804">IF(AND(D804&lt;&gt;"",D804&lt;&gt;"GR"),IF(COUNTIF($H$2:$H$1000,"&gt;=50")&gt;=10,IF(D804&lt;&gt;"GR",IF(AND(D804&gt;=55,H804&gt;=50),_xlfn.IFS(AND(H804&gt;=$AF$11,H804&gt;$AE$10,H804&gt;$AD$10,H804&gt;$AC$10,H804&gt;$AB$10,H804&gt;$AA$10,H804&gt;$Z$10),"AA",AND(H804&gt;=$AE$11,H804&gt;$AD$10,H804&gt;$AC$10,H804&gt;$AB$10,H804&gt;$AA$10,H804&gt;$Z$10),"BA",AND(H804&gt;=$AD$11,H804&gt;$AC$10,H804&gt;$AB$10,H804&gt;$AA$10,H804&gt;$Z$10),"BB",AND(H804&gt;=$AC$11,H804&gt;$AB$10,H804&gt;$AA$10,H804&gt;$Z$10),"CB",AND(H804&gt;=$AB$11,H804&gt;$AA$10,H804&gt;$Z$10),"CC",AND(H804&gt;=$AA$11,H804&gt;$Z$10),"DC",H804&gt;=50,"DD"),IF(H804&gt;=$Y$9,"FD","FF")),R804),IF(J804&gt;=$X$32,$X$30,IF(J804&gt;=$Y$32,$Y$30,IF(J804&gt;=$Z$32,$Z$30,IF(J804&gt;=$AA$32,$AA$30,IF(J804&gt;=$AB$32,$AB$30,IF(J804&gt;=$AC$32,$AC$30,IF(J804&gt;=$AD$32,$AD$30,IF(J804&gt;=$AE$32,$AE$30,$AF$30))))))))),R804)</f>
        <v/>
      </c>
      <c r="T804" s="9" t="str" cm="1">
        <f t="array" ref="T804">IF(A804&lt;&gt;"",IF(_xlfn.BITOR(D804&lt;&gt;"GR",D804&lt;&gt;""),IF(AND(J804&gt;=50,D804&gt;=55),_xlfn.RANK.EQ(J804,$J$2:$J$1000,0),_xlfn.IFS(S804="FD",999,S804="FF",1000)),IF(AND(J804&gt;=50,F804&gt;=55),_xlfn.RANK.EQ(J804,$J$2:$J$326,0),_xlfn.IFS(S804="FD",999,S804="FF",1000))),"")</f>
        <v/>
      </c>
    </row>
    <row r="805" spans="1:20" x14ac:dyDescent="0.2">
      <c r="A805" s="3"/>
      <c r="B805" s="3"/>
      <c r="C805" s="3"/>
      <c r="D805" s="3"/>
      <c r="E805" s="16">
        <f t="shared" si="163"/>
        <v>0</v>
      </c>
      <c r="F805" s="16">
        <f t="shared" si="164"/>
        <v>0</v>
      </c>
      <c r="G805" s="9">
        <f t="shared" si="162"/>
        <v>0</v>
      </c>
      <c r="H805" s="9">
        <f t="shared" si="165"/>
        <v>0</v>
      </c>
      <c r="I805" s="9">
        <f t="shared" si="173"/>
        <v>0</v>
      </c>
      <c r="J805" s="9">
        <f t="shared" si="174"/>
        <v>0</v>
      </c>
      <c r="K805" s="9" t="str">
        <f t="shared" si="166"/>
        <v/>
      </c>
      <c r="L805" s="9" t="str">
        <f t="shared" si="167"/>
        <v/>
      </c>
      <c r="M805" s="9" t="str">
        <f t="shared" si="168"/>
        <v/>
      </c>
      <c r="N805" s="9" t="str">
        <f t="shared" si="169"/>
        <v/>
      </c>
      <c r="O805" s="9" t="str">
        <f t="shared" si="170"/>
        <v/>
      </c>
      <c r="P805" s="9" t="str">
        <f t="shared" si="171"/>
        <v/>
      </c>
      <c r="Q805" s="9" t="str">
        <f t="shared" si="172"/>
        <v/>
      </c>
      <c r="R805" s="9" t="str">
        <f>IF(A805&lt;&gt;"",IF(COUNTIF($G$2:$G$1000,"&gt;=50")&gt;=10,IF(AND(F805&gt;=55,G805&gt;=50),IF(_xlfn.RANK.EQ(K805,$K$2:$K$1000,0)&lt;=ROUND(COUNTIFS($G$2:$G$1000,"&gt;=50",$F$2:$F$1000,"&gt;=55")/100*$AF$9,0),$AF$8,IF(_xlfn.RANK.EQ(L805,$L$2:$L$1000,0)&lt;=ROUND(COUNTIFS($G$2:$G$1000,"&gt;=50",$F$2:$F$1000,"&gt;=55")/100*$AE$9,0),$AE$8,IF(_xlfn.RANK.EQ(M805,$M$2:$M$1000,0)&lt;=ROUND(COUNTIFS($G$2:$G$1000,"&gt;=50",$F$2:$F$1000,"&gt;=55")/100*$AD$9,0),$AD$8,IF(_xlfn.RANK.EQ(N805,$N$2:$N$1000,0)&lt;=ROUND(COUNTIFS($G$2:$G$1000,"&gt;=50",$F$2:$F$1000,"&gt;=55")/100*$AC$9,0),$AC$8,IF(_xlfn.RANK.EQ(O805,$O$2:$O$1000,0)&lt;=ROUND(COUNTIFS($G$2:$G$1000,"&gt;=50",$F$2:$F$1000,"&gt;=55")/100*$AB$9,0),$AB$8,IF(_xlfn.RANK.EQ(P805,$P$2:$P$1000,0)&lt;=ROUND(COUNTIFS($G$2:$G$1000,"&gt;=50",$F$2:$F$1000,"&gt;=55")/100*$AA$9,0),$AA$8,$Z$8)))))),IF(I805&gt;=$Y$9,$Y$8,$X$8)),IF(I805&gt;=$X$32,$X$30,IF(I805&gt;=$Y$32,$Y$30,IF(I805&gt;=$Z$32,$Z$30,IF(I805&gt;=$AA$32,$AA$30,IF(I805&gt;=$AB$32,$AB$30,IF(I805&gt;=$AC$32,$AC$30,IF(I805&gt;=$AD$32,$AD$30,IF(I805&gt;=$AE$32,$AE$30,$AF$30))))))))),"")</f>
        <v/>
      </c>
      <c r="S805" s="9" t="str" cm="1">
        <f t="array" ref="S805">IF(AND(D805&lt;&gt;"",D805&lt;&gt;"GR"),IF(COUNTIF($H$2:$H$1000,"&gt;=50")&gt;=10,IF(D805&lt;&gt;"GR",IF(AND(D805&gt;=55,H805&gt;=50),_xlfn.IFS(AND(H805&gt;=$AF$11,H805&gt;$AE$10,H805&gt;$AD$10,H805&gt;$AC$10,H805&gt;$AB$10,H805&gt;$AA$10,H805&gt;$Z$10),"AA",AND(H805&gt;=$AE$11,H805&gt;$AD$10,H805&gt;$AC$10,H805&gt;$AB$10,H805&gt;$AA$10,H805&gt;$Z$10),"BA",AND(H805&gt;=$AD$11,H805&gt;$AC$10,H805&gt;$AB$10,H805&gt;$AA$10,H805&gt;$Z$10),"BB",AND(H805&gt;=$AC$11,H805&gt;$AB$10,H805&gt;$AA$10,H805&gt;$Z$10),"CB",AND(H805&gt;=$AB$11,H805&gt;$AA$10,H805&gt;$Z$10),"CC",AND(H805&gt;=$AA$11,H805&gt;$Z$10),"DC",H805&gt;=50,"DD"),IF(H805&gt;=$Y$9,"FD","FF")),R805),IF(J805&gt;=$X$32,$X$30,IF(J805&gt;=$Y$32,$Y$30,IF(J805&gt;=$Z$32,$Z$30,IF(J805&gt;=$AA$32,$AA$30,IF(J805&gt;=$AB$32,$AB$30,IF(J805&gt;=$AC$32,$AC$30,IF(J805&gt;=$AD$32,$AD$30,IF(J805&gt;=$AE$32,$AE$30,$AF$30))))))))),R805)</f>
        <v/>
      </c>
      <c r="T805" s="9" t="str" cm="1">
        <f t="array" ref="T805">IF(A805&lt;&gt;"",IF(_xlfn.BITOR(D805&lt;&gt;"GR",D805&lt;&gt;""),IF(AND(J805&gt;=50,D805&gt;=55),_xlfn.RANK.EQ(J805,$J$2:$J$1000,0),_xlfn.IFS(S805="FD",999,S805="FF",1000)),IF(AND(J805&gt;=50,F805&gt;=55),_xlfn.RANK.EQ(J805,$J$2:$J$326,0),_xlfn.IFS(S805="FD",999,S805="FF",1000))),"")</f>
        <v/>
      </c>
    </row>
    <row r="806" spans="1:20" x14ac:dyDescent="0.2">
      <c r="A806" s="3"/>
      <c r="B806" s="3"/>
      <c r="C806" s="3"/>
      <c r="D806" s="3"/>
      <c r="E806" s="16">
        <f t="shared" si="163"/>
        <v>0</v>
      </c>
      <c r="F806" s="16">
        <f t="shared" si="164"/>
        <v>0</v>
      </c>
      <c r="G806" s="9">
        <f t="shared" si="162"/>
        <v>0</v>
      </c>
      <c r="H806" s="9">
        <f t="shared" si="165"/>
        <v>0</v>
      </c>
      <c r="I806" s="9">
        <f t="shared" si="173"/>
        <v>0</v>
      </c>
      <c r="J806" s="9">
        <f t="shared" si="174"/>
        <v>0</v>
      </c>
      <c r="K806" s="9" t="str">
        <f t="shared" si="166"/>
        <v/>
      </c>
      <c r="L806" s="9" t="str">
        <f t="shared" si="167"/>
        <v/>
      </c>
      <c r="M806" s="9" t="str">
        <f t="shared" si="168"/>
        <v/>
      </c>
      <c r="N806" s="9" t="str">
        <f t="shared" si="169"/>
        <v/>
      </c>
      <c r="O806" s="9" t="str">
        <f t="shared" si="170"/>
        <v/>
      </c>
      <c r="P806" s="9" t="str">
        <f t="shared" si="171"/>
        <v/>
      </c>
      <c r="Q806" s="9" t="str">
        <f t="shared" si="172"/>
        <v/>
      </c>
      <c r="R806" s="9" t="str">
        <f>IF(A806&lt;&gt;"",IF(COUNTIF($G$2:$G$1000,"&gt;=50")&gt;=10,IF(AND(F806&gt;=55,G806&gt;=50),IF(_xlfn.RANK.EQ(K806,$K$2:$K$1000,0)&lt;=ROUND(COUNTIFS($G$2:$G$1000,"&gt;=50",$F$2:$F$1000,"&gt;=55")/100*$AF$9,0),$AF$8,IF(_xlfn.RANK.EQ(L806,$L$2:$L$1000,0)&lt;=ROUND(COUNTIFS($G$2:$G$1000,"&gt;=50",$F$2:$F$1000,"&gt;=55")/100*$AE$9,0),$AE$8,IF(_xlfn.RANK.EQ(M806,$M$2:$M$1000,0)&lt;=ROUND(COUNTIFS($G$2:$G$1000,"&gt;=50",$F$2:$F$1000,"&gt;=55")/100*$AD$9,0),$AD$8,IF(_xlfn.RANK.EQ(N806,$N$2:$N$1000,0)&lt;=ROUND(COUNTIFS($G$2:$G$1000,"&gt;=50",$F$2:$F$1000,"&gt;=55")/100*$AC$9,0),$AC$8,IF(_xlfn.RANK.EQ(O806,$O$2:$O$1000,0)&lt;=ROUND(COUNTIFS($G$2:$G$1000,"&gt;=50",$F$2:$F$1000,"&gt;=55")/100*$AB$9,0),$AB$8,IF(_xlfn.RANK.EQ(P806,$P$2:$P$1000,0)&lt;=ROUND(COUNTIFS($G$2:$G$1000,"&gt;=50",$F$2:$F$1000,"&gt;=55")/100*$AA$9,0),$AA$8,$Z$8)))))),IF(I806&gt;=$Y$9,$Y$8,$X$8)),IF(I806&gt;=$X$32,$X$30,IF(I806&gt;=$Y$32,$Y$30,IF(I806&gt;=$Z$32,$Z$30,IF(I806&gt;=$AA$32,$AA$30,IF(I806&gt;=$AB$32,$AB$30,IF(I806&gt;=$AC$32,$AC$30,IF(I806&gt;=$AD$32,$AD$30,IF(I806&gt;=$AE$32,$AE$30,$AF$30))))))))),"")</f>
        <v/>
      </c>
      <c r="S806" s="9" t="str" cm="1">
        <f t="array" ref="S806">IF(AND(D806&lt;&gt;"",D806&lt;&gt;"GR"),IF(COUNTIF($H$2:$H$1000,"&gt;=50")&gt;=10,IF(D806&lt;&gt;"GR",IF(AND(D806&gt;=55,H806&gt;=50),_xlfn.IFS(AND(H806&gt;=$AF$11,H806&gt;$AE$10,H806&gt;$AD$10,H806&gt;$AC$10,H806&gt;$AB$10,H806&gt;$AA$10,H806&gt;$Z$10),"AA",AND(H806&gt;=$AE$11,H806&gt;$AD$10,H806&gt;$AC$10,H806&gt;$AB$10,H806&gt;$AA$10,H806&gt;$Z$10),"BA",AND(H806&gt;=$AD$11,H806&gt;$AC$10,H806&gt;$AB$10,H806&gt;$AA$10,H806&gt;$Z$10),"BB",AND(H806&gt;=$AC$11,H806&gt;$AB$10,H806&gt;$AA$10,H806&gt;$Z$10),"CB",AND(H806&gt;=$AB$11,H806&gt;$AA$10,H806&gt;$Z$10),"CC",AND(H806&gt;=$AA$11,H806&gt;$Z$10),"DC",H806&gt;=50,"DD"),IF(H806&gt;=$Y$9,"FD","FF")),R806),IF(J806&gt;=$X$32,$X$30,IF(J806&gt;=$Y$32,$Y$30,IF(J806&gt;=$Z$32,$Z$30,IF(J806&gt;=$AA$32,$AA$30,IF(J806&gt;=$AB$32,$AB$30,IF(J806&gt;=$AC$32,$AC$30,IF(J806&gt;=$AD$32,$AD$30,IF(J806&gt;=$AE$32,$AE$30,$AF$30))))))))),R806)</f>
        <v/>
      </c>
      <c r="T806" s="9" t="str" cm="1">
        <f t="array" ref="T806">IF(A806&lt;&gt;"",IF(_xlfn.BITOR(D806&lt;&gt;"GR",D806&lt;&gt;""),IF(AND(J806&gt;=50,D806&gt;=55),_xlfn.RANK.EQ(J806,$J$2:$J$1000,0),_xlfn.IFS(S806="FD",999,S806="FF",1000)),IF(AND(J806&gt;=50,F806&gt;=55),_xlfn.RANK.EQ(J806,$J$2:$J$326,0),_xlfn.IFS(S806="FD",999,S806="FF",1000))),"")</f>
        <v/>
      </c>
    </row>
    <row r="807" spans="1:20" x14ac:dyDescent="0.2">
      <c r="A807" s="3"/>
      <c r="B807" s="3"/>
      <c r="C807" s="3"/>
      <c r="D807" s="3"/>
      <c r="E807" s="16">
        <f t="shared" si="163"/>
        <v>0</v>
      </c>
      <c r="F807" s="16">
        <f t="shared" si="164"/>
        <v>0</v>
      </c>
      <c r="G807" s="9">
        <f t="shared" si="162"/>
        <v>0</v>
      </c>
      <c r="H807" s="9">
        <f t="shared" si="165"/>
        <v>0</v>
      </c>
      <c r="I807" s="9">
        <f t="shared" si="173"/>
        <v>0</v>
      </c>
      <c r="J807" s="9">
        <f t="shared" si="174"/>
        <v>0</v>
      </c>
      <c r="K807" s="9" t="str">
        <f t="shared" si="166"/>
        <v/>
      </c>
      <c r="L807" s="9" t="str">
        <f t="shared" si="167"/>
        <v/>
      </c>
      <c r="M807" s="9" t="str">
        <f t="shared" si="168"/>
        <v/>
      </c>
      <c r="N807" s="9" t="str">
        <f t="shared" si="169"/>
        <v/>
      </c>
      <c r="O807" s="9" t="str">
        <f t="shared" si="170"/>
        <v/>
      </c>
      <c r="P807" s="9" t="str">
        <f t="shared" si="171"/>
        <v/>
      </c>
      <c r="Q807" s="9" t="str">
        <f t="shared" si="172"/>
        <v/>
      </c>
      <c r="R807" s="9" t="str">
        <f>IF(A807&lt;&gt;"",IF(COUNTIF($G$2:$G$1000,"&gt;=50")&gt;=10,IF(AND(F807&gt;=55,G807&gt;=50),IF(_xlfn.RANK.EQ(K807,$K$2:$K$1000,0)&lt;=ROUND(COUNTIFS($G$2:$G$1000,"&gt;=50",$F$2:$F$1000,"&gt;=55")/100*$AF$9,0),$AF$8,IF(_xlfn.RANK.EQ(L807,$L$2:$L$1000,0)&lt;=ROUND(COUNTIFS($G$2:$G$1000,"&gt;=50",$F$2:$F$1000,"&gt;=55")/100*$AE$9,0),$AE$8,IF(_xlfn.RANK.EQ(M807,$M$2:$M$1000,0)&lt;=ROUND(COUNTIFS($G$2:$G$1000,"&gt;=50",$F$2:$F$1000,"&gt;=55")/100*$AD$9,0),$AD$8,IF(_xlfn.RANK.EQ(N807,$N$2:$N$1000,0)&lt;=ROUND(COUNTIFS($G$2:$G$1000,"&gt;=50",$F$2:$F$1000,"&gt;=55")/100*$AC$9,0),$AC$8,IF(_xlfn.RANK.EQ(O807,$O$2:$O$1000,0)&lt;=ROUND(COUNTIFS($G$2:$G$1000,"&gt;=50",$F$2:$F$1000,"&gt;=55")/100*$AB$9,0),$AB$8,IF(_xlfn.RANK.EQ(P807,$P$2:$P$1000,0)&lt;=ROUND(COUNTIFS($G$2:$G$1000,"&gt;=50",$F$2:$F$1000,"&gt;=55")/100*$AA$9,0),$AA$8,$Z$8)))))),IF(I807&gt;=$Y$9,$Y$8,$X$8)),IF(I807&gt;=$X$32,$X$30,IF(I807&gt;=$Y$32,$Y$30,IF(I807&gt;=$Z$32,$Z$30,IF(I807&gt;=$AA$32,$AA$30,IF(I807&gt;=$AB$32,$AB$30,IF(I807&gt;=$AC$32,$AC$30,IF(I807&gt;=$AD$32,$AD$30,IF(I807&gt;=$AE$32,$AE$30,$AF$30))))))))),"")</f>
        <v/>
      </c>
      <c r="S807" s="9" t="str" cm="1">
        <f t="array" ref="S807">IF(AND(D807&lt;&gt;"",D807&lt;&gt;"GR"),IF(COUNTIF($H$2:$H$1000,"&gt;=50")&gt;=10,IF(D807&lt;&gt;"GR",IF(AND(D807&gt;=55,H807&gt;=50),_xlfn.IFS(AND(H807&gt;=$AF$11,H807&gt;$AE$10,H807&gt;$AD$10,H807&gt;$AC$10,H807&gt;$AB$10,H807&gt;$AA$10,H807&gt;$Z$10),"AA",AND(H807&gt;=$AE$11,H807&gt;$AD$10,H807&gt;$AC$10,H807&gt;$AB$10,H807&gt;$AA$10,H807&gt;$Z$10),"BA",AND(H807&gt;=$AD$11,H807&gt;$AC$10,H807&gt;$AB$10,H807&gt;$AA$10,H807&gt;$Z$10),"BB",AND(H807&gt;=$AC$11,H807&gt;$AB$10,H807&gt;$AA$10,H807&gt;$Z$10),"CB",AND(H807&gt;=$AB$11,H807&gt;$AA$10,H807&gt;$Z$10),"CC",AND(H807&gt;=$AA$11,H807&gt;$Z$10),"DC",H807&gt;=50,"DD"),IF(H807&gt;=$Y$9,"FD","FF")),R807),IF(J807&gt;=$X$32,$X$30,IF(J807&gt;=$Y$32,$Y$30,IF(J807&gt;=$Z$32,$Z$30,IF(J807&gt;=$AA$32,$AA$30,IF(J807&gt;=$AB$32,$AB$30,IF(J807&gt;=$AC$32,$AC$30,IF(J807&gt;=$AD$32,$AD$30,IF(J807&gt;=$AE$32,$AE$30,$AF$30))))))))),R807)</f>
        <v/>
      </c>
      <c r="T807" s="9" t="str" cm="1">
        <f t="array" ref="T807">IF(A807&lt;&gt;"",IF(_xlfn.BITOR(D807&lt;&gt;"GR",D807&lt;&gt;""),IF(AND(J807&gt;=50,D807&gt;=55),_xlfn.RANK.EQ(J807,$J$2:$J$1000,0),_xlfn.IFS(S807="FD",999,S807="FF",1000)),IF(AND(J807&gt;=50,F807&gt;=55),_xlfn.RANK.EQ(J807,$J$2:$J$326,0),_xlfn.IFS(S807="FD",999,S807="FF",1000))),"")</f>
        <v/>
      </c>
    </row>
    <row r="808" spans="1:20" x14ac:dyDescent="0.2">
      <c r="A808" s="3"/>
      <c r="B808" s="3"/>
      <c r="C808" s="3"/>
      <c r="D808" s="3"/>
      <c r="E808" s="16">
        <f t="shared" si="163"/>
        <v>0</v>
      </c>
      <c r="F808" s="16">
        <f t="shared" si="164"/>
        <v>0</v>
      </c>
      <c r="G808" s="9">
        <f t="shared" si="162"/>
        <v>0</v>
      </c>
      <c r="H808" s="9">
        <f t="shared" si="165"/>
        <v>0</v>
      </c>
      <c r="I808" s="9">
        <f t="shared" si="173"/>
        <v>0</v>
      </c>
      <c r="J808" s="9">
        <f t="shared" si="174"/>
        <v>0</v>
      </c>
      <c r="K808" s="9" t="str">
        <f t="shared" si="166"/>
        <v/>
      </c>
      <c r="L808" s="9" t="str">
        <f t="shared" si="167"/>
        <v/>
      </c>
      <c r="M808" s="9" t="str">
        <f t="shared" si="168"/>
        <v/>
      </c>
      <c r="N808" s="9" t="str">
        <f t="shared" si="169"/>
        <v/>
      </c>
      <c r="O808" s="9" t="str">
        <f t="shared" si="170"/>
        <v/>
      </c>
      <c r="P808" s="9" t="str">
        <f t="shared" si="171"/>
        <v/>
      </c>
      <c r="Q808" s="9" t="str">
        <f t="shared" si="172"/>
        <v/>
      </c>
      <c r="R808" s="9" t="str">
        <f>IF(A808&lt;&gt;"",IF(COUNTIF($G$2:$G$1000,"&gt;=50")&gt;=10,IF(AND(F808&gt;=55,G808&gt;=50),IF(_xlfn.RANK.EQ(K808,$K$2:$K$1000,0)&lt;=ROUND(COUNTIFS($G$2:$G$1000,"&gt;=50",$F$2:$F$1000,"&gt;=55")/100*$AF$9,0),$AF$8,IF(_xlfn.RANK.EQ(L808,$L$2:$L$1000,0)&lt;=ROUND(COUNTIFS($G$2:$G$1000,"&gt;=50",$F$2:$F$1000,"&gt;=55")/100*$AE$9,0),$AE$8,IF(_xlfn.RANK.EQ(M808,$M$2:$M$1000,0)&lt;=ROUND(COUNTIFS($G$2:$G$1000,"&gt;=50",$F$2:$F$1000,"&gt;=55")/100*$AD$9,0),$AD$8,IF(_xlfn.RANK.EQ(N808,$N$2:$N$1000,0)&lt;=ROUND(COUNTIFS($G$2:$G$1000,"&gt;=50",$F$2:$F$1000,"&gt;=55")/100*$AC$9,0),$AC$8,IF(_xlfn.RANK.EQ(O808,$O$2:$O$1000,0)&lt;=ROUND(COUNTIFS($G$2:$G$1000,"&gt;=50",$F$2:$F$1000,"&gt;=55")/100*$AB$9,0),$AB$8,IF(_xlfn.RANK.EQ(P808,$P$2:$P$1000,0)&lt;=ROUND(COUNTIFS($G$2:$G$1000,"&gt;=50",$F$2:$F$1000,"&gt;=55")/100*$AA$9,0),$AA$8,$Z$8)))))),IF(I808&gt;=$Y$9,$Y$8,$X$8)),IF(I808&gt;=$X$32,$X$30,IF(I808&gt;=$Y$32,$Y$30,IF(I808&gt;=$Z$32,$Z$30,IF(I808&gt;=$AA$32,$AA$30,IF(I808&gt;=$AB$32,$AB$30,IF(I808&gt;=$AC$32,$AC$30,IF(I808&gt;=$AD$32,$AD$30,IF(I808&gt;=$AE$32,$AE$30,$AF$30))))))))),"")</f>
        <v/>
      </c>
      <c r="S808" s="9" t="str" cm="1">
        <f t="array" ref="S808">IF(AND(D808&lt;&gt;"",D808&lt;&gt;"GR"),IF(COUNTIF($H$2:$H$1000,"&gt;=50")&gt;=10,IF(D808&lt;&gt;"GR",IF(AND(D808&gt;=55,H808&gt;=50),_xlfn.IFS(AND(H808&gt;=$AF$11,H808&gt;$AE$10,H808&gt;$AD$10,H808&gt;$AC$10,H808&gt;$AB$10,H808&gt;$AA$10,H808&gt;$Z$10),"AA",AND(H808&gt;=$AE$11,H808&gt;$AD$10,H808&gt;$AC$10,H808&gt;$AB$10,H808&gt;$AA$10,H808&gt;$Z$10),"BA",AND(H808&gt;=$AD$11,H808&gt;$AC$10,H808&gt;$AB$10,H808&gt;$AA$10,H808&gt;$Z$10),"BB",AND(H808&gt;=$AC$11,H808&gt;$AB$10,H808&gt;$AA$10,H808&gt;$Z$10),"CB",AND(H808&gt;=$AB$11,H808&gt;$AA$10,H808&gt;$Z$10),"CC",AND(H808&gt;=$AA$11,H808&gt;$Z$10),"DC",H808&gt;=50,"DD"),IF(H808&gt;=$Y$9,"FD","FF")),R808),IF(J808&gt;=$X$32,$X$30,IF(J808&gt;=$Y$32,$Y$30,IF(J808&gt;=$Z$32,$Z$30,IF(J808&gt;=$AA$32,$AA$30,IF(J808&gt;=$AB$32,$AB$30,IF(J808&gt;=$AC$32,$AC$30,IF(J808&gt;=$AD$32,$AD$30,IF(J808&gt;=$AE$32,$AE$30,$AF$30))))))))),R808)</f>
        <v/>
      </c>
      <c r="T808" s="9" t="str" cm="1">
        <f t="array" ref="T808">IF(A808&lt;&gt;"",IF(_xlfn.BITOR(D808&lt;&gt;"GR",D808&lt;&gt;""),IF(AND(J808&gt;=50,D808&gt;=55),_xlfn.RANK.EQ(J808,$J$2:$J$1000,0),_xlfn.IFS(S808="FD",999,S808="FF",1000)),IF(AND(J808&gt;=50,F808&gt;=55),_xlfn.RANK.EQ(J808,$J$2:$J$326,0),_xlfn.IFS(S808="FD",999,S808="FF",1000))),"")</f>
        <v/>
      </c>
    </row>
    <row r="809" spans="1:20" x14ac:dyDescent="0.2">
      <c r="A809" s="3"/>
      <c r="B809" s="3"/>
      <c r="C809" s="3"/>
      <c r="D809" s="3"/>
      <c r="E809" s="16">
        <f t="shared" si="163"/>
        <v>0</v>
      </c>
      <c r="F809" s="16">
        <f t="shared" si="164"/>
        <v>0</v>
      </c>
      <c r="G809" s="9">
        <f t="shared" si="162"/>
        <v>0</v>
      </c>
      <c r="H809" s="9">
        <f t="shared" si="165"/>
        <v>0</v>
      </c>
      <c r="I809" s="9">
        <f t="shared" si="173"/>
        <v>0</v>
      </c>
      <c r="J809" s="9">
        <f t="shared" si="174"/>
        <v>0</v>
      </c>
      <c r="K809" s="9" t="str">
        <f t="shared" si="166"/>
        <v/>
      </c>
      <c r="L809" s="9" t="str">
        <f t="shared" si="167"/>
        <v/>
      </c>
      <c r="M809" s="9" t="str">
        <f t="shared" si="168"/>
        <v/>
      </c>
      <c r="N809" s="9" t="str">
        <f t="shared" si="169"/>
        <v/>
      </c>
      <c r="O809" s="9" t="str">
        <f t="shared" si="170"/>
        <v/>
      </c>
      <c r="P809" s="9" t="str">
        <f t="shared" si="171"/>
        <v/>
      </c>
      <c r="Q809" s="9" t="str">
        <f t="shared" si="172"/>
        <v/>
      </c>
      <c r="R809" s="9" t="str">
        <f>IF(A809&lt;&gt;"",IF(COUNTIF($G$2:$G$1000,"&gt;=50")&gt;=10,IF(AND(F809&gt;=55,G809&gt;=50),IF(_xlfn.RANK.EQ(K809,$K$2:$K$1000,0)&lt;=ROUND(COUNTIFS($G$2:$G$1000,"&gt;=50",$F$2:$F$1000,"&gt;=55")/100*$AF$9,0),$AF$8,IF(_xlfn.RANK.EQ(L809,$L$2:$L$1000,0)&lt;=ROUND(COUNTIFS($G$2:$G$1000,"&gt;=50",$F$2:$F$1000,"&gt;=55")/100*$AE$9,0),$AE$8,IF(_xlfn.RANK.EQ(M809,$M$2:$M$1000,0)&lt;=ROUND(COUNTIFS($G$2:$G$1000,"&gt;=50",$F$2:$F$1000,"&gt;=55")/100*$AD$9,0),$AD$8,IF(_xlfn.RANK.EQ(N809,$N$2:$N$1000,0)&lt;=ROUND(COUNTIFS($G$2:$G$1000,"&gt;=50",$F$2:$F$1000,"&gt;=55")/100*$AC$9,0),$AC$8,IF(_xlfn.RANK.EQ(O809,$O$2:$O$1000,0)&lt;=ROUND(COUNTIFS($G$2:$G$1000,"&gt;=50",$F$2:$F$1000,"&gt;=55")/100*$AB$9,0),$AB$8,IF(_xlfn.RANK.EQ(P809,$P$2:$P$1000,0)&lt;=ROUND(COUNTIFS($G$2:$G$1000,"&gt;=50",$F$2:$F$1000,"&gt;=55")/100*$AA$9,0),$AA$8,$Z$8)))))),IF(I809&gt;=$Y$9,$Y$8,$X$8)),IF(I809&gt;=$X$32,$X$30,IF(I809&gt;=$Y$32,$Y$30,IF(I809&gt;=$Z$32,$Z$30,IF(I809&gt;=$AA$32,$AA$30,IF(I809&gt;=$AB$32,$AB$30,IF(I809&gt;=$AC$32,$AC$30,IF(I809&gt;=$AD$32,$AD$30,IF(I809&gt;=$AE$32,$AE$30,$AF$30))))))))),"")</f>
        <v/>
      </c>
      <c r="S809" s="9" t="str" cm="1">
        <f t="array" ref="S809">IF(AND(D809&lt;&gt;"",D809&lt;&gt;"GR"),IF(COUNTIF($H$2:$H$1000,"&gt;=50")&gt;=10,IF(D809&lt;&gt;"GR",IF(AND(D809&gt;=55,H809&gt;=50),_xlfn.IFS(AND(H809&gt;=$AF$11,H809&gt;$AE$10,H809&gt;$AD$10,H809&gt;$AC$10,H809&gt;$AB$10,H809&gt;$AA$10,H809&gt;$Z$10),"AA",AND(H809&gt;=$AE$11,H809&gt;$AD$10,H809&gt;$AC$10,H809&gt;$AB$10,H809&gt;$AA$10,H809&gt;$Z$10),"BA",AND(H809&gt;=$AD$11,H809&gt;$AC$10,H809&gt;$AB$10,H809&gt;$AA$10,H809&gt;$Z$10),"BB",AND(H809&gt;=$AC$11,H809&gt;$AB$10,H809&gt;$AA$10,H809&gt;$Z$10),"CB",AND(H809&gt;=$AB$11,H809&gt;$AA$10,H809&gt;$Z$10),"CC",AND(H809&gt;=$AA$11,H809&gt;$Z$10),"DC",H809&gt;=50,"DD"),IF(H809&gt;=$Y$9,"FD","FF")),R809),IF(J809&gt;=$X$32,$X$30,IF(J809&gt;=$Y$32,$Y$30,IF(J809&gt;=$Z$32,$Z$30,IF(J809&gt;=$AA$32,$AA$30,IF(J809&gt;=$AB$32,$AB$30,IF(J809&gt;=$AC$32,$AC$30,IF(J809&gt;=$AD$32,$AD$30,IF(J809&gt;=$AE$32,$AE$30,$AF$30))))))))),R809)</f>
        <v/>
      </c>
      <c r="T809" s="9" t="str" cm="1">
        <f t="array" ref="T809">IF(A809&lt;&gt;"",IF(_xlfn.BITOR(D809&lt;&gt;"GR",D809&lt;&gt;""),IF(AND(J809&gt;=50,D809&gt;=55),_xlfn.RANK.EQ(J809,$J$2:$J$1000,0),_xlfn.IFS(S809="FD",999,S809="FF",1000)),IF(AND(J809&gt;=50,F809&gt;=55),_xlfn.RANK.EQ(J809,$J$2:$J$326,0),_xlfn.IFS(S809="FD",999,S809="FF",1000))),"")</f>
        <v/>
      </c>
    </row>
    <row r="810" spans="1:20" x14ac:dyDescent="0.2">
      <c r="A810" s="3"/>
      <c r="B810" s="3"/>
      <c r="C810" s="3"/>
      <c r="D810" s="3"/>
      <c r="E810" s="16">
        <f t="shared" si="163"/>
        <v>0</v>
      </c>
      <c r="F810" s="16">
        <f t="shared" si="164"/>
        <v>0</v>
      </c>
      <c r="G810" s="9">
        <f t="shared" si="162"/>
        <v>0</v>
      </c>
      <c r="H810" s="9">
        <f t="shared" si="165"/>
        <v>0</v>
      </c>
      <c r="I810" s="9">
        <f t="shared" si="173"/>
        <v>0</v>
      </c>
      <c r="J810" s="9">
        <f t="shared" si="174"/>
        <v>0</v>
      </c>
      <c r="K810" s="9" t="str">
        <f t="shared" si="166"/>
        <v/>
      </c>
      <c r="L810" s="9" t="str">
        <f t="shared" si="167"/>
        <v/>
      </c>
      <c r="M810" s="9" t="str">
        <f t="shared" si="168"/>
        <v/>
      </c>
      <c r="N810" s="9" t="str">
        <f t="shared" si="169"/>
        <v/>
      </c>
      <c r="O810" s="9" t="str">
        <f t="shared" si="170"/>
        <v/>
      </c>
      <c r="P810" s="9" t="str">
        <f t="shared" si="171"/>
        <v/>
      </c>
      <c r="Q810" s="9" t="str">
        <f t="shared" si="172"/>
        <v/>
      </c>
      <c r="R810" s="9" t="str">
        <f>IF(A810&lt;&gt;"",IF(COUNTIF($G$2:$G$1000,"&gt;=50")&gt;=10,IF(AND(F810&gt;=55,G810&gt;=50),IF(_xlfn.RANK.EQ(K810,$K$2:$K$1000,0)&lt;=ROUND(COUNTIFS($G$2:$G$1000,"&gt;=50",$F$2:$F$1000,"&gt;=55")/100*$AF$9,0),$AF$8,IF(_xlfn.RANK.EQ(L810,$L$2:$L$1000,0)&lt;=ROUND(COUNTIFS($G$2:$G$1000,"&gt;=50",$F$2:$F$1000,"&gt;=55")/100*$AE$9,0),$AE$8,IF(_xlfn.RANK.EQ(M810,$M$2:$M$1000,0)&lt;=ROUND(COUNTIFS($G$2:$G$1000,"&gt;=50",$F$2:$F$1000,"&gt;=55")/100*$AD$9,0),$AD$8,IF(_xlfn.RANK.EQ(N810,$N$2:$N$1000,0)&lt;=ROUND(COUNTIFS($G$2:$G$1000,"&gt;=50",$F$2:$F$1000,"&gt;=55")/100*$AC$9,0),$AC$8,IF(_xlfn.RANK.EQ(O810,$O$2:$O$1000,0)&lt;=ROUND(COUNTIFS($G$2:$G$1000,"&gt;=50",$F$2:$F$1000,"&gt;=55")/100*$AB$9,0),$AB$8,IF(_xlfn.RANK.EQ(P810,$P$2:$P$1000,0)&lt;=ROUND(COUNTIFS($G$2:$G$1000,"&gt;=50",$F$2:$F$1000,"&gt;=55")/100*$AA$9,0),$AA$8,$Z$8)))))),IF(I810&gt;=$Y$9,$Y$8,$X$8)),IF(I810&gt;=$X$32,$X$30,IF(I810&gt;=$Y$32,$Y$30,IF(I810&gt;=$Z$32,$Z$30,IF(I810&gt;=$AA$32,$AA$30,IF(I810&gt;=$AB$32,$AB$30,IF(I810&gt;=$AC$32,$AC$30,IF(I810&gt;=$AD$32,$AD$30,IF(I810&gt;=$AE$32,$AE$30,$AF$30))))))))),"")</f>
        <v/>
      </c>
      <c r="S810" s="9" t="str" cm="1">
        <f t="array" ref="S810">IF(AND(D810&lt;&gt;"",D810&lt;&gt;"GR"),IF(COUNTIF($H$2:$H$1000,"&gt;=50")&gt;=10,IF(D810&lt;&gt;"GR",IF(AND(D810&gt;=55,H810&gt;=50),_xlfn.IFS(AND(H810&gt;=$AF$11,H810&gt;$AE$10,H810&gt;$AD$10,H810&gt;$AC$10,H810&gt;$AB$10,H810&gt;$AA$10,H810&gt;$Z$10),"AA",AND(H810&gt;=$AE$11,H810&gt;$AD$10,H810&gt;$AC$10,H810&gt;$AB$10,H810&gt;$AA$10,H810&gt;$Z$10),"BA",AND(H810&gt;=$AD$11,H810&gt;$AC$10,H810&gt;$AB$10,H810&gt;$AA$10,H810&gt;$Z$10),"BB",AND(H810&gt;=$AC$11,H810&gt;$AB$10,H810&gt;$AA$10,H810&gt;$Z$10),"CB",AND(H810&gt;=$AB$11,H810&gt;$AA$10,H810&gt;$Z$10),"CC",AND(H810&gt;=$AA$11,H810&gt;$Z$10),"DC",H810&gt;=50,"DD"),IF(H810&gt;=$Y$9,"FD","FF")),R810),IF(J810&gt;=$X$32,$X$30,IF(J810&gt;=$Y$32,$Y$30,IF(J810&gt;=$Z$32,$Z$30,IF(J810&gt;=$AA$32,$AA$30,IF(J810&gt;=$AB$32,$AB$30,IF(J810&gt;=$AC$32,$AC$30,IF(J810&gt;=$AD$32,$AD$30,IF(J810&gt;=$AE$32,$AE$30,$AF$30))))))))),R810)</f>
        <v/>
      </c>
      <c r="T810" s="9" t="str" cm="1">
        <f t="array" ref="T810">IF(A810&lt;&gt;"",IF(_xlfn.BITOR(D810&lt;&gt;"GR",D810&lt;&gt;""),IF(AND(J810&gt;=50,D810&gt;=55),_xlfn.RANK.EQ(J810,$J$2:$J$1000,0),_xlfn.IFS(S810="FD",999,S810="FF",1000)),IF(AND(J810&gt;=50,F810&gt;=55),_xlfn.RANK.EQ(J810,$J$2:$J$326,0),_xlfn.IFS(S810="FD",999,S810="FF",1000))),"")</f>
        <v/>
      </c>
    </row>
    <row r="811" spans="1:20" x14ac:dyDescent="0.2">
      <c r="A811" s="3"/>
      <c r="B811" s="3"/>
      <c r="C811" s="3"/>
      <c r="D811" s="3"/>
      <c r="E811" s="16">
        <f t="shared" si="163"/>
        <v>0</v>
      </c>
      <c r="F811" s="16">
        <f t="shared" si="164"/>
        <v>0</v>
      </c>
      <c r="G811" s="9">
        <f t="shared" si="162"/>
        <v>0</v>
      </c>
      <c r="H811" s="9">
        <f t="shared" si="165"/>
        <v>0</v>
      </c>
      <c r="I811" s="9">
        <f t="shared" si="173"/>
        <v>0</v>
      </c>
      <c r="J811" s="9">
        <f t="shared" si="174"/>
        <v>0</v>
      </c>
      <c r="K811" s="9" t="str">
        <f t="shared" si="166"/>
        <v/>
      </c>
      <c r="L811" s="9" t="str">
        <f t="shared" si="167"/>
        <v/>
      </c>
      <c r="M811" s="9" t="str">
        <f t="shared" si="168"/>
        <v/>
      </c>
      <c r="N811" s="9" t="str">
        <f t="shared" si="169"/>
        <v/>
      </c>
      <c r="O811" s="9" t="str">
        <f t="shared" si="170"/>
        <v/>
      </c>
      <c r="P811" s="9" t="str">
        <f t="shared" si="171"/>
        <v/>
      </c>
      <c r="Q811" s="9" t="str">
        <f t="shared" si="172"/>
        <v/>
      </c>
      <c r="R811" s="9" t="str">
        <f>IF(A811&lt;&gt;"",IF(COUNTIF($G$2:$G$1000,"&gt;=50")&gt;=10,IF(AND(F811&gt;=55,G811&gt;=50),IF(_xlfn.RANK.EQ(K811,$K$2:$K$1000,0)&lt;=ROUND(COUNTIFS($G$2:$G$1000,"&gt;=50",$F$2:$F$1000,"&gt;=55")/100*$AF$9,0),$AF$8,IF(_xlfn.RANK.EQ(L811,$L$2:$L$1000,0)&lt;=ROUND(COUNTIFS($G$2:$G$1000,"&gt;=50",$F$2:$F$1000,"&gt;=55")/100*$AE$9,0),$AE$8,IF(_xlfn.RANK.EQ(M811,$M$2:$M$1000,0)&lt;=ROUND(COUNTIFS($G$2:$G$1000,"&gt;=50",$F$2:$F$1000,"&gt;=55")/100*$AD$9,0),$AD$8,IF(_xlfn.RANK.EQ(N811,$N$2:$N$1000,0)&lt;=ROUND(COUNTIFS($G$2:$G$1000,"&gt;=50",$F$2:$F$1000,"&gt;=55")/100*$AC$9,0),$AC$8,IF(_xlfn.RANK.EQ(O811,$O$2:$O$1000,0)&lt;=ROUND(COUNTIFS($G$2:$G$1000,"&gt;=50",$F$2:$F$1000,"&gt;=55")/100*$AB$9,0),$AB$8,IF(_xlfn.RANK.EQ(P811,$P$2:$P$1000,0)&lt;=ROUND(COUNTIFS($G$2:$G$1000,"&gt;=50",$F$2:$F$1000,"&gt;=55")/100*$AA$9,0),$AA$8,$Z$8)))))),IF(I811&gt;=$Y$9,$Y$8,$X$8)),IF(I811&gt;=$X$32,$X$30,IF(I811&gt;=$Y$32,$Y$30,IF(I811&gt;=$Z$32,$Z$30,IF(I811&gt;=$AA$32,$AA$30,IF(I811&gt;=$AB$32,$AB$30,IF(I811&gt;=$AC$32,$AC$30,IF(I811&gt;=$AD$32,$AD$30,IF(I811&gt;=$AE$32,$AE$30,$AF$30))))))))),"")</f>
        <v/>
      </c>
      <c r="S811" s="9" t="str" cm="1">
        <f t="array" ref="S811">IF(AND(D811&lt;&gt;"",D811&lt;&gt;"GR"),IF(COUNTIF($H$2:$H$1000,"&gt;=50")&gt;=10,IF(D811&lt;&gt;"GR",IF(AND(D811&gt;=55,H811&gt;=50),_xlfn.IFS(AND(H811&gt;=$AF$11,H811&gt;$AE$10,H811&gt;$AD$10,H811&gt;$AC$10,H811&gt;$AB$10,H811&gt;$AA$10,H811&gt;$Z$10),"AA",AND(H811&gt;=$AE$11,H811&gt;$AD$10,H811&gt;$AC$10,H811&gt;$AB$10,H811&gt;$AA$10,H811&gt;$Z$10),"BA",AND(H811&gt;=$AD$11,H811&gt;$AC$10,H811&gt;$AB$10,H811&gt;$AA$10,H811&gt;$Z$10),"BB",AND(H811&gt;=$AC$11,H811&gt;$AB$10,H811&gt;$AA$10,H811&gt;$Z$10),"CB",AND(H811&gt;=$AB$11,H811&gt;$AA$10,H811&gt;$Z$10),"CC",AND(H811&gt;=$AA$11,H811&gt;$Z$10),"DC",H811&gt;=50,"DD"),IF(H811&gt;=$Y$9,"FD","FF")),R811),IF(J811&gt;=$X$32,$X$30,IF(J811&gt;=$Y$32,$Y$30,IF(J811&gt;=$Z$32,$Z$30,IF(J811&gt;=$AA$32,$AA$30,IF(J811&gt;=$AB$32,$AB$30,IF(J811&gt;=$AC$32,$AC$30,IF(J811&gt;=$AD$32,$AD$30,IF(J811&gt;=$AE$32,$AE$30,$AF$30))))))))),R811)</f>
        <v/>
      </c>
      <c r="T811" s="9" t="str" cm="1">
        <f t="array" ref="T811">IF(A811&lt;&gt;"",IF(_xlfn.BITOR(D811&lt;&gt;"GR",D811&lt;&gt;""),IF(AND(J811&gt;=50,D811&gt;=55),_xlfn.RANK.EQ(J811,$J$2:$J$1000,0),_xlfn.IFS(S811="FD",999,S811="FF",1000)),IF(AND(J811&gt;=50,F811&gt;=55),_xlfn.RANK.EQ(J811,$J$2:$J$326,0),_xlfn.IFS(S811="FD",999,S811="FF",1000))),"")</f>
        <v/>
      </c>
    </row>
    <row r="812" spans="1:20" x14ac:dyDescent="0.2">
      <c r="A812" s="3"/>
      <c r="B812" s="3"/>
      <c r="C812" s="3"/>
      <c r="D812" s="3"/>
      <c r="E812" s="16">
        <f t="shared" si="163"/>
        <v>0</v>
      </c>
      <c r="F812" s="16">
        <f t="shared" si="164"/>
        <v>0</v>
      </c>
      <c r="G812" s="9">
        <f t="shared" si="162"/>
        <v>0</v>
      </c>
      <c r="H812" s="9">
        <f t="shared" si="165"/>
        <v>0</v>
      </c>
      <c r="I812" s="9">
        <f t="shared" si="173"/>
        <v>0</v>
      </c>
      <c r="J812" s="9">
        <f t="shared" si="174"/>
        <v>0</v>
      </c>
      <c r="K812" s="9" t="str">
        <f t="shared" si="166"/>
        <v/>
      </c>
      <c r="L812" s="9" t="str">
        <f t="shared" si="167"/>
        <v/>
      </c>
      <c r="M812" s="9" t="str">
        <f t="shared" si="168"/>
        <v/>
      </c>
      <c r="N812" s="9" t="str">
        <f t="shared" si="169"/>
        <v/>
      </c>
      <c r="O812" s="9" t="str">
        <f t="shared" si="170"/>
        <v/>
      </c>
      <c r="P812" s="9" t="str">
        <f t="shared" si="171"/>
        <v/>
      </c>
      <c r="Q812" s="9" t="str">
        <f t="shared" si="172"/>
        <v/>
      </c>
      <c r="R812" s="9" t="str">
        <f>IF(A812&lt;&gt;"",IF(COUNTIF($G$2:$G$1000,"&gt;=50")&gt;=10,IF(AND(F812&gt;=55,G812&gt;=50),IF(_xlfn.RANK.EQ(K812,$K$2:$K$1000,0)&lt;=ROUND(COUNTIFS($G$2:$G$1000,"&gt;=50",$F$2:$F$1000,"&gt;=55")/100*$AF$9,0),$AF$8,IF(_xlfn.RANK.EQ(L812,$L$2:$L$1000,0)&lt;=ROUND(COUNTIFS($G$2:$G$1000,"&gt;=50",$F$2:$F$1000,"&gt;=55")/100*$AE$9,0),$AE$8,IF(_xlfn.RANK.EQ(M812,$M$2:$M$1000,0)&lt;=ROUND(COUNTIFS($G$2:$G$1000,"&gt;=50",$F$2:$F$1000,"&gt;=55")/100*$AD$9,0),$AD$8,IF(_xlfn.RANK.EQ(N812,$N$2:$N$1000,0)&lt;=ROUND(COUNTIFS($G$2:$G$1000,"&gt;=50",$F$2:$F$1000,"&gt;=55")/100*$AC$9,0),$AC$8,IF(_xlfn.RANK.EQ(O812,$O$2:$O$1000,0)&lt;=ROUND(COUNTIFS($G$2:$G$1000,"&gt;=50",$F$2:$F$1000,"&gt;=55")/100*$AB$9,0),$AB$8,IF(_xlfn.RANK.EQ(P812,$P$2:$P$1000,0)&lt;=ROUND(COUNTIFS($G$2:$G$1000,"&gt;=50",$F$2:$F$1000,"&gt;=55")/100*$AA$9,0),$AA$8,$Z$8)))))),IF(I812&gt;=$Y$9,$Y$8,$X$8)),IF(I812&gt;=$X$32,$X$30,IF(I812&gt;=$Y$32,$Y$30,IF(I812&gt;=$Z$32,$Z$30,IF(I812&gt;=$AA$32,$AA$30,IF(I812&gt;=$AB$32,$AB$30,IF(I812&gt;=$AC$32,$AC$30,IF(I812&gt;=$AD$32,$AD$30,IF(I812&gt;=$AE$32,$AE$30,$AF$30))))))))),"")</f>
        <v/>
      </c>
      <c r="S812" s="9" t="str" cm="1">
        <f t="array" ref="S812">IF(AND(D812&lt;&gt;"",D812&lt;&gt;"GR"),IF(COUNTIF($H$2:$H$1000,"&gt;=50")&gt;=10,IF(D812&lt;&gt;"GR",IF(AND(D812&gt;=55,H812&gt;=50),_xlfn.IFS(AND(H812&gt;=$AF$11,H812&gt;$AE$10,H812&gt;$AD$10,H812&gt;$AC$10,H812&gt;$AB$10,H812&gt;$AA$10,H812&gt;$Z$10),"AA",AND(H812&gt;=$AE$11,H812&gt;$AD$10,H812&gt;$AC$10,H812&gt;$AB$10,H812&gt;$AA$10,H812&gt;$Z$10),"BA",AND(H812&gt;=$AD$11,H812&gt;$AC$10,H812&gt;$AB$10,H812&gt;$AA$10,H812&gt;$Z$10),"BB",AND(H812&gt;=$AC$11,H812&gt;$AB$10,H812&gt;$AA$10,H812&gt;$Z$10),"CB",AND(H812&gt;=$AB$11,H812&gt;$AA$10,H812&gt;$Z$10),"CC",AND(H812&gt;=$AA$11,H812&gt;$Z$10),"DC",H812&gt;=50,"DD"),IF(H812&gt;=$Y$9,"FD","FF")),R812),IF(J812&gt;=$X$32,$X$30,IF(J812&gt;=$Y$32,$Y$30,IF(J812&gt;=$Z$32,$Z$30,IF(J812&gt;=$AA$32,$AA$30,IF(J812&gt;=$AB$32,$AB$30,IF(J812&gt;=$AC$32,$AC$30,IF(J812&gt;=$AD$32,$AD$30,IF(J812&gt;=$AE$32,$AE$30,$AF$30))))))))),R812)</f>
        <v/>
      </c>
      <c r="T812" s="9" t="str" cm="1">
        <f t="array" ref="T812">IF(A812&lt;&gt;"",IF(_xlfn.BITOR(D812&lt;&gt;"GR",D812&lt;&gt;""),IF(AND(J812&gt;=50,D812&gt;=55),_xlfn.RANK.EQ(J812,$J$2:$J$1000,0),_xlfn.IFS(S812="FD",999,S812="FF",1000)),IF(AND(J812&gt;=50,F812&gt;=55),_xlfn.RANK.EQ(J812,$J$2:$J$326,0),_xlfn.IFS(S812="FD",999,S812="FF",1000))),"")</f>
        <v/>
      </c>
    </row>
    <row r="813" spans="1:20" x14ac:dyDescent="0.2">
      <c r="A813" s="3"/>
      <c r="B813" s="3"/>
      <c r="C813" s="3"/>
      <c r="D813" s="3"/>
      <c r="E813" s="16">
        <f t="shared" si="163"/>
        <v>0</v>
      </c>
      <c r="F813" s="16">
        <f t="shared" si="164"/>
        <v>0</v>
      </c>
      <c r="G813" s="9">
        <f t="shared" si="162"/>
        <v>0</v>
      </c>
      <c r="H813" s="9">
        <f t="shared" si="165"/>
        <v>0</v>
      </c>
      <c r="I813" s="9">
        <f t="shared" si="173"/>
        <v>0</v>
      </c>
      <c r="J813" s="9">
        <f t="shared" si="174"/>
        <v>0</v>
      </c>
      <c r="K813" s="9" t="str">
        <f t="shared" si="166"/>
        <v/>
      </c>
      <c r="L813" s="9" t="str">
        <f t="shared" si="167"/>
        <v/>
      </c>
      <c r="M813" s="9" t="str">
        <f t="shared" si="168"/>
        <v/>
      </c>
      <c r="N813" s="9" t="str">
        <f t="shared" si="169"/>
        <v/>
      </c>
      <c r="O813" s="9" t="str">
        <f t="shared" si="170"/>
        <v/>
      </c>
      <c r="P813" s="9" t="str">
        <f t="shared" si="171"/>
        <v/>
      </c>
      <c r="Q813" s="9" t="str">
        <f t="shared" si="172"/>
        <v/>
      </c>
      <c r="R813" s="9" t="str">
        <f>IF(A813&lt;&gt;"",IF(COUNTIF($G$2:$G$1000,"&gt;=50")&gt;=10,IF(AND(F813&gt;=55,G813&gt;=50),IF(_xlfn.RANK.EQ(K813,$K$2:$K$1000,0)&lt;=ROUND(COUNTIFS($G$2:$G$1000,"&gt;=50",$F$2:$F$1000,"&gt;=55")/100*$AF$9,0),$AF$8,IF(_xlfn.RANK.EQ(L813,$L$2:$L$1000,0)&lt;=ROUND(COUNTIFS($G$2:$G$1000,"&gt;=50",$F$2:$F$1000,"&gt;=55")/100*$AE$9,0),$AE$8,IF(_xlfn.RANK.EQ(M813,$M$2:$M$1000,0)&lt;=ROUND(COUNTIFS($G$2:$G$1000,"&gt;=50",$F$2:$F$1000,"&gt;=55")/100*$AD$9,0),$AD$8,IF(_xlfn.RANK.EQ(N813,$N$2:$N$1000,0)&lt;=ROUND(COUNTIFS($G$2:$G$1000,"&gt;=50",$F$2:$F$1000,"&gt;=55")/100*$AC$9,0),$AC$8,IF(_xlfn.RANK.EQ(O813,$O$2:$O$1000,0)&lt;=ROUND(COUNTIFS($G$2:$G$1000,"&gt;=50",$F$2:$F$1000,"&gt;=55")/100*$AB$9,0),$AB$8,IF(_xlfn.RANK.EQ(P813,$P$2:$P$1000,0)&lt;=ROUND(COUNTIFS($G$2:$G$1000,"&gt;=50",$F$2:$F$1000,"&gt;=55")/100*$AA$9,0),$AA$8,$Z$8)))))),IF(I813&gt;=$Y$9,$Y$8,$X$8)),IF(I813&gt;=$X$32,$X$30,IF(I813&gt;=$Y$32,$Y$30,IF(I813&gt;=$Z$32,$Z$30,IF(I813&gt;=$AA$32,$AA$30,IF(I813&gt;=$AB$32,$AB$30,IF(I813&gt;=$AC$32,$AC$30,IF(I813&gt;=$AD$32,$AD$30,IF(I813&gt;=$AE$32,$AE$30,$AF$30))))))))),"")</f>
        <v/>
      </c>
      <c r="S813" s="9" t="str" cm="1">
        <f t="array" ref="S813">IF(AND(D813&lt;&gt;"",D813&lt;&gt;"GR"),IF(COUNTIF($H$2:$H$1000,"&gt;=50")&gt;=10,IF(D813&lt;&gt;"GR",IF(AND(D813&gt;=55,H813&gt;=50),_xlfn.IFS(AND(H813&gt;=$AF$11,H813&gt;$AE$10,H813&gt;$AD$10,H813&gt;$AC$10,H813&gt;$AB$10,H813&gt;$AA$10,H813&gt;$Z$10),"AA",AND(H813&gt;=$AE$11,H813&gt;$AD$10,H813&gt;$AC$10,H813&gt;$AB$10,H813&gt;$AA$10,H813&gt;$Z$10),"BA",AND(H813&gt;=$AD$11,H813&gt;$AC$10,H813&gt;$AB$10,H813&gt;$AA$10,H813&gt;$Z$10),"BB",AND(H813&gt;=$AC$11,H813&gt;$AB$10,H813&gt;$AA$10,H813&gt;$Z$10),"CB",AND(H813&gt;=$AB$11,H813&gt;$AA$10,H813&gt;$Z$10),"CC",AND(H813&gt;=$AA$11,H813&gt;$Z$10),"DC",H813&gt;=50,"DD"),IF(H813&gt;=$Y$9,"FD","FF")),R813),IF(J813&gt;=$X$32,$X$30,IF(J813&gt;=$Y$32,$Y$30,IF(J813&gt;=$Z$32,$Z$30,IF(J813&gt;=$AA$32,$AA$30,IF(J813&gt;=$AB$32,$AB$30,IF(J813&gt;=$AC$32,$AC$30,IF(J813&gt;=$AD$32,$AD$30,IF(J813&gt;=$AE$32,$AE$30,$AF$30))))))))),R813)</f>
        <v/>
      </c>
      <c r="T813" s="9" t="str" cm="1">
        <f t="array" ref="T813">IF(A813&lt;&gt;"",IF(_xlfn.BITOR(D813&lt;&gt;"GR",D813&lt;&gt;""),IF(AND(J813&gt;=50,D813&gt;=55),_xlfn.RANK.EQ(J813,$J$2:$J$1000,0),_xlfn.IFS(S813="FD",999,S813="FF",1000)),IF(AND(J813&gt;=50,F813&gt;=55),_xlfn.RANK.EQ(J813,$J$2:$J$326,0),_xlfn.IFS(S813="FD",999,S813="FF",1000))),"")</f>
        <v/>
      </c>
    </row>
    <row r="814" spans="1:20" x14ac:dyDescent="0.2">
      <c r="A814" s="3"/>
      <c r="B814" s="3"/>
      <c r="C814" s="3"/>
      <c r="D814" s="3"/>
      <c r="E814" s="16">
        <f t="shared" si="163"/>
        <v>0</v>
      </c>
      <c r="F814" s="16">
        <f t="shared" si="164"/>
        <v>0</v>
      </c>
      <c r="G814" s="9">
        <f t="shared" si="162"/>
        <v>0</v>
      </c>
      <c r="H814" s="9">
        <f t="shared" si="165"/>
        <v>0</v>
      </c>
      <c r="I814" s="9">
        <f t="shared" si="173"/>
        <v>0</v>
      </c>
      <c r="J814" s="9">
        <f t="shared" si="174"/>
        <v>0</v>
      </c>
      <c r="K814" s="9" t="str">
        <f t="shared" si="166"/>
        <v/>
      </c>
      <c r="L814" s="9" t="str">
        <f t="shared" si="167"/>
        <v/>
      </c>
      <c r="M814" s="9" t="str">
        <f t="shared" si="168"/>
        <v/>
      </c>
      <c r="N814" s="9" t="str">
        <f t="shared" si="169"/>
        <v/>
      </c>
      <c r="O814" s="9" t="str">
        <f t="shared" si="170"/>
        <v/>
      </c>
      <c r="P814" s="9" t="str">
        <f t="shared" si="171"/>
        <v/>
      </c>
      <c r="Q814" s="9" t="str">
        <f t="shared" si="172"/>
        <v/>
      </c>
      <c r="R814" s="9" t="str">
        <f>IF(A814&lt;&gt;"",IF(COUNTIF($G$2:$G$1000,"&gt;=50")&gt;=10,IF(AND(F814&gt;=55,G814&gt;=50),IF(_xlfn.RANK.EQ(K814,$K$2:$K$1000,0)&lt;=ROUND(COUNTIFS($G$2:$G$1000,"&gt;=50",$F$2:$F$1000,"&gt;=55")/100*$AF$9,0),$AF$8,IF(_xlfn.RANK.EQ(L814,$L$2:$L$1000,0)&lt;=ROUND(COUNTIFS($G$2:$G$1000,"&gt;=50",$F$2:$F$1000,"&gt;=55")/100*$AE$9,0),$AE$8,IF(_xlfn.RANK.EQ(M814,$M$2:$M$1000,0)&lt;=ROUND(COUNTIFS($G$2:$G$1000,"&gt;=50",$F$2:$F$1000,"&gt;=55")/100*$AD$9,0),$AD$8,IF(_xlfn.RANK.EQ(N814,$N$2:$N$1000,0)&lt;=ROUND(COUNTIFS($G$2:$G$1000,"&gt;=50",$F$2:$F$1000,"&gt;=55")/100*$AC$9,0),$AC$8,IF(_xlfn.RANK.EQ(O814,$O$2:$O$1000,0)&lt;=ROUND(COUNTIFS($G$2:$G$1000,"&gt;=50",$F$2:$F$1000,"&gt;=55")/100*$AB$9,0),$AB$8,IF(_xlfn.RANK.EQ(P814,$P$2:$P$1000,0)&lt;=ROUND(COUNTIFS($G$2:$G$1000,"&gt;=50",$F$2:$F$1000,"&gt;=55")/100*$AA$9,0),$AA$8,$Z$8)))))),IF(I814&gt;=$Y$9,$Y$8,$X$8)),IF(I814&gt;=$X$32,$X$30,IF(I814&gt;=$Y$32,$Y$30,IF(I814&gt;=$Z$32,$Z$30,IF(I814&gt;=$AA$32,$AA$30,IF(I814&gt;=$AB$32,$AB$30,IF(I814&gt;=$AC$32,$AC$30,IF(I814&gt;=$AD$32,$AD$30,IF(I814&gt;=$AE$32,$AE$30,$AF$30))))))))),"")</f>
        <v/>
      </c>
      <c r="S814" s="9" t="str" cm="1">
        <f t="array" ref="S814">IF(AND(D814&lt;&gt;"",D814&lt;&gt;"GR"),IF(COUNTIF($H$2:$H$1000,"&gt;=50")&gt;=10,IF(D814&lt;&gt;"GR",IF(AND(D814&gt;=55,H814&gt;=50),_xlfn.IFS(AND(H814&gt;=$AF$11,H814&gt;$AE$10,H814&gt;$AD$10,H814&gt;$AC$10,H814&gt;$AB$10,H814&gt;$AA$10,H814&gt;$Z$10),"AA",AND(H814&gt;=$AE$11,H814&gt;$AD$10,H814&gt;$AC$10,H814&gt;$AB$10,H814&gt;$AA$10,H814&gt;$Z$10),"BA",AND(H814&gt;=$AD$11,H814&gt;$AC$10,H814&gt;$AB$10,H814&gt;$AA$10,H814&gt;$Z$10),"BB",AND(H814&gt;=$AC$11,H814&gt;$AB$10,H814&gt;$AA$10,H814&gt;$Z$10),"CB",AND(H814&gt;=$AB$11,H814&gt;$AA$10,H814&gt;$Z$10),"CC",AND(H814&gt;=$AA$11,H814&gt;$Z$10),"DC",H814&gt;=50,"DD"),IF(H814&gt;=$Y$9,"FD","FF")),R814),IF(J814&gt;=$X$32,$X$30,IF(J814&gt;=$Y$32,$Y$30,IF(J814&gt;=$Z$32,$Z$30,IF(J814&gt;=$AA$32,$AA$30,IF(J814&gt;=$AB$32,$AB$30,IF(J814&gt;=$AC$32,$AC$30,IF(J814&gt;=$AD$32,$AD$30,IF(J814&gt;=$AE$32,$AE$30,$AF$30))))))))),R814)</f>
        <v/>
      </c>
      <c r="T814" s="9" t="str" cm="1">
        <f t="array" ref="T814">IF(A814&lt;&gt;"",IF(_xlfn.BITOR(D814&lt;&gt;"GR",D814&lt;&gt;""),IF(AND(J814&gt;=50,D814&gt;=55),_xlfn.RANK.EQ(J814,$J$2:$J$1000,0),_xlfn.IFS(S814="FD",999,S814="FF",1000)),IF(AND(J814&gt;=50,F814&gt;=55),_xlfn.RANK.EQ(J814,$J$2:$J$326,0),_xlfn.IFS(S814="FD",999,S814="FF",1000))),"")</f>
        <v/>
      </c>
    </row>
    <row r="815" spans="1:20" x14ac:dyDescent="0.2">
      <c r="A815" s="3"/>
      <c r="B815" s="3"/>
      <c r="C815" s="3"/>
      <c r="D815" s="3"/>
      <c r="E815" s="16">
        <f t="shared" si="163"/>
        <v>0</v>
      </c>
      <c r="F815" s="16">
        <f t="shared" si="164"/>
        <v>0</v>
      </c>
      <c r="G815" s="9">
        <f t="shared" si="162"/>
        <v>0</v>
      </c>
      <c r="H815" s="9">
        <f t="shared" si="165"/>
        <v>0</v>
      </c>
      <c r="I815" s="9">
        <f t="shared" si="173"/>
        <v>0</v>
      </c>
      <c r="J815" s="9">
        <f t="shared" si="174"/>
        <v>0</v>
      </c>
      <c r="K815" s="9" t="str">
        <f t="shared" si="166"/>
        <v/>
      </c>
      <c r="L815" s="9" t="str">
        <f t="shared" si="167"/>
        <v/>
      </c>
      <c r="M815" s="9" t="str">
        <f t="shared" si="168"/>
        <v/>
      </c>
      <c r="N815" s="9" t="str">
        <f t="shared" si="169"/>
        <v/>
      </c>
      <c r="O815" s="9" t="str">
        <f t="shared" si="170"/>
        <v/>
      </c>
      <c r="P815" s="9" t="str">
        <f t="shared" si="171"/>
        <v/>
      </c>
      <c r="Q815" s="9" t="str">
        <f t="shared" si="172"/>
        <v/>
      </c>
      <c r="R815" s="9" t="str">
        <f>IF(A815&lt;&gt;"",IF(COUNTIF($G$2:$G$1000,"&gt;=50")&gt;=10,IF(AND(F815&gt;=55,G815&gt;=50),IF(_xlfn.RANK.EQ(K815,$K$2:$K$1000,0)&lt;=ROUND(COUNTIFS($G$2:$G$1000,"&gt;=50",$F$2:$F$1000,"&gt;=55")/100*$AF$9,0),$AF$8,IF(_xlfn.RANK.EQ(L815,$L$2:$L$1000,0)&lt;=ROUND(COUNTIFS($G$2:$G$1000,"&gt;=50",$F$2:$F$1000,"&gt;=55")/100*$AE$9,0),$AE$8,IF(_xlfn.RANK.EQ(M815,$M$2:$M$1000,0)&lt;=ROUND(COUNTIFS($G$2:$G$1000,"&gt;=50",$F$2:$F$1000,"&gt;=55")/100*$AD$9,0),$AD$8,IF(_xlfn.RANK.EQ(N815,$N$2:$N$1000,0)&lt;=ROUND(COUNTIFS($G$2:$G$1000,"&gt;=50",$F$2:$F$1000,"&gt;=55")/100*$AC$9,0),$AC$8,IF(_xlfn.RANK.EQ(O815,$O$2:$O$1000,0)&lt;=ROUND(COUNTIFS($G$2:$G$1000,"&gt;=50",$F$2:$F$1000,"&gt;=55")/100*$AB$9,0),$AB$8,IF(_xlfn.RANK.EQ(P815,$P$2:$P$1000,0)&lt;=ROUND(COUNTIFS($G$2:$G$1000,"&gt;=50",$F$2:$F$1000,"&gt;=55")/100*$AA$9,0),$AA$8,$Z$8)))))),IF(I815&gt;=$Y$9,$Y$8,$X$8)),IF(I815&gt;=$X$32,$X$30,IF(I815&gt;=$Y$32,$Y$30,IF(I815&gt;=$Z$32,$Z$30,IF(I815&gt;=$AA$32,$AA$30,IF(I815&gt;=$AB$32,$AB$30,IF(I815&gt;=$AC$32,$AC$30,IF(I815&gt;=$AD$32,$AD$30,IF(I815&gt;=$AE$32,$AE$30,$AF$30))))))))),"")</f>
        <v/>
      </c>
      <c r="S815" s="9" t="str" cm="1">
        <f t="array" ref="S815">IF(AND(D815&lt;&gt;"",D815&lt;&gt;"GR"),IF(COUNTIF($H$2:$H$1000,"&gt;=50")&gt;=10,IF(D815&lt;&gt;"GR",IF(AND(D815&gt;=55,H815&gt;=50),_xlfn.IFS(AND(H815&gt;=$AF$11,H815&gt;$AE$10,H815&gt;$AD$10,H815&gt;$AC$10,H815&gt;$AB$10,H815&gt;$AA$10,H815&gt;$Z$10),"AA",AND(H815&gt;=$AE$11,H815&gt;$AD$10,H815&gt;$AC$10,H815&gt;$AB$10,H815&gt;$AA$10,H815&gt;$Z$10),"BA",AND(H815&gt;=$AD$11,H815&gt;$AC$10,H815&gt;$AB$10,H815&gt;$AA$10,H815&gt;$Z$10),"BB",AND(H815&gt;=$AC$11,H815&gt;$AB$10,H815&gt;$AA$10,H815&gt;$Z$10),"CB",AND(H815&gt;=$AB$11,H815&gt;$AA$10,H815&gt;$Z$10),"CC",AND(H815&gt;=$AA$11,H815&gt;$Z$10),"DC",H815&gt;=50,"DD"),IF(H815&gt;=$Y$9,"FD","FF")),R815),IF(J815&gt;=$X$32,$X$30,IF(J815&gt;=$Y$32,$Y$30,IF(J815&gt;=$Z$32,$Z$30,IF(J815&gt;=$AA$32,$AA$30,IF(J815&gt;=$AB$32,$AB$30,IF(J815&gt;=$AC$32,$AC$30,IF(J815&gt;=$AD$32,$AD$30,IF(J815&gt;=$AE$32,$AE$30,$AF$30))))))))),R815)</f>
        <v/>
      </c>
      <c r="T815" s="9" t="str" cm="1">
        <f t="array" ref="T815">IF(A815&lt;&gt;"",IF(_xlfn.BITOR(D815&lt;&gt;"GR",D815&lt;&gt;""),IF(AND(J815&gt;=50,D815&gt;=55),_xlfn.RANK.EQ(J815,$J$2:$J$1000,0),_xlfn.IFS(S815="FD",999,S815="FF",1000)),IF(AND(J815&gt;=50,F815&gt;=55),_xlfn.RANK.EQ(J815,$J$2:$J$326,0),_xlfn.IFS(S815="FD",999,S815="FF",1000))),"")</f>
        <v/>
      </c>
    </row>
    <row r="816" spans="1:20" x14ac:dyDescent="0.2">
      <c r="A816" s="3"/>
      <c r="B816" s="3"/>
      <c r="C816" s="3"/>
      <c r="D816" s="3"/>
      <c r="E816" s="16">
        <f t="shared" si="163"/>
        <v>0</v>
      </c>
      <c r="F816" s="16">
        <f t="shared" si="164"/>
        <v>0</v>
      </c>
      <c r="G816" s="9">
        <f t="shared" si="162"/>
        <v>0</v>
      </c>
      <c r="H816" s="9">
        <f t="shared" si="165"/>
        <v>0</v>
      </c>
      <c r="I816" s="9">
        <f t="shared" si="173"/>
        <v>0</v>
      </c>
      <c r="J816" s="9">
        <f t="shared" si="174"/>
        <v>0</v>
      </c>
      <c r="K816" s="9" t="str">
        <f t="shared" si="166"/>
        <v/>
      </c>
      <c r="L816" s="9" t="str">
        <f t="shared" si="167"/>
        <v/>
      </c>
      <c r="M816" s="9" t="str">
        <f t="shared" si="168"/>
        <v/>
      </c>
      <c r="N816" s="9" t="str">
        <f t="shared" si="169"/>
        <v/>
      </c>
      <c r="O816" s="9" t="str">
        <f t="shared" si="170"/>
        <v/>
      </c>
      <c r="P816" s="9" t="str">
        <f t="shared" si="171"/>
        <v/>
      </c>
      <c r="Q816" s="9" t="str">
        <f t="shared" si="172"/>
        <v/>
      </c>
      <c r="R816" s="9" t="str">
        <f>IF(A816&lt;&gt;"",IF(COUNTIF($G$2:$G$1000,"&gt;=50")&gt;=10,IF(AND(F816&gt;=55,G816&gt;=50),IF(_xlfn.RANK.EQ(K816,$K$2:$K$1000,0)&lt;=ROUND(COUNTIFS($G$2:$G$1000,"&gt;=50",$F$2:$F$1000,"&gt;=55")/100*$AF$9,0),$AF$8,IF(_xlfn.RANK.EQ(L816,$L$2:$L$1000,0)&lt;=ROUND(COUNTIFS($G$2:$G$1000,"&gt;=50",$F$2:$F$1000,"&gt;=55")/100*$AE$9,0),$AE$8,IF(_xlfn.RANK.EQ(M816,$M$2:$M$1000,0)&lt;=ROUND(COUNTIFS($G$2:$G$1000,"&gt;=50",$F$2:$F$1000,"&gt;=55")/100*$AD$9,0),$AD$8,IF(_xlfn.RANK.EQ(N816,$N$2:$N$1000,0)&lt;=ROUND(COUNTIFS($G$2:$G$1000,"&gt;=50",$F$2:$F$1000,"&gt;=55")/100*$AC$9,0),$AC$8,IF(_xlfn.RANK.EQ(O816,$O$2:$O$1000,0)&lt;=ROUND(COUNTIFS($G$2:$G$1000,"&gt;=50",$F$2:$F$1000,"&gt;=55")/100*$AB$9,0),$AB$8,IF(_xlfn.RANK.EQ(P816,$P$2:$P$1000,0)&lt;=ROUND(COUNTIFS($G$2:$G$1000,"&gt;=50",$F$2:$F$1000,"&gt;=55")/100*$AA$9,0),$AA$8,$Z$8)))))),IF(I816&gt;=$Y$9,$Y$8,$X$8)),IF(I816&gt;=$X$32,$X$30,IF(I816&gt;=$Y$32,$Y$30,IF(I816&gt;=$Z$32,$Z$30,IF(I816&gt;=$AA$32,$AA$30,IF(I816&gt;=$AB$32,$AB$30,IF(I816&gt;=$AC$32,$AC$30,IF(I816&gt;=$AD$32,$AD$30,IF(I816&gt;=$AE$32,$AE$30,$AF$30))))))))),"")</f>
        <v/>
      </c>
      <c r="S816" s="9" t="str" cm="1">
        <f t="array" ref="S816">IF(AND(D816&lt;&gt;"",D816&lt;&gt;"GR"),IF(COUNTIF($H$2:$H$1000,"&gt;=50")&gt;=10,IF(D816&lt;&gt;"GR",IF(AND(D816&gt;=55,H816&gt;=50),_xlfn.IFS(AND(H816&gt;=$AF$11,H816&gt;$AE$10,H816&gt;$AD$10,H816&gt;$AC$10,H816&gt;$AB$10,H816&gt;$AA$10,H816&gt;$Z$10),"AA",AND(H816&gt;=$AE$11,H816&gt;$AD$10,H816&gt;$AC$10,H816&gt;$AB$10,H816&gt;$AA$10,H816&gt;$Z$10),"BA",AND(H816&gt;=$AD$11,H816&gt;$AC$10,H816&gt;$AB$10,H816&gt;$AA$10,H816&gt;$Z$10),"BB",AND(H816&gt;=$AC$11,H816&gt;$AB$10,H816&gt;$AA$10,H816&gt;$Z$10),"CB",AND(H816&gt;=$AB$11,H816&gt;$AA$10,H816&gt;$Z$10),"CC",AND(H816&gt;=$AA$11,H816&gt;$Z$10),"DC",H816&gt;=50,"DD"),IF(H816&gt;=$Y$9,"FD","FF")),R816),IF(J816&gt;=$X$32,$X$30,IF(J816&gt;=$Y$32,$Y$30,IF(J816&gt;=$Z$32,$Z$30,IF(J816&gt;=$AA$32,$AA$30,IF(J816&gt;=$AB$32,$AB$30,IF(J816&gt;=$AC$32,$AC$30,IF(J816&gt;=$AD$32,$AD$30,IF(J816&gt;=$AE$32,$AE$30,$AF$30))))))))),R816)</f>
        <v/>
      </c>
      <c r="T816" s="9" t="str" cm="1">
        <f t="array" ref="T816">IF(A816&lt;&gt;"",IF(_xlfn.BITOR(D816&lt;&gt;"GR",D816&lt;&gt;""),IF(AND(J816&gt;=50,D816&gt;=55),_xlfn.RANK.EQ(J816,$J$2:$J$1000,0),_xlfn.IFS(S816="FD",999,S816="FF",1000)),IF(AND(J816&gt;=50,F816&gt;=55),_xlfn.RANK.EQ(J816,$J$2:$J$326,0),_xlfn.IFS(S816="FD",999,S816="FF",1000))),"")</f>
        <v/>
      </c>
    </row>
    <row r="817" spans="1:20" x14ac:dyDescent="0.2">
      <c r="A817" s="3"/>
      <c r="B817" s="3"/>
      <c r="C817" s="3"/>
      <c r="D817" s="3"/>
      <c r="E817" s="16">
        <f t="shared" si="163"/>
        <v>0</v>
      </c>
      <c r="F817" s="16">
        <f t="shared" si="164"/>
        <v>0</v>
      </c>
      <c r="G817" s="9">
        <f t="shared" si="162"/>
        <v>0</v>
      </c>
      <c r="H817" s="9">
        <f t="shared" si="165"/>
        <v>0</v>
      </c>
      <c r="I817" s="9">
        <f t="shared" si="173"/>
        <v>0</v>
      </c>
      <c r="J817" s="9">
        <f t="shared" si="174"/>
        <v>0</v>
      </c>
      <c r="K817" s="9" t="str">
        <f t="shared" si="166"/>
        <v/>
      </c>
      <c r="L817" s="9" t="str">
        <f t="shared" si="167"/>
        <v/>
      </c>
      <c r="M817" s="9" t="str">
        <f t="shared" si="168"/>
        <v/>
      </c>
      <c r="N817" s="9" t="str">
        <f t="shared" si="169"/>
        <v/>
      </c>
      <c r="O817" s="9" t="str">
        <f t="shared" si="170"/>
        <v/>
      </c>
      <c r="P817" s="9" t="str">
        <f t="shared" si="171"/>
        <v/>
      </c>
      <c r="Q817" s="9" t="str">
        <f t="shared" si="172"/>
        <v/>
      </c>
      <c r="R817" s="9" t="str">
        <f>IF(A817&lt;&gt;"",IF(COUNTIF($G$2:$G$1000,"&gt;=50")&gt;=10,IF(AND(F817&gt;=55,G817&gt;=50),IF(_xlfn.RANK.EQ(K817,$K$2:$K$1000,0)&lt;=ROUND(COUNTIFS($G$2:$G$1000,"&gt;=50",$F$2:$F$1000,"&gt;=55")/100*$AF$9,0),$AF$8,IF(_xlfn.RANK.EQ(L817,$L$2:$L$1000,0)&lt;=ROUND(COUNTIFS($G$2:$G$1000,"&gt;=50",$F$2:$F$1000,"&gt;=55")/100*$AE$9,0),$AE$8,IF(_xlfn.RANK.EQ(M817,$M$2:$M$1000,0)&lt;=ROUND(COUNTIFS($G$2:$G$1000,"&gt;=50",$F$2:$F$1000,"&gt;=55")/100*$AD$9,0),$AD$8,IF(_xlfn.RANK.EQ(N817,$N$2:$N$1000,0)&lt;=ROUND(COUNTIFS($G$2:$G$1000,"&gt;=50",$F$2:$F$1000,"&gt;=55")/100*$AC$9,0),$AC$8,IF(_xlfn.RANK.EQ(O817,$O$2:$O$1000,0)&lt;=ROUND(COUNTIFS($G$2:$G$1000,"&gt;=50",$F$2:$F$1000,"&gt;=55")/100*$AB$9,0),$AB$8,IF(_xlfn.RANK.EQ(P817,$P$2:$P$1000,0)&lt;=ROUND(COUNTIFS($G$2:$G$1000,"&gt;=50",$F$2:$F$1000,"&gt;=55")/100*$AA$9,0),$AA$8,$Z$8)))))),IF(I817&gt;=$Y$9,$Y$8,$X$8)),IF(I817&gt;=$X$32,$X$30,IF(I817&gt;=$Y$32,$Y$30,IF(I817&gt;=$Z$32,$Z$30,IF(I817&gt;=$AA$32,$AA$30,IF(I817&gt;=$AB$32,$AB$30,IF(I817&gt;=$AC$32,$AC$30,IF(I817&gt;=$AD$32,$AD$30,IF(I817&gt;=$AE$32,$AE$30,$AF$30))))))))),"")</f>
        <v/>
      </c>
      <c r="S817" s="9" t="str" cm="1">
        <f t="array" ref="S817">IF(AND(D817&lt;&gt;"",D817&lt;&gt;"GR"),IF(COUNTIF($H$2:$H$1000,"&gt;=50")&gt;=10,IF(D817&lt;&gt;"GR",IF(AND(D817&gt;=55,H817&gt;=50),_xlfn.IFS(AND(H817&gt;=$AF$11,H817&gt;$AE$10,H817&gt;$AD$10,H817&gt;$AC$10,H817&gt;$AB$10,H817&gt;$AA$10,H817&gt;$Z$10),"AA",AND(H817&gt;=$AE$11,H817&gt;$AD$10,H817&gt;$AC$10,H817&gt;$AB$10,H817&gt;$AA$10,H817&gt;$Z$10),"BA",AND(H817&gt;=$AD$11,H817&gt;$AC$10,H817&gt;$AB$10,H817&gt;$AA$10,H817&gt;$Z$10),"BB",AND(H817&gt;=$AC$11,H817&gt;$AB$10,H817&gt;$AA$10,H817&gt;$Z$10),"CB",AND(H817&gt;=$AB$11,H817&gt;$AA$10,H817&gt;$Z$10),"CC",AND(H817&gt;=$AA$11,H817&gt;$Z$10),"DC",H817&gt;=50,"DD"),IF(H817&gt;=$Y$9,"FD","FF")),R817),IF(J817&gt;=$X$32,$X$30,IF(J817&gt;=$Y$32,$Y$30,IF(J817&gt;=$Z$32,$Z$30,IF(J817&gt;=$AA$32,$AA$30,IF(J817&gt;=$AB$32,$AB$30,IF(J817&gt;=$AC$32,$AC$30,IF(J817&gt;=$AD$32,$AD$30,IF(J817&gt;=$AE$32,$AE$30,$AF$30))))))))),R817)</f>
        <v/>
      </c>
      <c r="T817" s="9" t="str" cm="1">
        <f t="array" ref="T817">IF(A817&lt;&gt;"",IF(_xlfn.BITOR(D817&lt;&gt;"GR",D817&lt;&gt;""),IF(AND(J817&gt;=50,D817&gt;=55),_xlfn.RANK.EQ(J817,$J$2:$J$1000,0),_xlfn.IFS(S817="FD",999,S817="FF",1000)),IF(AND(J817&gt;=50,F817&gt;=55),_xlfn.RANK.EQ(J817,$J$2:$J$326,0),_xlfn.IFS(S817="FD",999,S817="FF",1000))),"")</f>
        <v/>
      </c>
    </row>
    <row r="818" spans="1:20" x14ac:dyDescent="0.2">
      <c r="A818" s="3"/>
      <c r="B818" s="3"/>
      <c r="C818" s="3"/>
      <c r="D818" s="3"/>
      <c r="E818" s="16">
        <f t="shared" si="163"/>
        <v>0</v>
      </c>
      <c r="F818" s="16">
        <f t="shared" si="164"/>
        <v>0</v>
      </c>
      <c r="G818" s="9">
        <f t="shared" si="162"/>
        <v>0</v>
      </c>
      <c r="H818" s="9">
        <f t="shared" si="165"/>
        <v>0</v>
      </c>
      <c r="I818" s="9">
        <f t="shared" si="173"/>
        <v>0</v>
      </c>
      <c r="J818" s="9">
        <f t="shared" si="174"/>
        <v>0</v>
      </c>
      <c r="K818" s="9" t="str">
        <f t="shared" si="166"/>
        <v/>
      </c>
      <c r="L818" s="9" t="str">
        <f t="shared" si="167"/>
        <v/>
      </c>
      <c r="M818" s="9" t="str">
        <f t="shared" si="168"/>
        <v/>
      </c>
      <c r="N818" s="9" t="str">
        <f t="shared" si="169"/>
        <v/>
      </c>
      <c r="O818" s="9" t="str">
        <f t="shared" si="170"/>
        <v/>
      </c>
      <c r="P818" s="9" t="str">
        <f t="shared" si="171"/>
        <v/>
      </c>
      <c r="Q818" s="9" t="str">
        <f t="shared" si="172"/>
        <v/>
      </c>
      <c r="R818" s="9" t="str">
        <f>IF(A818&lt;&gt;"",IF(COUNTIF($G$2:$G$1000,"&gt;=50")&gt;=10,IF(AND(F818&gt;=55,G818&gt;=50),IF(_xlfn.RANK.EQ(K818,$K$2:$K$1000,0)&lt;=ROUND(COUNTIFS($G$2:$G$1000,"&gt;=50",$F$2:$F$1000,"&gt;=55")/100*$AF$9,0),$AF$8,IF(_xlfn.RANK.EQ(L818,$L$2:$L$1000,0)&lt;=ROUND(COUNTIFS($G$2:$G$1000,"&gt;=50",$F$2:$F$1000,"&gt;=55")/100*$AE$9,0),$AE$8,IF(_xlfn.RANK.EQ(M818,$M$2:$M$1000,0)&lt;=ROUND(COUNTIFS($G$2:$G$1000,"&gt;=50",$F$2:$F$1000,"&gt;=55")/100*$AD$9,0),$AD$8,IF(_xlfn.RANK.EQ(N818,$N$2:$N$1000,0)&lt;=ROUND(COUNTIFS($G$2:$G$1000,"&gt;=50",$F$2:$F$1000,"&gt;=55")/100*$AC$9,0),$AC$8,IF(_xlfn.RANK.EQ(O818,$O$2:$O$1000,0)&lt;=ROUND(COUNTIFS($G$2:$G$1000,"&gt;=50",$F$2:$F$1000,"&gt;=55")/100*$AB$9,0),$AB$8,IF(_xlfn.RANK.EQ(P818,$P$2:$P$1000,0)&lt;=ROUND(COUNTIFS($G$2:$G$1000,"&gt;=50",$F$2:$F$1000,"&gt;=55")/100*$AA$9,0),$AA$8,$Z$8)))))),IF(I818&gt;=$Y$9,$Y$8,$X$8)),IF(I818&gt;=$X$32,$X$30,IF(I818&gt;=$Y$32,$Y$30,IF(I818&gt;=$Z$32,$Z$30,IF(I818&gt;=$AA$32,$AA$30,IF(I818&gt;=$AB$32,$AB$30,IF(I818&gt;=$AC$32,$AC$30,IF(I818&gt;=$AD$32,$AD$30,IF(I818&gt;=$AE$32,$AE$30,$AF$30))))))))),"")</f>
        <v/>
      </c>
      <c r="S818" s="9" t="str" cm="1">
        <f t="array" ref="S818">IF(AND(D818&lt;&gt;"",D818&lt;&gt;"GR"),IF(COUNTIF($H$2:$H$1000,"&gt;=50")&gt;=10,IF(D818&lt;&gt;"GR",IF(AND(D818&gt;=55,H818&gt;=50),_xlfn.IFS(AND(H818&gt;=$AF$11,H818&gt;$AE$10,H818&gt;$AD$10,H818&gt;$AC$10,H818&gt;$AB$10,H818&gt;$AA$10,H818&gt;$Z$10),"AA",AND(H818&gt;=$AE$11,H818&gt;$AD$10,H818&gt;$AC$10,H818&gt;$AB$10,H818&gt;$AA$10,H818&gt;$Z$10),"BA",AND(H818&gt;=$AD$11,H818&gt;$AC$10,H818&gt;$AB$10,H818&gt;$AA$10,H818&gt;$Z$10),"BB",AND(H818&gt;=$AC$11,H818&gt;$AB$10,H818&gt;$AA$10,H818&gt;$Z$10),"CB",AND(H818&gt;=$AB$11,H818&gt;$AA$10,H818&gt;$Z$10),"CC",AND(H818&gt;=$AA$11,H818&gt;$Z$10),"DC",H818&gt;=50,"DD"),IF(H818&gt;=$Y$9,"FD","FF")),R818),IF(J818&gt;=$X$32,$X$30,IF(J818&gt;=$Y$32,$Y$30,IF(J818&gt;=$Z$32,$Z$30,IF(J818&gt;=$AA$32,$AA$30,IF(J818&gt;=$AB$32,$AB$30,IF(J818&gt;=$AC$32,$AC$30,IF(J818&gt;=$AD$32,$AD$30,IF(J818&gt;=$AE$32,$AE$30,$AF$30))))))))),R818)</f>
        <v/>
      </c>
      <c r="T818" s="9" t="str" cm="1">
        <f t="array" ref="T818">IF(A818&lt;&gt;"",IF(_xlfn.BITOR(D818&lt;&gt;"GR",D818&lt;&gt;""),IF(AND(J818&gt;=50,D818&gt;=55),_xlfn.RANK.EQ(J818,$J$2:$J$1000,0),_xlfn.IFS(S818="FD",999,S818="FF",1000)),IF(AND(J818&gt;=50,F818&gt;=55),_xlfn.RANK.EQ(J818,$J$2:$J$326,0),_xlfn.IFS(S818="FD",999,S818="FF",1000))),"")</f>
        <v/>
      </c>
    </row>
    <row r="819" spans="1:20" x14ac:dyDescent="0.2">
      <c r="A819" s="3"/>
      <c r="B819" s="3"/>
      <c r="C819" s="3"/>
      <c r="D819" s="3"/>
      <c r="E819" s="16">
        <f t="shared" si="163"/>
        <v>0</v>
      </c>
      <c r="F819" s="16">
        <f t="shared" si="164"/>
        <v>0</v>
      </c>
      <c r="G819" s="9">
        <f t="shared" si="162"/>
        <v>0</v>
      </c>
      <c r="H819" s="9">
        <f t="shared" si="165"/>
        <v>0</v>
      </c>
      <c r="I819" s="9">
        <f t="shared" si="173"/>
        <v>0</v>
      </c>
      <c r="J819" s="9">
        <f t="shared" si="174"/>
        <v>0</v>
      </c>
      <c r="K819" s="9" t="str">
        <f t="shared" si="166"/>
        <v/>
      </c>
      <c r="L819" s="9" t="str">
        <f t="shared" si="167"/>
        <v/>
      </c>
      <c r="M819" s="9" t="str">
        <f t="shared" si="168"/>
        <v/>
      </c>
      <c r="N819" s="9" t="str">
        <f t="shared" si="169"/>
        <v/>
      </c>
      <c r="O819" s="9" t="str">
        <f t="shared" si="170"/>
        <v/>
      </c>
      <c r="P819" s="9" t="str">
        <f t="shared" si="171"/>
        <v/>
      </c>
      <c r="Q819" s="9" t="str">
        <f t="shared" si="172"/>
        <v/>
      </c>
      <c r="R819" s="9" t="str">
        <f>IF(A819&lt;&gt;"",IF(COUNTIF($G$2:$G$1000,"&gt;=50")&gt;=10,IF(AND(F819&gt;=55,G819&gt;=50),IF(_xlfn.RANK.EQ(K819,$K$2:$K$1000,0)&lt;=ROUND(COUNTIFS($G$2:$G$1000,"&gt;=50",$F$2:$F$1000,"&gt;=55")/100*$AF$9,0),$AF$8,IF(_xlfn.RANK.EQ(L819,$L$2:$L$1000,0)&lt;=ROUND(COUNTIFS($G$2:$G$1000,"&gt;=50",$F$2:$F$1000,"&gt;=55")/100*$AE$9,0),$AE$8,IF(_xlfn.RANK.EQ(M819,$M$2:$M$1000,0)&lt;=ROUND(COUNTIFS($G$2:$G$1000,"&gt;=50",$F$2:$F$1000,"&gt;=55")/100*$AD$9,0),$AD$8,IF(_xlfn.RANK.EQ(N819,$N$2:$N$1000,0)&lt;=ROUND(COUNTIFS($G$2:$G$1000,"&gt;=50",$F$2:$F$1000,"&gt;=55")/100*$AC$9,0),$AC$8,IF(_xlfn.RANK.EQ(O819,$O$2:$O$1000,0)&lt;=ROUND(COUNTIFS($G$2:$G$1000,"&gt;=50",$F$2:$F$1000,"&gt;=55")/100*$AB$9,0),$AB$8,IF(_xlfn.RANK.EQ(P819,$P$2:$P$1000,0)&lt;=ROUND(COUNTIFS($G$2:$G$1000,"&gt;=50",$F$2:$F$1000,"&gt;=55")/100*$AA$9,0),$AA$8,$Z$8)))))),IF(I819&gt;=$Y$9,$Y$8,$X$8)),IF(I819&gt;=$X$32,$X$30,IF(I819&gt;=$Y$32,$Y$30,IF(I819&gt;=$Z$32,$Z$30,IF(I819&gt;=$AA$32,$AA$30,IF(I819&gt;=$AB$32,$AB$30,IF(I819&gt;=$AC$32,$AC$30,IF(I819&gt;=$AD$32,$AD$30,IF(I819&gt;=$AE$32,$AE$30,$AF$30))))))))),"")</f>
        <v/>
      </c>
      <c r="S819" s="9" t="str" cm="1">
        <f t="array" ref="S819">IF(AND(D819&lt;&gt;"",D819&lt;&gt;"GR"),IF(COUNTIF($H$2:$H$1000,"&gt;=50")&gt;=10,IF(D819&lt;&gt;"GR",IF(AND(D819&gt;=55,H819&gt;=50),_xlfn.IFS(AND(H819&gt;=$AF$11,H819&gt;$AE$10,H819&gt;$AD$10,H819&gt;$AC$10,H819&gt;$AB$10,H819&gt;$AA$10,H819&gt;$Z$10),"AA",AND(H819&gt;=$AE$11,H819&gt;$AD$10,H819&gt;$AC$10,H819&gt;$AB$10,H819&gt;$AA$10,H819&gt;$Z$10),"BA",AND(H819&gt;=$AD$11,H819&gt;$AC$10,H819&gt;$AB$10,H819&gt;$AA$10,H819&gt;$Z$10),"BB",AND(H819&gt;=$AC$11,H819&gt;$AB$10,H819&gt;$AA$10,H819&gt;$Z$10),"CB",AND(H819&gt;=$AB$11,H819&gt;$AA$10,H819&gt;$Z$10),"CC",AND(H819&gt;=$AA$11,H819&gt;$Z$10),"DC",H819&gt;=50,"DD"),IF(H819&gt;=$Y$9,"FD","FF")),R819),IF(J819&gt;=$X$32,$X$30,IF(J819&gt;=$Y$32,$Y$30,IF(J819&gt;=$Z$32,$Z$30,IF(J819&gt;=$AA$32,$AA$30,IF(J819&gt;=$AB$32,$AB$30,IF(J819&gt;=$AC$32,$AC$30,IF(J819&gt;=$AD$32,$AD$30,IF(J819&gt;=$AE$32,$AE$30,$AF$30))))))))),R819)</f>
        <v/>
      </c>
      <c r="T819" s="9" t="str" cm="1">
        <f t="array" ref="T819">IF(A819&lt;&gt;"",IF(_xlfn.BITOR(D819&lt;&gt;"GR",D819&lt;&gt;""),IF(AND(J819&gt;=50,D819&gt;=55),_xlfn.RANK.EQ(J819,$J$2:$J$1000,0),_xlfn.IFS(S819="FD",999,S819="FF",1000)),IF(AND(J819&gt;=50,F819&gt;=55),_xlfn.RANK.EQ(J819,$J$2:$J$326,0),_xlfn.IFS(S819="FD",999,S819="FF",1000))),"")</f>
        <v/>
      </c>
    </row>
    <row r="820" spans="1:20" x14ac:dyDescent="0.2">
      <c r="A820" s="3"/>
      <c r="B820" s="3"/>
      <c r="C820" s="3"/>
      <c r="D820" s="3"/>
      <c r="E820" s="16">
        <f t="shared" si="163"/>
        <v>0</v>
      </c>
      <c r="F820" s="16">
        <f t="shared" si="164"/>
        <v>0</v>
      </c>
      <c r="G820" s="9">
        <f t="shared" si="162"/>
        <v>0</v>
      </c>
      <c r="H820" s="9">
        <f t="shared" si="165"/>
        <v>0</v>
      </c>
      <c r="I820" s="9">
        <f t="shared" si="173"/>
        <v>0</v>
      </c>
      <c r="J820" s="9">
        <f t="shared" si="174"/>
        <v>0</v>
      </c>
      <c r="K820" s="9" t="str">
        <f t="shared" si="166"/>
        <v/>
      </c>
      <c r="L820" s="9" t="str">
        <f t="shared" si="167"/>
        <v/>
      </c>
      <c r="M820" s="9" t="str">
        <f t="shared" si="168"/>
        <v/>
      </c>
      <c r="N820" s="9" t="str">
        <f t="shared" si="169"/>
        <v/>
      </c>
      <c r="O820" s="9" t="str">
        <f t="shared" si="170"/>
        <v/>
      </c>
      <c r="P820" s="9" t="str">
        <f t="shared" si="171"/>
        <v/>
      </c>
      <c r="Q820" s="9" t="str">
        <f t="shared" si="172"/>
        <v/>
      </c>
      <c r="R820" s="9" t="str">
        <f>IF(A820&lt;&gt;"",IF(COUNTIF($G$2:$G$1000,"&gt;=50")&gt;=10,IF(AND(F820&gt;=55,G820&gt;=50),IF(_xlfn.RANK.EQ(K820,$K$2:$K$1000,0)&lt;=ROUND(COUNTIFS($G$2:$G$1000,"&gt;=50",$F$2:$F$1000,"&gt;=55")/100*$AF$9,0),$AF$8,IF(_xlfn.RANK.EQ(L820,$L$2:$L$1000,0)&lt;=ROUND(COUNTIFS($G$2:$G$1000,"&gt;=50",$F$2:$F$1000,"&gt;=55")/100*$AE$9,0),$AE$8,IF(_xlfn.RANK.EQ(M820,$M$2:$M$1000,0)&lt;=ROUND(COUNTIFS($G$2:$G$1000,"&gt;=50",$F$2:$F$1000,"&gt;=55")/100*$AD$9,0),$AD$8,IF(_xlfn.RANK.EQ(N820,$N$2:$N$1000,0)&lt;=ROUND(COUNTIFS($G$2:$G$1000,"&gt;=50",$F$2:$F$1000,"&gt;=55")/100*$AC$9,0),$AC$8,IF(_xlfn.RANK.EQ(O820,$O$2:$O$1000,0)&lt;=ROUND(COUNTIFS($G$2:$G$1000,"&gt;=50",$F$2:$F$1000,"&gt;=55")/100*$AB$9,0),$AB$8,IF(_xlfn.RANK.EQ(P820,$P$2:$P$1000,0)&lt;=ROUND(COUNTIFS($G$2:$G$1000,"&gt;=50",$F$2:$F$1000,"&gt;=55")/100*$AA$9,0),$AA$8,$Z$8)))))),IF(I820&gt;=$Y$9,$Y$8,$X$8)),IF(I820&gt;=$X$32,$X$30,IF(I820&gt;=$Y$32,$Y$30,IF(I820&gt;=$Z$32,$Z$30,IF(I820&gt;=$AA$32,$AA$30,IF(I820&gt;=$AB$32,$AB$30,IF(I820&gt;=$AC$32,$AC$30,IF(I820&gt;=$AD$32,$AD$30,IF(I820&gt;=$AE$32,$AE$30,$AF$30))))))))),"")</f>
        <v/>
      </c>
      <c r="S820" s="9" t="str" cm="1">
        <f t="array" ref="S820">IF(AND(D820&lt;&gt;"",D820&lt;&gt;"GR"),IF(COUNTIF($H$2:$H$1000,"&gt;=50")&gt;=10,IF(D820&lt;&gt;"GR",IF(AND(D820&gt;=55,H820&gt;=50),_xlfn.IFS(AND(H820&gt;=$AF$11,H820&gt;$AE$10,H820&gt;$AD$10,H820&gt;$AC$10,H820&gt;$AB$10,H820&gt;$AA$10,H820&gt;$Z$10),"AA",AND(H820&gt;=$AE$11,H820&gt;$AD$10,H820&gt;$AC$10,H820&gt;$AB$10,H820&gt;$AA$10,H820&gt;$Z$10),"BA",AND(H820&gt;=$AD$11,H820&gt;$AC$10,H820&gt;$AB$10,H820&gt;$AA$10,H820&gt;$Z$10),"BB",AND(H820&gt;=$AC$11,H820&gt;$AB$10,H820&gt;$AA$10,H820&gt;$Z$10),"CB",AND(H820&gt;=$AB$11,H820&gt;$AA$10,H820&gt;$Z$10),"CC",AND(H820&gt;=$AA$11,H820&gt;$Z$10),"DC",H820&gt;=50,"DD"),IF(H820&gt;=$Y$9,"FD","FF")),R820),IF(J820&gt;=$X$32,$X$30,IF(J820&gt;=$Y$32,$Y$30,IF(J820&gt;=$Z$32,$Z$30,IF(J820&gt;=$AA$32,$AA$30,IF(J820&gt;=$AB$32,$AB$30,IF(J820&gt;=$AC$32,$AC$30,IF(J820&gt;=$AD$32,$AD$30,IF(J820&gt;=$AE$32,$AE$30,$AF$30))))))))),R820)</f>
        <v/>
      </c>
      <c r="T820" s="9" t="str" cm="1">
        <f t="array" ref="T820">IF(A820&lt;&gt;"",IF(_xlfn.BITOR(D820&lt;&gt;"GR",D820&lt;&gt;""),IF(AND(J820&gt;=50,D820&gt;=55),_xlfn.RANK.EQ(J820,$J$2:$J$1000,0),_xlfn.IFS(S820="FD",999,S820="FF",1000)),IF(AND(J820&gt;=50,F820&gt;=55),_xlfn.RANK.EQ(J820,$J$2:$J$326,0),_xlfn.IFS(S820="FD",999,S820="FF",1000))),"")</f>
        <v/>
      </c>
    </row>
    <row r="821" spans="1:20" x14ac:dyDescent="0.2">
      <c r="A821" s="3"/>
      <c r="B821" s="3"/>
      <c r="C821" s="3"/>
      <c r="D821" s="3"/>
      <c r="E821" s="16">
        <f t="shared" si="163"/>
        <v>0</v>
      </c>
      <c r="F821" s="16">
        <f t="shared" si="164"/>
        <v>0</v>
      </c>
      <c r="G821" s="9">
        <f t="shared" si="162"/>
        <v>0</v>
      </c>
      <c r="H821" s="9">
        <f t="shared" si="165"/>
        <v>0</v>
      </c>
      <c r="I821" s="9">
        <f t="shared" si="173"/>
        <v>0</v>
      </c>
      <c r="J821" s="9">
        <f t="shared" si="174"/>
        <v>0</v>
      </c>
      <c r="K821" s="9" t="str">
        <f t="shared" si="166"/>
        <v/>
      </c>
      <c r="L821" s="9" t="str">
        <f t="shared" si="167"/>
        <v/>
      </c>
      <c r="M821" s="9" t="str">
        <f t="shared" si="168"/>
        <v/>
      </c>
      <c r="N821" s="9" t="str">
        <f t="shared" si="169"/>
        <v/>
      </c>
      <c r="O821" s="9" t="str">
        <f t="shared" si="170"/>
        <v/>
      </c>
      <c r="P821" s="9" t="str">
        <f t="shared" si="171"/>
        <v/>
      </c>
      <c r="Q821" s="9" t="str">
        <f t="shared" si="172"/>
        <v/>
      </c>
      <c r="R821" s="9" t="str">
        <f>IF(A821&lt;&gt;"",IF(COUNTIF($G$2:$G$1000,"&gt;=50")&gt;=10,IF(AND(F821&gt;=55,G821&gt;=50),IF(_xlfn.RANK.EQ(K821,$K$2:$K$1000,0)&lt;=ROUND(COUNTIFS($G$2:$G$1000,"&gt;=50",$F$2:$F$1000,"&gt;=55")/100*$AF$9,0),$AF$8,IF(_xlfn.RANK.EQ(L821,$L$2:$L$1000,0)&lt;=ROUND(COUNTIFS($G$2:$G$1000,"&gt;=50",$F$2:$F$1000,"&gt;=55")/100*$AE$9,0),$AE$8,IF(_xlfn.RANK.EQ(M821,$M$2:$M$1000,0)&lt;=ROUND(COUNTIFS($G$2:$G$1000,"&gt;=50",$F$2:$F$1000,"&gt;=55")/100*$AD$9,0),$AD$8,IF(_xlfn.RANK.EQ(N821,$N$2:$N$1000,0)&lt;=ROUND(COUNTIFS($G$2:$G$1000,"&gt;=50",$F$2:$F$1000,"&gt;=55")/100*$AC$9,0),$AC$8,IF(_xlfn.RANK.EQ(O821,$O$2:$O$1000,0)&lt;=ROUND(COUNTIFS($G$2:$G$1000,"&gt;=50",$F$2:$F$1000,"&gt;=55")/100*$AB$9,0),$AB$8,IF(_xlfn.RANK.EQ(P821,$P$2:$P$1000,0)&lt;=ROUND(COUNTIFS($G$2:$G$1000,"&gt;=50",$F$2:$F$1000,"&gt;=55")/100*$AA$9,0),$AA$8,$Z$8)))))),IF(I821&gt;=$Y$9,$Y$8,$X$8)),IF(I821&gt;=$X$32,$X$30,IF(I821&gt;=$Y$32,$Y$30,IF(I821&gt;=$Z$32,$Z$30,IF(I821&gt;=$AA$32,$AA$30,IF(I821&gt;=$AB$32,$AB$30,IF(I821&gt;=$AC$32,$AC$30,IF(I821&gt;=$AD$32,$AD$30,IF(I821&gt;=$AE$32,$AE$30,$AF$30))))))))),"")</f>
        <v/>
      </c>
      <c r="S821" s="9" t="str" cm="1">
        <f t="array" ref="S821">IF(AND(D821&lt;&gt;"",D821&lt;&gt;"GR"),IF(COUNTIF($H$2:$H$1000,"&gt;=50")&gt;=10,IF(D821&lt;&gt;"GR",IF(AND(D821&gt;=55,H821&gt;=50),_xlfn.IFS(AND(H821&gt;=$AF$11,H821&gt;$AE$10,H821&gt;$AD$10,H821&gt;$AC$10,H821&gt;$AB$10,H821&gt;$AA$10,H821&gt;$Z$10),"AA",AND(H821&gt;=$AE$11,H821&gt;$AD$10,H821&gt;$AC$10,H821&gt;$AB$10,H821&gt;$AA$10,H821&gt;$Z$10),"BA",AND(H821&gt;=$AD$11,H821&gt;$AC$10,H821&gt;$AB$10,H821&gt;$AA$10,H821&gt;$Z$10),"BB",AND(H821&gt;=$AC$11,H821&gt;$AB$10,H821&gt;$AA$10,H821&gt;$Z$10),"CB",AND(H821&gt;=$AB$11,H821&gt;$AA$10,H821&gt;$Z$10),"CC",AND(H821&gt;=$AA$11,H821&gt;$Z$10),"DC",H821&gt;=50,"DD"),IF(H821&gt;=$Y$9,"FD","FF")),R821),IF(J821&gt;=$X$32,$X$30,IF(J821&gt;=$Y$32,$Y$30,IF(J821&gt;=$Z$32,$Z$30,IF(J821&gt;=$AA$32,$AA$30,IF(J821&gt;=$AB$32,$AB$30,IF(J821&gt;=$AC$32,$AC$30,IF(J821&gt;=$AD$32,$AD$30,IF(J821&gt;=$AE$32,$AE$30,$AF$30))))))))),R821)</f>
        <v/>
      </c>
      <c r="T821" s="9" t="str" cm="1">
        <f t="array" ref="T821">IF(A821&lt;&gt;"",IF(_xlfn.BITOR(D821&lt;&gt;"GR",D821&lt;&gt;""),IF(AND(J821&gt;=50,D821&gt;=55),_xlfn.RANK.EQ(J821,$J$2:$J$1000,0),_xlfn.IFS(S821="FD",999,S821="FF",1000)),IF(AND(J821&gt;=50,F821&gt;=55),_xlfn.RANK.EQ(J821,$J$2:$J$326,0),_xlfn.IFS(S821="FD",999,S821="FF",1000))),"")</f>
        <v/>
      </c>
    </row>
    <row r="822" spans="1:20" x14ac:dyDescent="0.2">
      <c r="A822" s="3"/>
      <c r="B822" s="3"/>
      <c r="C822" s="3"/>
      <c r="D822" s="3"/>
      <c r="E822" s="16">
        <f t="shared" si="163"/>
        <v>0</v>
      </c>
      <c r="F822" s="16">
        <f t="shared" si="164"/>
        <v>0</v>
      </c>
      <c r="G822" s="9">
        <f t="shared" si="162"/>
        <v>0</v>
      </c>
      <c r="H822" s="9">
        <f t="shared" si="165"/>
        <v>0</v>
      </c>
      <c r="I822" s="9">
        <f t="shared" si="173"/>
        <v>0</v>
      </c>
      <c r="J822" s="9">
        <f t="shared" si="174"/>
        <v>0</v>
      </c>
      <c r="K822" s="9" t="str">
        <f t="shared" si="166"/>
        <v/>
      </c>
      <c r="L822" s="9" t="str">
        <f t="shared" si="167"/>
        <v/>
      </c>
      <c r="M822" s="9" t="str">
        <f t="shared" si="168"/>
        <v/>
      </c>
      <c r="N822" s="9" t="str">
        <f t="shared" si="169"/>
        <v/>
      </c>
      <c r="O822" s="9" t="str">
        <f t="shared" si="170"/>
        <v/>
      </c>
      <c r="P822" s="9" t="str">
        <f t="shared" si="171"/>
        <v/>
      </c>
      <c r="Q822" s="9" t="str">
        <f t="shared" si="172"/>
        <v/>
      </c>
      <c r="R822" s="9" t="str">
        <f>IF(A822&lt;&gt;"",IF(COUNTIF($G$2:$G$1000,"&gt;=50")&gt;=10,IF(AND(F822&gt;=55,G822&gt;=50),IF(_xlfn.RANK.EQ(K822,$K$2:$K$1000,0)&lt;=ROUND(COUNTIFS($G$2:$G$1000,"&gt;=50",$F$2:$F$1000,"&gt;=55")/100*$AF$9,0),$AF$8,IF(_xlfn.RANK.EQ(L822,$L$2:$L$1000,0)&lt;=ROUND(COUNTIFS($G$2:$G$1000,"&gt;=50",$F$2:$F$1000,"&gt;=55")/100*$AE$9,0),$AE$8,IF(_xlfn.RANK.EQ(M822,$M$2:$M$1000,0)&lt;=ROUND(COUNTIFS($G$2:$G$1000,"&gt;=50",$F$2:$F$1000,"&gt;=55")/100*$AD$9,0),$AD$8,IF(_xlfn.RANK.EQ(N822,$N$2:$N$1000,0)&lt;=ROUND(COUNTIFS($G$2:$G$1000,"&gt;=50",$F$2:$F$1000,"&gt;=55")/100*$AC$9,0),$AC$8,IF(_xlfn.RANK.EQ(O822,$O$2:$O$1000,0)&lt;=ROUND(COUNTIFS($G$2:$G$1000,"&gt;=50",$F$2:$F$1000,"&gt;=55")/100*$AB$9,0),$AB$8,IF(_xlfn.RANK.EQ(P822,$P$2:$P$1000,0)&lt;=ROUND(COUNTIFS($G$2:$G$1000,"&gt;=50",$F$2:$F$1000,"&gt;=55")/100*$AA$9,0),$AA$8,$Z$8)))))),IF(I822&gt;=$Y$9,$Y$8,$X$8)),IF(I822&gt;=$X$32,$X$30,IF(I822&gt;=$Y$32,$Y$30,IF(I822&gt;=$Z$32,$Z$30,IF(I822&gt;=$AA$32,$AA$30,IF(I822&gt;=$AB$32,$AB$30,IF(I822&gt;=$AC$32,$AC$30,IF(I822&gt;=$AD$32,$AD$30,IF(I822&gt;=$AE$32,$AE$30,$AF$30))))))))),"")</f>
        <v/>
      </c>
      <c r="S822" s="9" t="str" cm="1">
        <f t="array" ref="S822">IF(AND(D822&lt;&gt;"",D822&lt;&gt;"GR"),IF(COUNTIF($H$2:$H$1000,"&gt;=50")&gt;=10,IF(D822&lt;&gt;"GR",IF(AND(D822&gt;=55,H822&gt;=50),_xlfn.IFS(AND(H822&gt;=$AF$11,H822&gt;$AE$10,H822&gt;$AD$10,H822&gt;$AC$10,H822&gt;$AB$10,H822&gt;$AA$10,H822&gt;$Z$10),"AA",AND(H822&gt;=$AE$11,H822&gt;$AD$10,H822&gt;$AC$10,H822&gt;$AB$10,H822&gt;$AA$10,H822&gt;$Z$10),"BA",AND(H822&gt;=$AD$11,H822&gt;$AC$10,H822&gt;$AB$10,H822&gt;$AA$10,H822&gt;$Z$10),"BB",AND(H822&gt;=$AC$11,H822&gt;$AB$10,H822&gt;$AA$10,H822&gt;$Z$10),"CB",AND(H822&gt;=$AB$11,H822&gt;$AA$10,H822&gt;$Z$10),"CC",AND(H822&gt;=$AA$11,H822&gt;$Z$10),"DC",H822&gt;=50,"DD"),IF(H822&gt;=$Y$9,"FD","FF")),R822),IF(J822&gt;=$X$32,$X$30,IF(J822&gt;=$Y$32,$Y$30,IF(J822&gt;=$Z$32,$Z$30,IF(J822&gt;=$AA$32,$AA$30,IF(J822&gt;=$AB$32,$AB$30,IF(J822&gt;=$AC$32,$AC$30,IF(J822&gt;=$AD$32,$AD$30,IF(J822&gt;=$AE$32,$AE$30,$AF$30))))))))),R822)</f>
        <v/>
      </c>
      <c r="T822" s="9" t="str" cm="1">
        <f t="array" ref="T822">IF(A822&lt;&gt;"",IF(_xlfn.BITOR(D822&lt;&gt;"GR",D822&lt;&gt;""),IF(AND(J822&gt;=50,D822&gt;=55),_xlfn.RANK.EQ(J822,$J$2:$J$1000,0),_xlfn.IFS(S822="FD",999,S822="FF",1000)),IF(AND(J822&gt;=50,F822&gt;=55),_xlfn.RANK.EQ(J822,$J$2:$J$326,0),_xlfn.IFS(S822="FD",999,S822="FF",1000))),"")</f>
        <v/>
      </c>
    </row>
    <row r="823" spans="1:20" x14ac:dyDescent="0.2">
      <c r="A823" s="3"/>
      <c r="B823" s="3"/>
      <c r="C823" s="3"/>
      <c r="D823" s="3"/>
      <c r="E823" s="16">
        <f t="shared" si="163"/>
        <v>0</v>
      </c>
      <c r="F823" s="16">
        <f t="shared" si="164"/>
        <v>0</v>
      </c>
      <c r="G823" s="9">
        <f t="shared" si="162"/>
        <v>0</v>
      </c>
      <c r="H823" s="9">
        <f t="shared" si="165"/>
        <v>0</v>
      </c>
      <c r="I823" s="9">
        <f t="shared" si="173"/>
        <v>0</v>
      </c>
      <c r="J823" s="9">
        <f t="shared" si="174"/>
        <v>0</v>
      </c>
      <c r="K823" s="9" t="str">
        <f t="shared" si="166"/>
        <v/>
      </c>
      <c r="L823" s="9" t="str">
        <f t="shared" si="167"/>
        <v/>
      </c>
      <c r="M823" s="9" t="str">
        <f t="shared" si="168"/>
        <v/>
      </c>
      <c r="N823" s="9" t="str">
        <f t="shared" si="169"/>
        <v/>
      </c>
      <c r="O823" s="9" t="str">
        <f t="shared" si="170"/>
        <v/>
      </c>
      <c r="P823" s="9" t="str">
        <f t="shared" si="171"/>
        <v/>
      </c>
      <c r="Q823" s="9" t="str">
        <f t="shared" si="172"/>
        <v/>
      </c>
      <c r="R823" s="9" t="str">
        <f>IF(A823&lt;&gt;"",IF(COUNTIF($G$2:$G$1000,"&gt;=50")&gt;=10,IF(AND(F823&gt;=55,G823&gt;=50),IF(_xlfn.RANK.EQ(K823,$K$2:$K$1000,0)&lt;=ROUND(COUNTIFS($G$2:$G$1000,"&gt;=50",$F$2:$F$1000,"&gt;=55")/100*$AF$9,0),$AF$8,IF(_xlfn.RANK.EQ(L823,$L$2:$L$1000,0)&lt;=ROUND(COUNTIFS($G$2:$G$1000,"&gt;=50",$F$2:$F$1000,"&gt;=55")/100*$AE$9,0),$AE$8,IF(_xlfn.RANK.EQ(M823,$M$2:$M$1000,0)&lt;=ROUND(COUNTIFS($G$2:$G$1000,"&gt;=50",$F$2:$F$1000,"&gt;=55")/100*$AD$9,0),$AD$8,IF(_xlfn.RANK.EQ(N823,$N$2:$N$1000,0)&lt;=ROUND(COUNTIFS($G$2:$G$1000,"&gt;=50",$F$2:$F$1000,"&gt;=55")/100*$AC$9,0),$AC$8,IF(_xlfn.RANK.EQ(O823,$O$2:$O$1000,0)&lt;=ROUND(COUNTIFS($G$2:$G$1000,"&gt;=50",$F$2:$F$1000,"&gt;=55")/100*$AB$9,0),$AB$8,IF(_xlfn.RANK.EQ(P823,$P$2:$P$1000,0)&lt;=ROUND(COUNTIFS($G$2:$G$1000,"&gt;=50",$F$2:$F$1000,"&gt;=55")/100*$AA$9,0),$AA$8,$Z$8)))))),IF(I823&gt;=$Y$9,$Y$8,$X$8)),IF(I823&gt;=$X$32,$X$30,IF(I823&gt;=$Y$32,$Y$30,IF(I823&gt;=$Z$32,$Z$30,IF(I823&gt;=$AA$32,$AA$30,IF(I823&gt;=$AB$32,$AB$30,IF(I823&gt;=$AC$32,$AC$30,IF(I823&gt;=$AD$32,$AD$30,IF(I823&gt;=$AE$32,$AE$30,$AF$30))))))))),"")</f>
        <v/>
      </c>
      <c r="S823" s="9" t="str" cm="1">
        <f t="array" ref="S823">IF(AND(D823&lt;&gt;"",D823&lt;&gt;"GR"),IF(COUNTIF($H$2:$H$1000,"&gt;=50")&gt;=10,IF(D823&lt;&gt;"GR",IF(AND(D823&gt;=55,H823&gt;=50),_xlfn.IFS(AND(H823&gt;=$AF$11,H823&gt;$AE$10,H823&gt;$AD$10,H823&gt;$AC$10,H823&gt;$AB$10,H823&gt;$AA$10,H823&gt;$Z$10),"AA",AND(H823&gt;=$AE$11,H823&gt;$AD$10,H823&gt;$AC$10,H823&gt;$AB$10,H823&gt;$AA$10,H823&gt;$Z$10),"BA",AND(H823&gt;=$AD$11,H823&gt;$AC$10,H823&gt;$AB$10,H823&gt;$AA$10,H823&gt;$Z$10),"BB",AND(H823&gt;=$AC$11,H823&gt;$AB$10,H823&gt;$AA$10,H823&gt;$Z$10),"CB",AND(H823&gt;=$AB$11,H823&gt;$AA$10,H823&gt;$Z$10),"CC",AND(H823&gt;=$AA$11,H823&gt;$Z$10),"DC",H823&gt;=50,"DD"),IF(H823&gt;=$Y$9,"FD","FF")),R823),IF(J823&gt;=$X$32,$X$30,IF(J823&gt;=$Y$32,$Y$30,IF(J823&gt;=$Z$32,$Z$30,IF(J823&gt;=$AA$32,$AA$30,IF(J823&gt;=$AB$32,$AB$30,IF(J823&gt;=$AC$32,$AC$30,IF(J823&gt;=$AD$32,$AD$30,IF(J823&gt;=$AE$32,$AE$30,$AF$30))))))))),R823)</f>
        <v/>
      </c>
      <c r="T823" s="9" t="str" cm="1">
        <f t="array" ref="T823">IF(A823&lt;&gt;"",IF(_xlfn.BITOR(D823&lt;&gt;"GR",D823&lt;&gt;""),IF(AND(J823&gt;=50,D823&gt;=55),_xlfn.RANK.EQ(J823,$J$2:$J$1000,0),_xlfn.IFS(S823="FD",999,S823="FF",1000)),IF(AND(J823&gt;=50,F823&gt;=55),_xlfn.RANK.EQ(J823,$J$2:$J$326,0),_xlfn.IFS(S823="FD",999,S823="FF",1000))),"")</f>
        <v/>
      </c>
    </row>
    <row r="824" spans="1:20" x14ac:dyDescent="0.2">
      <c r="A824" s="3"/>
      <c r="B824" s="3"/>
      <c r="C824" s="3"/>
      <c r="D824" s="3"/>
      <c r="E824" s="16">
        <f t="shared" si="163"/>
        <v>0</v>
      </c>
      <c r="F824" s="16">
        <f t="shared" si="164"/>
        <v>0</v>
      </c>
      <c r="G824" s="9">
        <f t="shared" si="162"/>
        <v>0</v>
      </c>
      <c r="H824" s="9">
        <f t="shared" si="165"/>
        <v>0</v>
      </c>
      <c r="I824" s="9">
        <f t="shared" si="173"/>
        <v>0</v>
      </c>
      <c r="J824" s="9">
        <f t="shared" si="174"/>
        <v>0</v>
      </c>
      <c r="K824" s="9" t="str">
        <f t="shared" si="166"/>
        <v/>
      </c>
      <c r="L824" s="9" t="str">
        <f t="shared" si="167"/>
        <v/>
      </c>
      <c r="M824" s="9" t="str">
        <f t="shared" si="168"/>
        <v/>
      </c>
      <c r="N824" s="9" t="str">
        <f t="shared" si="169"/>
        <v/>
      </c>
      <c r="O824" s="9" t="str">
        <f t="shared" si="170"/>
        <v/>
      </c>
      <c r="P824" s="9" t="str">
        <f t="shared" si="171"/>
        <v/>
      </c>
      <c r="Q824" s="9" t="str">
        <f t="shared" si="172"/>
        <v/>
      </c>
      <c r="R824" s="9" t="str">
        <f>IF(A824&lt;&gt;"",IF(COUNTIF($G$2:$G$1000,"&gt;=50")&gt;=10,IF(AND(F824&gt;=55,G824&gt;=50),IF(_xlfn.RANK.EQ(K824,$K$2:$K$1000,0)&lt;=ROUND(COUNTIFS($G$2:$G$1000,"&gt;=50",$F$2:$F$1000,"&gt;=55")/100*$AF$9,0),$AF$8,IF(_xlfn.RANK.EQ(L824,$L$2:$L$1000,0)&lt;=ROUND(COUNTIFS($G$2:$G$1000,"&gt;=50",$F$2:$F$1000,"&gt;=55")/100*$AE$9,0),$AE$8,IF(_xlfn.RANK.EQ(M824,$M$2:$M$1000,0)&lt;=ROUND(COUNTIFS($G$2:$G$1000,"&gt;=50",$F$2:$F$1000,"&gt;=55")/100*$AD$9,0),$AD$8,IF(_xlfn.RANK.EQ(N824,$N$2:$N$1000,0)&lt;=ROUND(COUNTIFS($G$2:$G$1000,"&gt;=50",$F$2:$F$1000,"&gt;=55")/100*$AC$9,0),$AC$8,IF(_xlfn.RANK.EQ(O824,$O$2:$O$1000,0)&lt;=ROUND(COUNTIFS($G$2:$G$1000,"&gt;=50",$F$2:$F$1000,"&gt;=55")/100*$AB$9,0),$AB$8,IF(_xlfn.RANK.EQ(P824,$P$2:$P$1000,0)&lt;=ROUND(COUNTIFS($G$2:$G$1000,"&gt;=50",$F$2:$F$1000,"&gt;=55")/100*$AA$9,0),$AA$8,$Z$8)))))),IF(I824&gt;=$Y$9,$Y$8,$X$8)),IF(I824&gt;=$X$32,$X$30,IF(I824&gt;=$Y$32,$Y$30,IF(I824&gt;=$Z$32,$Z$30,IF(I824&gt;=$AA$32,$AA$30,IF(I824&gt;=$AB$32,$AB$30,IF(I824&gt;=$AC$32,$AC$30,IF(I824&gt;=$AD$32,$AD$30,IF(I824&gt;=$AE$32,$AE$30,$AF$30))))))))),"")</f>
        <v/>
      </c>
      <c r="S824" s="9" t="str" cm="1">
        <f t="array" ref="S824">IF(AND(D824&lt;&gt;"",D824&lt;&gt;"GR"),IF(COUNTIF($H$2:$H$1000,"&gt;=50")&gt;=10,IF(D824&lt;&gt;"GR",IF(AND(D824&gt;=55,H824&gt;=50),_xlfn.IFS(AND(H824&gt;=$AF$11,H824&gt;$AE$10,H824&gt;$AD$10,H824&gt;$AC$10,H824&gt;$AB$10,H824&gt;$AA$10,H824&gt;$Z$10),"AA",AND(H824&gt;=$AE$11,H824&gt;$AD$10,H824&gt;$AC$10,H824&gt;$AB$10,H824&gt;$AA$10,H824&gt;$Z$10),"BA",AND(H824&gt;=$AD$11,H824&gt;$AC$10,H824&gt;$AB$10,H824&gt;$AA$10,H824&gt;$Z$10),"BB",AND(H824&gt;=$AC$11,H824&gt;$AB$10,H824&gt;$AA$10,H824&gt;$Z$10),"CB",AND(H824&gt;=$AB$11,H824&gt;$AA$10,H824&gt;$Z$10),"CC",AND(H824&gt;=$AA$11,H824&gt;$Z$10),"DC",H824&gt;=50,"DD"),IF(H824&gt;=$Y$9,"FD","FF")),R824),IF(J824&gt;=$X$32,$X$30,IF(J824&gt;=$Y$32,$Y$30,IF(J824&gt;=$Z$32,$Z$30,IF(J824&gt;=$AA$32,$AA$30,IF(J824&gt;=$AB$32,$AB$30,IF(J824&gt;=$AC$32,$AC$30,IF(J824&gt;=$AD$32,$AD$30,IF(J824&gt;=$AE$32,$AE$30,$AF$30))))))))),R824)</f>
        <v/>
      </c>
      <c r="T824" s="9" t="str" cm="1">
        <f t="array" ref="T824">IF(A824&lt;&gt;"",IF(_xlfn.BITOR(D824&lt;&gt;"GR",D824&lt;&gt;""),IF(AND(J824&gt;=50,D824&gt;=55),_xlfn.RANK.EQ(J824,$J$2:$J$1000,0),_xlfn.IFS(S824="FD",999,S824="FF",1000)),IF(AND(J824&gt;=50,F824&gt;=55),_xlfn.RANK.EQ(J824,$J$2:$J$326,0),_xlfn.IFS(S824="FD",999,S824="FF",1000))),"")</f>
        <v/>
      </c>
    </row>
    <row r="825" spans="1:20" x14ac:dyDescent="0.2">
      <c r="A825" s="3"/>
      <c r="B825" s="3"/>
      <c r="C825" s="3"/>
      <c r="D825" s="3"/>
      <c r="E825" s="16">
        <f t="shared" si="163"/>
        <v>0</v>
      </c>
      <c r="F825" s="16">
        <f t="shared" si="164"/>
        <v>0</v>
      </c>
      <c r="G825" s="9">
        <f t="shared" si="162"/>
        <v>0</v>
      </c>
      <c r="H825" s="9">
        <f t="shared" si="165"/>
        <v>0</v>
      </c>
      <c r="I825" s="9">
        <f t="shared" si="173"/>
        <v>0</v>
      </c>
      <c r="J825" s="9">
        <f t="shared" si="174"/>
        <v>0</v>
      </c>
      <c r="K825" s="9" t="str">
        <f t="shared" si="166"/>
        <v/>
      </c>
      <c r="L825" s="9" t="str">
        <f t="shared" si="167"/>
        <v/>
      </c>
      <c r="M825" s="9" t="str">
        <f t="shared" si="168"/>
        <v/>
      </c>
      <c r="N825" s="9" t="str">
        <f t="shared" si="169"/>
        <v/>
      </c>
      <c r="O825" s="9" t="str">
        <f t="shared" si="170"/>
        <v/>
      </c>
      <c r="P825" s="9" t="str">
        <f t="shared" si="171"/>
        <v/>
      </c>
      <c r="Q825" s="9" t="str">
        <f t="shared" si="172"/>
        <v/>
      </c>
      <c r="R825" s="9" t="str">
        <f>IF(A825&lt;&gt;"",IF(COUNTIF($G$2:$G$1000,"&gt;=50")&gt;=10,IF(AND(F825&gt;=55,G825&gt;=50),IF(_xlfn.RANK.EQ(K825,$K$2:$K$1000,0)&lt;=ROUND(COUNTIFS($G$2:$G$1000,"&gt;=50",$F$2:$F$1000,"&gt;=55")/100*$AF$9,0),$AF$8,IF(_xlfn.RANK.EQ(L825,$L$2:$L$1000,0)&lt;=ROUND(COUNTIFS($G$2:$G$1000,"&gt;=50",$F$2:$F$1000,"&gt;=55")/100*$AE$9,0),$AE$8,IF(_xlfn.RANK.EQ(M825,$M$2:$M$1000,0)&lt;=ROUND(COUNTIFS($G$2:$G$1000,"&gt;=50",$F$2:$F$1000,"&gt;=55")/100*$AD$9,0),$AD$8,IF(_xlfn.RANK.EQ(N825,$N$2:$N$1000,0)&lt;=ROUND(COUNTIFS($G$2:$G$1000,"&gt;=50",$F$2:$F$1000,"&gt;=55")/100*$AC$9,0),$AC$8,IF(_xlfn.RANK.EQ(O825,$O$2:$O$1000,0)&lt;=ROUND(COUNTIFS($G$2:$G$1000,"&gt;=50",$F$2:$F$1000,"&gt;=55")/100*$AB$9,0),$AB$8,IF(_xlfn.RANK.EQ(P825,$P$2:$P$1000,0)&lt;=ROUND(COUNTIFS($G$2:$G$1000,"&gt;=50",$F$2:$F$1000,"&gt;=55")/100*$AA$9,0),$AA$8,$Z$8)))))),IF(I825&gt;=$Y$9,$Y$8,$X$8)),IF(I825&gt;=$X$32,$X$30,IF(I825&gt;=$Y$32,$Y$30,IF(I825&gt;=$Z$32,$Z$30,IF(I825&gt;=$AA$32,$AA$30,IF(I825&gt;=$AB$32,$AB$30,IF(I825&gt;=$AC$32,$AC$30,IF(I825&gt;=$AD$32,$AD$30,IF(I825&gt;=$AE$32,$AE$30,$AF$30))))))))),"")</f>
        <v/>
      </c>
      <c r="S825" s="9" t="str" cm="1">
        <f t="array" ref="S825">IF(AND(D825&lt;&gt;"",D825&lt;&gt;"GR"),IF(COUNTIF($H$2:$H$1000,"&gt;=50")&gt;=10,IF(D825&lt;&gt;"GR",IF(AND(D825&gt;=55,H825&gt;=50),_xlfn.IFS(AND(H825&gt;=$AF$11,H825&gt;$AE$10,H825&gt;$AD$10,H825&gt;$AC$10,H825&gt;$AB$10,H825&gt;$AA$10,H825&gt;$Z$10),"AA",AND(H825&gt;=$AE$11,H825&gt;$AD$10,H825&gt;$AC$10,H825&gt;$AB$10,H825&gt;$AA$10,H825&gt;$Z$10),"BA",AND(H825&gt;=$AD$11,H825&gt;$AC$10,H825&gt;$AB$10,H825&gt;$AA$10,H825&gt;$Z$10),"BB",AND(H825&gt;=$AC$11,H825&gt;$AB$10,H825&gt;$AA$10,H825&gt;$Z$10),"CB",AND(H825&gt;=$AB$11,H825&gt;$AA$10,H825&gt;$Z$10),"CC",AND(H825&gt;=$AA$11,H825&gt;$Z$10),"DC",H825&gt;=50,"DD"),IF(H825&gt;=$Y$9,"FD","FF")),R825),IF(J825&gt;=$X$32,$X$30,IF(J825&gt;=$Y$32,$Y$30,IF(J825&gt;=$Z$32,$Z$30,IF(J825&gt;=$AA$32,$AA$30,IF(J825&gt;=$AB$32,$AB$30,IF(J825&gt;=$AC$32,$AC$30,IF(J825&gt;=$AD$32,$AD$30,IF(J825&gt;=$AE$32,$AE$30,$AF$30))))))))),R825)</f>
        <v/>
      </c>
      <c r="T825" s="9" t="str" cm="1">
        <f t="array" ref="T825">IF(A825&lt;&gt;"",IF(_xlfn.BITOR(D825&lt;&gt;"GR",D825&lt;&gt;""),IF(AND(J825&gt;=50,D825&gt;=55),_xlfn.RANK.EQ(J825,$J$2:$J$1000,0),_xlfn.IFS(S825="FD",999,S825="FF",1000)),IF(AND(J825&gt;=50,F825&gt;=55),_xlfn.RANK.EQ(J825,$J$2:$J$326,0),_xlfn.IFS(S825="FD",999,S825="FF",1000))),"")</f>
        <v/>
      </c>
    </row>
    <row r="826" spans="1:20" x14ac:dyDescent="0.2">
      <c r="A826" s="3"/>
      <c r="B826" s="3"/>
      <c r="C826" s="3"/>
      <c r="D826" s="3"/>
      <c r="E826" s="16">
        <f t="shared" si="163"/>
        <v>0</v>
      </c>
      <c r="F826" s="16">
        <f t="shared" si="164"/>
        <v>0</v>
      </c>
      <c r="G826" s="9">
        <f t="shared" si="162"/>
        <v>0</v>
      </c>
      <c r="H826" s="9">
        <f t="shared" si="165"/>
        <v>0</v>
      </c>
      <c r="I826" s="9">
        <f t="shared" si="173"/>
        <v>0</v>
      </c>
      <c r="J826" s="9">
        <f t="shared" si="174"/>
        <v>0</v>
      </c>
      <c r="K826" s="9" t="str">
        <f t="shared" si="166"/>
        <v/>
      </c>
      <c r="L826" s="9" t="str">
        <f t="shared" si="167"/>
        <v/>
      </c>
      <c r="M826" s="9" t="str">
        <f t="shared" si="168"/>
        <v/>
      </c>
      <c r="N826" s="9" t="str">
        <f t="shared" si="169"/>
        <v/>
      </c>
      <c r="O826" s="9" t="str">
        <f t="shared" si="170"/>
        <v/>
      </c>
      <c r="P826" s="9" t="str">
        <f t="shared" si="171"/>
        <v/>
      </c>
      <c r="Q826" s="9" t="str">
        <f t="shared" si="172"/>
        <v/>
      </c>
      <c r="R826" s="9" t="str">
        <f>IF(A826&lt;&gt;"",IF(COUNTIF($G$2:$G$1000,"&gt;=50")&gt;=10,IF(AND(F826&gt;=55,G826&gt;=50),IF(_xlfn.RANK.EQ(K826,$K$2:$K$1000,0)&lt;=ROUND(COUNTIFS($G$2:$G$1000,"&gt;=50",$F$2:$F$1000,"&gt;=55")/100*$AF$9,0),$AF$8,IF(_xlfn.RANK.EQ(L826,$L$2:$L$1000,0)&lt;=ROUND(COUNTIFS($G$2:$G$1000,"&gt;=50",$F$2:$F$1000,"&gt;=55")/100*$AE$9,0),$AE$8,IF(_xlfn.RANK.EQ(M826,$M$2:$M$1000,0)&lt;=ROUND(COUNTIFS($G$2:$G$1000,"&gt;=50",$F$2:$F$1000,"&gt;=55")/100*$AD$9,0),$AD$8,IF(_xlfn.RANK.EQ(N826,$N$2:$N$1000,0)&lt;=ROUND(COUNTIFS($G$2:$G$1000,"&gt;=50",$F$2:$F$1000,"&gt;=55")/100*$AC$9,0),$AC$8,IF(_xlfn.RANK.EQ(O826,$O$2:$O$1000,0)&lt;=ROUND(COUNTIFS($G$2:$G$1000,"&gt;=50",$F$2:$F$1000,"&gt;=55")/100*$AB$9,0),$AB$8,IF(_xlfn.RANK.EQ(P826,$P$2:$P$1000,0)&lt;=ROUND(COUNTIFS($G$2:$G$1000,"&gt;=50",$F$2:$F$1000,"&gt;=55")/100*$AA$9,0),$AA$8,$Z$8)))))),IF(I826&gt;=$Y$9,$Y$8,$X$8)),IF(I826&gt;=$X$32,$X$30,IF(I826&gt;=$Y$32,$Y$30,IF(I826&gt;=$Z$32,$Z$30,IF(I826&gt;=$AA$32,$AA$30,IF(I826&gt;=$AB$32,$AB$30,IF(I826&gt;=$AC$32,$AC$30,IF(I826&gt;=$AD$32,$AD$30,IF(I826&gt;=$AE$32,$AE$30,$AF$30))))))))),"")</f>
        <v/>
      </c>
      <c r="S826" s="9" t="str" cm="1">
        <f t="array" ref="S826">IF(AND(D826&lt;&gt;"",D826&lt;&gt;"GR"),IF(COUNTIF($H$2:$H$1000,"&gt;=50")&gt;=10,IF(D826&lt;&gt;"GR",IF(AND(D826&gt;=55,H826&gt;=50),_xlfn.IFS(AND(H826&gt;=$AF$11,H826&gt;$AE$10,H826&gt;$AD$10,H826&gt;$AC$10,H826&gt;$AB$10,H826&gt;$AA$10,H826&gt;$Z$10),"AA",AND(H826&gt;=$AE$11,H826&gt;$AD$10,H826&gt;$AC$10,H826&gt;$AB$10,H826&gt;$AA$10,H826&gt;$Z$10),"BA",AND(H826&gt;=$AD$11,H826&gt;$AC$10,H826&gt;$AB$10,H826&gt;$AA$10,H826&gt;$Z$10),"BB",AND(H826&gt;=$AC$11,H826&gt;$AB$10,H826&gt;$AA$10,H826&gt;$Z$10),"CB",AND(H826&gt;=$AB$11,H826&gt;$AA$10,H826&gt;$Z$10),"CC",AND(H826&gt;=$AA$11,H826&gt;$Z$10),"DC",H826&gt;=50,"DD"),IF(H826&gt;=$Y$9,"FD","FF")),R826),IF(J826&gt;=$X$32,$X$30,IF(J826&gt;=$Y$32,$Y$30,IF(J826&gt;=$Z$32,$Z$30,IF(J826&gt;=$AA$32,$AA$30,IF(J826&gt;=$AB$32,$AB$30,IF(J826&gt;=$AC$32,$AC$30,IF(J826&gt;=$AD$32,$AD$30,IF(J826&gt;=$AE$32,$AE$30,$AF$30))))))))),R826)</f>
        <v/>
      </c>
      <c r="T826" s="9" t="str" cm="1">
        <f t="array" ref="T826">IF(A826&lt;&gt;"",IF(_xlfn.BITOR(D826&lt;&gt;"GR",D826&lt;&gt;""),IF(AND(J826&gt;=50,D826&gt;=55),_xlfn.RANK.EQ(J826,$J$2:$J$1000,0),_xlfn.IFS(S826="FD",999,S826="FF",1000)),IF(AND(J826&gt;=50,F826&gt;=55),_xlfn.RANK.EQ(J826,$J$2:$J$326,0),_xlfn.IFS(S826="FD",999,S826="FF",1000))),"")</f>
        <v/>
      </c>
    </row>
    <row r="827" spans="1:20" x14ac:dyDescent="0.2">
      <c r="A827" s="3"/>
      <c r="B827" s="3"/>
      <c r="C827" s="3"/>
      <c r="D827" s="3"/>
      <c r="E827" s="16">
        <f t="shared" si="163"/>
        <v>0</v>
      </c>
      <c r="F827" s="16">
        <f t="shared" si="164"/>
        <v>0</v>
      </c>
      <c r="G827" s="9">
        <f t="shared" si="162"/>
        <v>0</v>
      </c>
      <c r="H827" s="9">
        <f t="shared" si="165"/>
        <v>0</v>
      </c>
      <c r="I827" s="9">
        <f t="shared" si="173"/>
        <v>0</v>
      </c>
      <c r="J827" s="9">
        <f t="shared" si="174"/>
        <v>0</v>
      </c>
      <c r="K827" s="9" t="str">
        <f t="shared" si="166"/>
        <v/>
      </c>
      <c r="L827" s="9" t="str">
        <f t="shared" si="167"/>
        <v/>
      </c>
      <c r="M827" s="9" t="str">
        <f t="shared" si="168"/>
        <v/>
      </c>
      <c r="N827" s="9" t="str">
        <f t="shared" si="169"/>
        <v/>
      </c>
      <c r="O827" s="9" t="str">
        <f t="shared" si="170"/>
        <v/>
      </c>
      <c r="P827" s="9" t="str">
        <f t="shared" si="171"/>
        <v/>
      </c>
      <c r="Q827" s="9" t="str">
        <f t="shared" si="172"/>
        <v/>
      </c>
      <c r="R827" s="9" t="str">
        <f>IF(A827&lt;&gt;"",IF(COUNTIF($G$2:$G$1000,"&gt;=50")&gt;=10,IF(AND(F827&gt;=55,G827&gt;=50),IF(_xlfn.RANK.EQ(K827,$K$2:$K$1000,0)&lt;=ROUND(COUNTIFS($G$2:$G$1000,"&gt;=50",$F$2:$F$1000,"&gt;=55")/100*$AF$9,0),$AF$8,IF(_xlfn.RANK.EQ(L827,$L$2:$L$1000,0)&lt;=ROUND(COUNTIFS($G$2:$G$1000,"&gt;=50",$F$2:$F$1000,"&gt;=55")/100*$AE$9,0),$AE$8,IF(_xlfn.RANK.EQ(M827,$M$2:$M$1000,0)&lt;=ROUND(COUNTIFS($G$2:$G$1000,"&gt;=50",$F$2:$F$1000,"&gt;=55")/100*$AD$9,0),$AD$8,IF(_xlfn.RANK.EQ(N827,$N$2:$N$1000,0)&lt;=ROUND(COUNTIFS($G$2:$G$1000,"&gt;=50",$F$2:$F$1000,"&gt;=55")/100*$AC$9,0),$AC$8,IF(_xlfn.RANK.EQ(O827,$O$2:$O$1000,0)&lt;=ROUND(COUNTIFS($G$2:$G$1000,"&gt;=50",$F$2:$F$1000,"&gt;=55")/100*$AB$9,0),$AB$8,IF(_xlfn.RANK.EQ(P827,$P$2:$P$1000,0)&lt;=ROUND(COUNTIFS($G$2:$G$1000,"&gt;=50",$F$2:$F$1000,"&gt;=55")/100*$AA$9,0),$AA$8,$Z$8)))))),IF(I827&gt;=$Y$9,$Y$8,$X$8)),IF(I827&gt;=$X$32,$X$30,IF(I827&gt;=$Y$32,$Y$30,IF(I827&gt;=$Z$32,$Z$30,IF(I827&gt;=$AA$32,$AA$30,IF(I827&gt;=$AB$32,$AB$30,IF(I827&gt;=$AC$32,$AC$30,IF(I827&gt;=$AD$32,$AD$30,IF(I827&gt;=$AE$32,$AE$30,$AF$30))))))))),"")</f>
        <v/>
      </c>
      <c r="S827" s="9" t="str" cm="1">
        <f t="array" ref="S827">IF(AND(D827&lt;&gt;"",D827&lt;&gt;"GR"),IF(COUNTIF($H$2:$H$1000,"&gt;=50")&gt;=10,IF(D827&lt;&gt;"GR",IF(AND(D827&gt;=55,H827&gt;=50),_xlfn.IFS(AND(H827&gt;=$AF$11,H827&gt;$AE$10,H827&gt;$AD$10,H827&gt;$AC$10,H827&gt;$AB$10,H827&gt;$AA$10,H827&gt;$Z$10),"AA",AND(H827&gt;=$AE$11,H827&gt;$AD$10,H827&gt;$AC$10,H827&gt;$AB$10,H827&gt;$AA$10,H827&gt;$Z$10),"BA",AND(H827&gt;=$AD$11,H827&gt;$AC$10,H827&gt;$AB$10,H827&gt;$AA$10,H827&gt;$Z$10),"BB",AND(H827&gt;=$AC$11,H827&gt;$AB$10,H827&gt;$AA$10,H827&gt;$Z$10),"CB",AND(H827&gt;=$AB$11,H827&gt;$AA$10,H827&gt;$Z$10),"CC",AND(H827&gt;=$AA$11,H827&gt;$Z$10),"DC",H827&gt;=50,"DD"),IF(H827&gt;=$Y$9,"FD","FF")),R827),IF(J827&gt;=$X$32,$X$30,IF(J827&gt;=$Y$32,$Y$30,IF(J827&gt;=$Z$32,$Z$30,IF(J827&gt;=$AA$32,$AA$30,IF(J827&gt;=$AB$32,$AB$30,IF(J827&gt;=$AC$32,$AC$30,IF(J827&gt;=$AD$32,$AD$30,IF(J827&gt;=$AE$32,$AE$30,$AF$30))))))))),R827)</f>
        <v/>
      </c>
      <c r="T827" s="9" t="str" cm="1">
        <f t="array" ref="T827">IF(A827&lt;&gt;"",IF(_xlfn.BITOR(D827&lt;&gt;"GR",D827&lt;&gt;""),IF(AND(J827&gt;=50,D827&gt;=55),_xlfn.RANK.EQ(J827,$J$2:$J$1000,0),_xlfn.IFS(S827="FD",999,S827="FF",1000)),IF(AND(J827&gt;=50,F827&gt;=55),_xlfn.RANK.EQ(J827,$J$2:$J$326,0),_xlfn.IFS(S827="FD",999,S827="FF",1000))),"")</f>
        <v/>
      </c>
    </row>
    <row r="828" spans="1:20" x14ac:dyDescent="0.2">
      <c r="A828" s="3"/>
      <c r="B828" s="3"/>
      <c r="C828" s="3"/>
      <c r="D828" s="3"/>
      <c r="E828" s="16">
        <f t="shared" si="163"/>
        <v>0</v>
      </c>
      <c r="F828" s="16">
        <f t="shared" si="164"/>
        <v>0</v>
      </c>
      <c r="G828" s="9">
        <f t="shared" si="162"/>
        <v>0</v>
      </c>
      <c r="H828" s="9">
        <f t="shared" si="165"/>
        <v>0</v>
      </c>
      <c r="I828" s="9">
        <f t="shared" si="173"/>
        <v>0</v>
      </c>
      <c r="J828" s="9">
        <f t="shared" si="174"/>
        <v>0</v>
      </c>
      <c r="K828" s="9" t="str">
        <f t="shared" si="166"/>
        <v/>
      </c>
      <c r="L828" s="9" t="str">
        <f t="shared" si="167"/>
        <v/>
      </c>
      <c r="M828" s="9" t="str">
        <f t="shared" si="168"/>
        <v/>
      </c>
      <c r="N828" s="9" t="str">
        <f t="shared" si="169"/>
        <v/>
      </c>
      <c r="O828" s="9" t="str">
        <f t="shared" si="170"/>
        <v/>
      </c>
      <c r="P828" s="9" t="str">
        <f t="shared" si="171"/>
        <v/>
      </c>
      <c r="Q828" s="9" t="str">
        <f t="shared" si="172"/>
        <v/>
      </c>
      <c r="R828" s="9" t="str">
        <f>IF(A828&lt;&gt;"",IF(COUNTIF($G$2:$G$1000,"&gt;=50")&gt;=10,IF(AND(F828&gt;=55,G828&gt;=50),IF(_xlfn.RANK.EQ(K828,$K$2:$K$1000,0)&lt;=ROUND(COUNTIFS($G$2:$G$1000,"&gt;=50",$F$2:$F$1000,"&gt;=55")/100*$AF$9,0),$AF$8,IF(_xlfn.RANK.EQ(L828,$L$2:$L$1000,0)&lt;=ROUND(COUNTIFS($G$2:$G$1000,"&gt;=50",$F$2:$F$1000,"&gt;=55")/100*$AE$9,0),$AE$8,IF(_xlfn.RANK.EQ(M828,$M$2:$M$1000,0)&lt;=ROUND(COUNTIFS($G$2:$G$1000,"&gt;=50",$F$2:$F$1000,"&gt;=55")/100*$AD$9,0),$AD$8,IF(_xlfn.RANK.EQ(N828,$N$2:$N$1000,0)&lt;=ROUND(COUNTIFS($G$2:$G$1000,"&gt;=50",$F$2:$F$1000,"&gt;=55")/100*$AC$9,0),$AC$8,IF(_xlfn.RANK.EQ(O828,$O$2:$O$1000,0)&lt;=ROUND(COUNTIFS($G$2:$G$1000,"&gt;=50",$F$2:$F$1000,"&gt;=55")/100*$AB$9,0),$AB$8,IF(_xlfn.RANK.EQ(P828,$P$2:$P$1000,0)&lt;=ROUND(COUNTIFS($G$2:$G$1000,"&gt;=50",$F$2:$F$1000,"&gt;=55")/100*$AA$9,0),$AA$8,$Z$8)))))),IF(I828&gt;=$Y$9,$Y$8,$X$8)),IF(I828&gt;=$X$32,$X$30,IF(I828&gt;=$Y$32,$Y$30,IF(I828&gt;=$Z$32,$Z$30,IF(I828&gt;=$AA$32,$AA$30,IF(I828&gt;=$AB$32,$AB$30,IF(I828&gt;=$AC$32,$AC$30,IF(I828&gt;=$AD$32,$AD$30,IF(I828&gt;=$AE$32,$AE$30,$AF$30))))))))),"")</f>
        <v/>
      </c>
      <c r="S828" s="9" t="str" cm="1">
        <f t="array" ref="S828">IF(AND(D828&lt;&gt;"",D828&lt;&gt;"GR"),IF(COUNTIF($H$2:$H$1000,"&gt;=50")&gt;=10,IF(D828&lt;&gt;"GR",IF(AND(D828&gt;=55,H828&gt;=50),_xlfn.IFS(AND(H828&gt;=$AF$11,H828&gt;$AE$10,H828&gt;$AD$10,H828&gt;$AC$10,H828&gt;$AB$10,H828&gt;$AA$10,H828&gt;$Z$10),"AA",AND(H828&gt;=$AE$11,H828&gt;$AD$10,H828&gt;$AC$10,H828&gt;$AB$10,H828&gt;$AA$10,H828&gt;$Z$10),"BA",AND(H828&gt;=$AD$11,H828&gt;$AC$10,H828&gt;$AB$10,H828&gt;$AA$10,H828&gt;$Z$10),"BB",AND(H828&gt;=$AC$11,H828&gt;$AB$10,H828&gt;$AA$10,H828&gt;$Z$10),"CB",AND(H828&gt;=$AB$11,H828&gt;$AA$10,H828&gt;$Z$10),"CC",AND(H828&gt;=$AA$11,H828&gt;$Z$10),"DC",H828&gt;=50,"DD"),IF(H828&gt;=$Y$9,"FD","FF")),R828),IF(J828&gt;=$X$32,$X$30,IF(J828&gt;=$Y$32,$Y$30,IF(J828&gt;=$Z$32,$Z$30,IF(J828&gt;=$AA$32,$AA$30,IF(J828&gt;=$AB$32,$AB$30,IF(J828&gt;=$AC$32,$AC$30,IF(J828&gt;=$AD$32,$AD$30,IF(J828&gt;=$AE$32,$AE$30,$AF$30))))))))),R828)</f>
        <v/>
      </c>
      <c r="T828" s="9" t="str" cm="1">
        <f t="array" ref="T828">IF(A828&lt;&gt;"",IF(_xlfn.BITOR(D828&lt;&gt;"GR",D828&lt;&gt;""),IF(AND(J828&gt;=50,D828&gt;=55),_xlfn.RANK.EQ(J828,$J$2:$J$1000,0),_xlfn.IFS(S828="FD",999,S828="FF",1000)),IF(AND(J828&gt;=50,F828&gt;=55),_xlfn.RANK.EQ(J828,$J$2:$J$326,0),_xlfn.IFS(S828="FD",999,S828="FF",1000))),"")</f>
        <v/>
      </c>
    </row>
    <row r="829" spans="1:20" x14ac:dyDescent="0.2">
      <c r="A829" s="3"/>
      <c r="B829" s="3"/>
      <c r="C829" s="3"/>
      <c r="D829" s="3"/>
      <c r="E829" s="16">
        <f t="shared" si="163"/>
        <v>0</v>
      </c>
      <c r="F829" s="16">
        <f t="shared" si="164"/>
        <v>0</v>
      </c>
      <c r="G829" s="9">
        <f t="shared" si="162"/>
        <v>0</v>
      </c>
      <c r="H829" s="9">
        <f t="shared" si="165"/>
        <v>0</v>
      </c>
      <c r="I829" s="9">
        <f t="shared" si="173"/>
        <v>0</v>
      </c>
      <c r="J829" s="9">
        <f t="shared" si="174"/>
        <v>0</v>
      </c>
      <c r="K829" s="9" t="str">
        <f t="shared" si="166"/>
        <v/>
      </c>
      <c r="L829" s="9" t="str">
        <f t="shared" si="167"/>
        <v/>
      </c>
      <c r="M829" s="9" t="str">
        <f t="shared" si="168"/>
        <v/>
      </c>
      <c r="N829" s="9" t="str">
        <f t="shared" si="169"/>
        <v/>
      </c>
      <c r="O829" s="9" t="str">
        <f t="shared" si="170"/>
        <v/>
      </c>
      <c r="P829" s="9" t="str">
        <f t="shared" si="171"/>
        <v/>
      </c>
      <c r="Q829" s="9" t="str">
        <f t="shared" si="172"/>
        <v/>
      </c>
      <c r="R829" s="9" t="str">
        <f>IF(A829&lt;&gt;"",IF(COUNTIF($G$2:$G$1000,"&gt;=50")&gt;=10,IF(AND(F829&gt;=55,G829&gt;=50),IF(_xlfn.RANK.EQ(K829,$K$2:$K$1000,0)&lt;=ROUND(COUNTIFS($G$2:$G$1000,"&gt;=50",$F$2:$F$1000,"&gt;=55")/100*$AF$9,0),$AF$8,IF(_xlfn.RANK.EQ(L829,$L$2:$L$1000,0)&lt;=ROUND(COUNTIFS($G$2:$G$1000,"&gt;=50",$F$2:$F$1000,"&gt;=55")/100*$AE$9,0),$AE$8,IF(_xlfn.RANK.EQ(M829,$M$2:$M$1000,0)&lt;=ROUND(COUNTIFS($G$2:$G$1000,"&gt;=50",$F$2:$F$1000,"&gt;=55")/100*$AD$9,0),$AD$8,IF(_xlfn.RANK.EQ(N829,$N$2:$N$1000,0)&lt;=ROUND(COUNTIFS($G$2:$G$1000,"&gt;=50",$F$2:$F$1000,"&gt;=55")/100*$AC$9,0),$AC$8,IF(_xlfn.RANK.EQ(O829,$O$2:$O$1000,0)&lt;=ROUND(COUNTIFS($G$2:$G$1000,"&gt;=50",$F$2:$F$1000,"&gt;=55")/100*$AB$9,0),$AB$8,IF(_xlfn.RANK.EQ(P829,$P$2:$P$1000,0)&lt;=ROUND(COUNTIFS($G$2:$G$1000,"&gt;=50",$F$2:$F$1000,"&gt;=55")/100*$AA$9,0),$AA$8,$Z$8)))))),IF(I829&gt;=$Y$9,$Y$8,$X$8)),IF(I829&gt;=$X$32,$X$30,IF(I829&gt;=$Y$32,$Y$30,IF(I829&gt;=$Z$32,$Z$30,IF(I829&gt;=$AA$32,$AA$30,IF(I829&gt;=$AB$32,$AB$30,IF(I829&gt;=$AC$32,$AC$30,IF(I829&gt;=$AD$32,$AD$30,IF(I829&gt;=$AE$32,$AE$30,$AF$30))))))))),"")</f>
        <v/>
      </c>
      <c r="S829" s="9" t="str" cm="1">
        <f t="array" ref="S829">IF(AND(D829&lt;&gt;"",D829&lt;&gt;"GR"),IF(COUNTIF($H$2:$H$1000,"&gt;=50")&gt;=10,IF(D829&lt;&gt;"GR",IF(AND(D829&gt;=55,H829&gt;=50),_xlfn.IFS(AND(H829&gt;=$AF$11,H829&gt;$AE$10,H829&gt;$AD$10,H829&gt;$AC$10,H829&gt;$AB$10,H829&gt;$AA$10,H829&gt;$Z$10),"AA",AND(H829&gt;=$AE$11,H829&gt;$AD$10,H829&gt;$AC$10,H829&gt;$AB$10,H829&gt;$AA$10,H829&gt;$Z$10),"BA",AND(H829&gt;=$AD$11,H829&gt;$AC$10,H829&gt;$AB$10,H829&gt;$AA$10,H829&gt;$Z$10),"BB",AND(H829&gt;=$AC$11,H829&gt;$AB$10,H829&gt;$AA$10,H829&gt;$Z$10),"CB",AND(H829&gt;=$AB$11,H829&gt;$AA$10,H829&gt;$Z$10),"CC",AND(H829&gt;=$AA$11,H829&gt;$Z$10),"DC",H829&gt;=50,"DD"),IF(H829&gt;=$Y$9,"FD","FF")),R829),IF(J829&gt;=$X$32,$X$30,IF(J829&gt;=$Y$32,$Y$30,IF(J829&gt;=$Z$32,$Z$30,IF(J829&gt;=$AA$32,$AA$30,IF(J829&gt;=$AB$32,$AB$30,IF(J829&gt;=$AC$32,$AC$30,IF(J829&gt;=$AD$32,$AD$30,IF(J829&gt;=$AE$32,$AE$30,$AF$30))))))))),R829)</f>
        <v/>
      </c>
      <c r="T829" s="9" t="str" cm="1">
        <f t="array" ref="T829">IF(A829&lt;&gt;"",IF(_xlfn.BITOR(D829&lt;&gt;"GR",D829&lt;&gt;""),IF(AND(J829&gt;=50,D829&gt;=55),_xlfn.RANK.EQ(J829,$J$2:$J$1000,0),_xlfn.IFS(S829="FD",999,S829="FF",1000)),IF(AND(J829&gt;=50,F829&gt;=55),_xlfn.RANK.EQ(J829,$J$2:$J$326,0),_xlfn.IFS(S829="FD",999,S829="FF",1000))),"")</f>
        <v/>
      </c>
    </row>
    <row r="830" spans="1:20" x14ac:dyDescent="0.2">
      <c r="A830" s="3"/>
      <c r="B830" s="3"/>
      <c r="C830" s="3"/>
      <c r="D830" s="3"/>
      <c r="E830" s="16">
        <f t="shared" si="163"/>
        <v>0</v>
      </c>
      <c r="F830" s="16">
        <f t="shared" si="164"/>
        <v>0</v>
      </c>
      <c r="G830" s="9">
        <f t="shared" si="162"/>
        <v>0</v>
      </c>
      <c r="H830" s="9">
        <f t="shared" si="165"/>
        <v>0</v>
      </c>
      <c r="I830" s="9">
        <f t="shared" si="173"/>
        <v>0</v>
      </c>
      <c r="J830" s="9">
        <f t="shared" si="174"/>
        <v>0</v>
      </c>
      <c r="K830" s="9" t="str">
        <f t="shared" si="166"/>
        <v/>
      </c>
      <c r="L830" s="9" t="str">
        <f t="shared" si="167"/>
        <v/>
      </c>
      <c r="M830" s="9" t="str">
        <f t="shared" si="168"/>
        <v/>
      </c>
      <c r="N830" s="9" t="str">
        <f t="shared" si="169"/>
        <v/>
      </c>
      <c r="O830" s="9" t="str">
        <f t="shared" si="170"/>
        <v/>
      </c>
      <c r="P830" s="9" t="str">
        <f t="shared" si="171"/>
        <v/>
      </c>
      <c r="Q830" s="9" t="str">
        <f t="shared" si="172"/>
        <v/>
      </c>
      <c r="R830" s="9" t="str">
        <f>IF(A830&lt;&gt;"",IF(COUNTIF($G$2:$G$1000,"&gt;=50")&gt;=10,IF(AND(F830&gt;=55,G830&gt;=50),IF(_xlfn.RANK.EQ(K830,$K$2:$K$1000,0)&lt;=ROUND(COUNTIFS($G$2:$G$1000,"&gt;=50",$F$2:$F$1000,"&gt;=55")/100*$AF$9,0),$AF$8,IF(_xlfn.RANK.EQ(L830,$L$2:$L$1000,0)&lt;=ROUND(COUNTIFS($G$2:$G$1000,"&gt;=50",$F$2:$F$1000,"&gt;=55")/100*$AE$9,0),$AE$8,IF(_xlfn.RANK.EQ(M830,$M$2:$M$1000,0)&lt;=ROUND(COUNTIFS($G$2:$G$1000,"&gt;=50",$F$2:$F$1000,"&gt;=55")/100*$AD$9,0),$AD$8,IF(_xlfn.RANK.EQ(N830,$N$2:$N$1000,0)&lt;=ROUND(COUNTIFS($G$2:$G$1000,"&gt;=50",$F$2:$F$1000,"&gt;=55")/100*$AC$9,0),$AC$8,IF(_xlfn.RANK.EQ(O830,$O$2:$O$1000,0)&lt;=ROUND(COUNTIFS($G$2:$G$1000,"&gt;=50",$F$2:$F$1000,"&gt;=55")/100*$AB$9,0),$AB$8,IF(_xlfn.RANK.EQ(P830,$P$2:$P$1000,0)&lt;=ROUND(COUNTIFS($G$2:$G$1000,"&gt;=50",$F$2:$F$1000,"&gt;=55")/100*$AA$9,0),$AA$8,$Z$8)))))),IF(I830&gt;=$Y$9,$Y$8,$X$8)),IF(I830&gt;=$X$32,$X$30,IF(I830&gt;=$Y$32,$Y$30,IF(I830&gt;=$Z$32,$Z$30,IF(I830&gt;=$AA$32,$AA$30,IF(I830&gt;=$AB$32,$AB$30,IF(I830&gt;=$AC$32,$AC$30,IF(I830&gt;=$AD$32,$AD$30,IF(I830&gt;=$AE$32,$AE$30,$AF$30))))))))),"")</f>
        <v/>
      </c>
      <c r="S830" s="9" t="str" cm="1">
        <f t="array" ref="S830">IF(AND(D830&lt;&gt;"",D830&lt;&gt;"GR"),IF(COUNTIF($H$2:$H$1000,"&gt;=50")&gt;=10,IF(D830&lt;&gt;"GR",IF(AND(D830&gt;=55,H830&gt;=50),_xlfn.IFS(AND(H830&gt;=$AF$11,H830&gt;$AE$10,H830&gt;$AD$10,H830&gt;$AC$10,H830&gt;$AB$10,H830&gt;$AA$10,H830&gt;$Z$10),"AA",AND(H830&gt;=$AE$11,H830&gt;$AD$10,H830&gt;$AC$10,H830&gt;$AB$10,H830&gt;$AA$10,H830&gt;$Z$10),"BA",AND(H830&gt;=$AD$11,H830&gt;$AC$10,H830&gt;$AB$10,H830&gt;$AA$10,H830&gt;$Z$10),"BB",AND(H830&gt;=$AC$11,H830&gt;$AB$10,H830&gt;$AA$10,H830&gt;$Z$10),"CB",AND(H830&gt;=$AB$11,H830&gt;$AA$10,H830&gt;$Z$10),"CC",AND(H830&gt;=$AA$11,H830&gt;$Z$10),"DC",H830&gt;=50,"DD"),IF(H830&gt;=$Y$9,"FD","FF")),R830),IF(J830&gt;=$X$32,$X$30,IF(J830&gt;=$Y$32,$Y$30,IF(J830&gt;=$Z$32,$Z$30,IF(J830&gt;=$AA$32,$AA$30,IF(J830&gt;=$AB$32,$AB$30,IF(J830&gt;=$AC$32,$AC$30,IF(J830&gt;=$AD$32,$AD$30,IF(J830&gt;=$AE$32,$AE$30,$AF$30))))))))),R830)</f>
        <v/>
      </c>
      <c r="T830" s="9" t="str" cm="1">
        <f t="array" ref="T830">IF(A830&lt;&gt;"",IF(_xlfn.BITOR(D830&lt;&gt;"GR",D830&lt;&gt;""),IF(AND(J830&gt;=50,D830&gt;=55),_xlfn.RANK.EQ(J830,$J$2:$J$1000,0),_xlfn.IFS(S830="FD",999,S830="FF",1000)),IF(AND(J830&gt;=50,F830&gt;=55),_xlfn.RANK.EQ(J830,$J$2:$J$326,0),_xlfn.IFS(S830="FD",999,S830="FF",1000))),"")</f>
        <v/>
      </c>
    </row>
    <row r="831" spans="1:20" x14ac:dyDescent="0.2">
      <c r="A831" s="3"/>
      <c r="B831" s="3"/>
      <c r="C831" s="3"/>
      <c r="D831" s="3"/>
      <c r="E831" s="16">
        <f t="shared" si="163"/>
        <v>0</v>
      </c>
      <c r="F831" s="16">
        <f t="shared" si="164"/>
        <v>0</v>
      </c>
      <c r="G831" s="9">
        <f t="shared" si="162"/>
        <v>0</v>
      </c>
      <c r="H831" s="9">
        <f t="shared" si="165"/>
        <v>0</v>
      </c>
      <c r="I831" s="9">
        <f t="shared" si="173"/>
        <v>0</v>
      </c>
      <c r="J831" s="9">
        <f t="shared" si="174"/>
        <v>0</v>
      </c>
      <c r="K831" s="9" t="str">
        <f t="shared" si="166"/>
        <v/>
      </c>
      <c r="L831" s="9" t="str">
        <f t="shared" si="167"/>
        <v/>
      </c>
      <c r="M831" s="9" t="str">
        <f t="shared" si="168"/>
        <v/>
      </c>
      <c r="N831" s="9" t="str">
        <f t="shared" si="169"/>
        <v/>
      </c>
      <c r="O831" s="9" t="str">
        <f t="shared" si="170"/>
        <v/>
      </c>
      <c r="P831" s="9" t="str">
        <f t="shared" si="171"/>
        <v/>
      </c>
      <c r="Q831" s="9" t="str">
        <f t="shared" si="172"/>
        <v/>
      </c>
      <c r="R831" s="9" t="str">
        <f>IF(A831&lt;&gt;"",IF(COUNTIF($G$2:$G$1000,"&gt;=50")&gt;=10,IF(AND(F831&gt;=55,G831&gt;=50),IF(_xlfn.RANK.EQ(K831,$K$2:$K$1000,0)&lt;=ROUND(COUNTIFS($G$2:$G$1000,"&gt;=50",$F$2:$F$1000,"&gt;=55")/100*$AF$9,0),$AF$8,IF(_xlfn.RANK.EQ(L831,$L$2:$L$1000,0)&lt;=ROUND(COUNTIFS($G$2:$G$1000,"&gt;=50",$F$2:$F$1000,"&gt;=55")/100*$AE$9,0),$AE$8,IF(_xlfn.RANK.EQ(M831,$M$2:$M$1000,0)&lt;=ROUND(COUNTIFS($G$2:$G$1000,"&gt;=50",$F$2:$F$1000,"&gt;=55")/100*$AD$9,0),$AD$8,IF(_xlfn.RANK.EQ(N831,$N$2:$N$1000,0)&lt;=ROUND(COUNTIFS($G$2:$G$1000,"&gt;=50",$F$2:$F$1000,"&gt;=55")/100*$AC$9,0),$AC$8,IF(_xlfn.RANK.EQ(O831,$O$2:$O$1000,0)&lt;=ROUND(COUNTIFS($G$2:$G$1000,"&gt;=50",$F$2:$F$1000,"&gt;=55")/100*$AB$9,0),$AB$8,IF(_xlfn.RANK.EQ(P831,$P$2:$P$1000,0)&lt;=ROUND(COUNTIFS($G$2:$G$1000,"&gt;=50",$F$2:$F$1000,"&gt;=55")/100*$AA$9,0),$AA$8,$Z$8)))))),IF(I831&gt;=$Y$9,$Y$8,$X$8)),IF(I831&gt;=$X$32,$X$30,IF(I831&gt;=$Y$32,$Y$30,IF(I831&gt;=$Z$32,$Z$30,IF(I831&gt;=$AA$32,$AA$30,IF(I831&gt;=$AB$32,$AB$30,IF(I831&gt;=$AC$32,$AC$30,IF(I831&gt;=$AD$32,$AD$30,IF(I831&gt;=$AE$32,$AE$30,$AF$30))))))))),"")</f>
        <v/>
      </c>
      <c r="S831" s="9" t="str" cm="1">
        <f t="array" ref="S831">IF(AND(D831&lt;&gt;"",D831&lt;&gt;"GR"),IF(COUNTIF($H$2:$H$1000,"&gt;=50")&gt;=10,IF(D831&lt;&gt;"GR",IF(AND(D831&gt;=55,H831&gt;=50),_xlfn.IFS(AND(H831&gt;=$AF$11,H831&gt;$AE$10,H831&gt;$AD$10,H831&gt;$AC$10,H831&gt;$AB$10,H831&gt;$AA$10,H831&gt;$Z$10),"AA",AND(H831&gt;=$AE$11,H831&gt;$AD$10,H831&gt;$AC$10,H831&gt;$AB$10,H831&gt;$AA$10,H831&gt;$Z$10),"BA",AND(H831&gt;=$AD$11,H831&gt;$AC$10,H831&gt;$AB$10,H831&gt;$AA$10,H831&gt;$Z$10),"BB",AND(H831&gt;=$AC$11,H831&gt;$AB$10,H831&gt;$AA$10,H831&gt;$Z$10),"CB",AND(H831&gt;=$AB$11,H831&gt;$AA$10,H831&gt;$Z$10),"CC",AND(H831&gt;=$AA$11,H831&gt;$Z$10),"DC",H831&gt;=50,"DD"),IF(H831&gt;=$Y$9,"FD","FF")),R831),IF(J831&gt;=$X$32,$X$30,IF(J831&gt;=$Y$32,$Y$30,IF(J831&gt;=$Z$32,$Z$30,IF(J831&gt;=$AA$32,$AA$30,IF(J831&gt;=$AB$32,$AB$30,IF(J831&gt;=$AC$32,$AC$30,IF(J831&gt;=$AD$32,$AD$30,IF(J831&gt;=$AE$32,$AE$30,$AF$30))))))))),R831)</f>
        <v/>
      </c>
      <c r="T831" s="9" t="str" cm="1">
        <f t="array" ref="T831">IF(A831&lt;&gt;"",IF(_xlfn.BITOR(D831&lt;&gt;"GR",D831&lt;&gt;""),IF(AND(J831&gt;=50,D831&gt;=55),_xlfn.RANK.EQ(J831,$J$2:$J$1000,0),_xlfn.IFS(S831="FD",999,S831="FF",1000)),IF(AND(J831&gt;=50,F831&gt;=55),_xlfn.RANK.EQ(J831,$J$2:$J$326,0),_xlfn.IFS(S831="FD",999,S831="FF",1000))),"")</f>
        <v/>
      </c>
    </row>
    <row r="832" spans="1:20" x14ac:dyDescent="0.2">
      <c r="A832" s="3"/>
      <c r="B832" s="3"/>
      <c r="C832" s="3"/>
      <c r="D832" s="3"/>
      <c r="E832" s="16">
        <f t="shared" si="163"/>
        <v>0</v>
      </c>
      <c r="F832" s="16">
        <f t="shared" si="164"/>
        <v>0</v>
      </c>
      <c r="G832" s="9">
        <f t="shared" si="162"/>
        <v>0</v>
      </c>
      <c r="H832" s="9">
        <f t="shared" si="165"/>
        <v>0</v>
      </c>
      <c r="I832" s="9">
        <f t="shared" si="173"/>
        <v>0</v>
      </c>
      <c r="J832" s="9">
        <f t="shared" si="174"/>
        <v>0</v>
      </c>
      <c r="K832" s="9" t="str">
        <f t="shared" si="166"/>
        <v/>
      </c>
      <c r="L832" s="9" t="str">
        <f t="shared" si="167"/>
        <v/>
      </c>
      <c r="M832" s="9" t="str">
        <f t="shared" si="168"/>
        <v/>
      </c>
      <c r="N832" s="9" t="str">
        <f t="shared" si="169"/>
        <v/>
      </c>
      <c r="O832" s="9" t="str">
        <f t="shared" si="170"/>
        <v/>
      </c>
      <c r="P832" s="9" t="str">
        <f t="shared" si="171"/>
        <v/>
      </c>
      <c r="Q832" s="9" t="str">
        <f t="shared" si="172"/>
        <v/>
      </c>
      <c r="R832" s="9" t="str">
        <f>IF(A832&lt;&gt;"",IF(COUNTIF($G$2:$G$1000,"&gt;=50")&gt;=10,IF(AND(F832&gt;=55,G832&gt;=50),IF(_xlfn.RANK.EQ(K832,$K$2:$K$1000,0)&lt;=ROUND(COUNTIFS($G$2:$G$1000,"&gt;=50",$F$2:$F$1000,"&gt;=55")/100*$AF$9,0),$AF$8,IF(_xlfn.RANK.EQ(L832,$L$2:$L$1000,0)&lt;=ROUND(COUNTIFS($G$2:$G$1000,"&gt;=50",$F$2:$F$1000,"&gt;=55")/100*$AE$9,0),$AE$8,IF(_xlfn.RANK.EQ(M832,$M$2:$M$1000,0)&lt;=ROUND(COUNTIFS($G$2:$G$1000,"&gt;=50",$F$2:$F$1000,"&gt;=55")/100*$AD$9,0),$AD$8,IF(_xlfn.RANK.EQ(N832,$N$2:$N$1000,0)&lt;=ROUND(COUNTIFS($G$2:$G$1000,"&gt;=50",$F$2:$F$1000,"&gt;=55")/100*$AC$9,0),$AC$8,IF(_xlfn.RANK.EQ(O832,$O$2:$O$1000,0)&lt;=ROUND(COUNTIFS($G$2:$G$1000,"&gt;=50",$F$2:$F$1000,"&gt;=55")/100*$AB$9,0),$AB$8,IF(_xlfn.RANK.EQ(P832,$P$2:$P$1000,0)&lt;=ROUND(COUNTIFS($G$2:$G$1000,"&gt;=50",$F$2:$F$1000,"&gt;=55")/100*$AA$9,0),$AA$8,$Z$8)))))),IF(I832&gt;=$Y$9,$Y$8,$X$8)),IF(I832&gt;=$X$32,$X$30,IF(I832&gt;=$Y$32,$Y$30,IF(I832&gt;=$Z$32,$Z$30,IF(I832&gt;=$AA$32,$AA$30,IF(I832&gt;=$AB$32,$AB$30,IF(I832&gt;=$AC$32,$AC$30,IF(I832&gt;=$AD$32,$AD$30,IF(I832&gt;=$AE$32,$AE$30,$AF$30))))))))),"")</f>
        <v/>
      </c>
      <c r="S832" s="9" t="str" cm="1">
        <f t="array" ref="S832">IF(AND(D832&lt;&gt;"",D832&lt;&gt;"GR"),IF(COUNTIF($H$2:$H$1000,"&gt;=50")&gt;=10,IF(D832&lt;&gt;"GR",IF(AND(D832&gt;=55,H832&gt;=50),_xlfn.IFS(AND(H832&gt;=$AF$11,H832&gt;$AE$10,H832&gt;$AD$10,H832&gt;$AC$10,H832&gt;$AB$10,H832&gt;$AA$10,H832&gt;$Z$10),"AA",AND(H832&gt;=$AE$11,H832&gt;$AD$10,H832&gt;$AC$10,H832&gt;$AB$10,H832&gt;$AA$10,H832&gt;$Z$10),"BA",AND(H832&gt;=$AD$11,H832&gt;$AC$10,H832&gt;$AB$10,H832&gt;$AA$10,H832&gt;$Z$10),"BB",AND(H832&gt;=$AC$11,H832&gt;$AB$10,H832&gt;$AA$10,H832&gt;$Z$10),"CB",AND(H832&gt;=$AB$11,H832&gt;$AA$10,H832&gt;$Z$10),"CC",AND(H832&gt;=$AA$11,H832&gt;$Z$10),"DC",H832&gt;=50,"DD"),IF(H832&gt;=$Y$9,"FD","FF")),R832),IF(J832&gt;=$X$32,$X$30,IF(J832&gt;=$Y$32,$Y$30,IF(J832&gt;=$Z$32,$Z$30,IF(J832&gt;=$AA$32,$AA$30,IF(J832&gt;=$AB$32,$AB$30,IF(J832&gt;=$AC$32,$AC$30,IF(J832&gt;=$AD$32,$AD$30,IF(J832&gt;=$AE$32,$AE$30,$AF$30))))))))),R832)</f>
        <v/>
      </c>
      <c r="T832" s="9" t="str" cm="1">
        <f t="array" ref="T832">IF(A832&lt;&gt;"",IF(_xlfn.BITOR(D832&lt;&gt;"GR",D832&lt;&gt;""),IF(AND(J832&gt;=50,D832&gt;=55),_xlfn.RANK.EQ(J832,$J$2:$J$1000,0),_xlfn.IFS(S832="FD",999,S832="FF",1000)),IF(AND(J832&gt;=50,F832&gt;=55),_xlfn.RANK.EQ(J832,$J$2:$J$326,0),_xlfn.IFS(S832="FD",999,S832="FF",1000))),"")</f>
        <v/>
      </c>
    </row>
    <row r="833" spans="1:20" x14ac:dyDescent="0.2">
      <c r="A833" s="3"/>
      <c r="B833" s="3"/>
      <c r="C833" s="3"/>
      <c r="D833" s="3"/>
      <c r="E833" s="16">
        <f t="shared" si="163"/>
        <v>0</v>
      </c>
      <c r="F833" s="16">
        <f t="shared" si="164"/>
        <v>0</v>
      </c>
      <c r="G833" s="9">
        <f t="shared" si="162"/>
        <v>0</v>
      </c>
      <c r="H833" s="9">
        <f t="shared" si="165"/>
        <v>0</v>
      </c>
      <c r="I833" s="9">
        <f t="shared" si="173"/>
        <v>0</v>
      </c>
      <c r="J833" s="9">
        <f t="shared" si="174"/>
        <v>0</v>
      </c>
      <c r="K833" s="9" t="str">
        <f t="shared" si="166"/>
        <v/>
      </c>
      <c r="L833" s="9" t="str">
        <f t="shared" si="167"/>
        <v/>
      </c>
      <c r="M833" s="9" t="str">
        <f t="shared" si="168"/>
        <v/>
      </c>
      <c r="N833" s="9" t="str">
        <f t="shared" si="169"/>
        <v/>
      </c>
      <c r="O833" s="9" t="str">
        <f t="shared" si="170"/>
        <v/>
      </c>
      <c r="P833" s="9" t="str">
        <f t="shared" si="171"/>
        <v/>
      </c>
      <c r="Q833" s="9" t="str">
        <f t="shared" si="172"/>
        <v/>
      </c>
      <c r="R833" s="9" t="str">
        <f>IF(A833&lt;&gt;"",IF(COUNTIF($G$2:$G$1000,"&gt;=50")&gt;=10,IF(AND(F833&gt;=55,G833&gt;=50),IF(_xlfn.RANK.EQ(K833,$K$2:$K$1000,0)&lt;=ROUND(COUNTIFS($G$2:$G$1000,"&gt;=50",$F$2:$F$1000,"&gt;=55")/100*$AF$9,0),$AF$8,IF(_xlfn.RANK.EQ(L833,$L$2:$L$1000,0)&lt;=ROUND(COUNTIFS($G$2:$G$1000,"&gt;=50",$F$2:$F$1000,"&gt;=55")/100*$AE$9,0),$AE$8,IF(_xlfn.RANK.EQ(M833,$M$2:$M$1000,0)&lt;=ROUND(COUNTIFS($G$2:$G$1000,"&gt;=50",$F$2:$F$1000,"&gt;=55")/100*$AD$9,0),$AD$8,IF(_xlfn.RANK.EQ(N833,$N$2:$N$1000,0)&lt;=ROUND(COUNTIFS($G$2:$G$1000,"&gt;=50",$F$2:$F$1000,"&gt;=55")/100*$AC$9,0),$AC$8,IF(_xlfn.RANK.EQ(O833,$O$2:$O$1000,0)&lt;=ROUND(COUNTIFS($G$2:$G$1000,"&gt;=50",$F$2:$F$1000,"&gt;=55")/100*$AB$9,0),$AB$8,IF(_xlfn.RANK.EQ(P833,$P$2:$P$1000,0)&lt;=ROUND(COUNTIFS($G$2:$G$1000,"&gt;=50",$F$2:$F$1000,"&gt;=55")/100*$AA$9,0),$AA$8,$Z$8)))))),IF(I833&gt;=$Y$9,$Y$8,$X$8)),IF(I833&gt;=$X$32,$X$30,IF(I833&gt;=$Y$32,$Y$30,IF(I833&gt;=$Z$32,$Z$30,IF(I833&gt;=$AA$32,$AA$30,IF(I833&gt;=$AB$32,$AB$30,IF(I833&gt;=$AC$32,$AC$30,IF(I833&gt;=$AD$32,$AD$30,IF(I833&gt;=$AE$32,$AE$30,$AF$30))))))))),"")</f>
        <v/>
      </c>
      <c r="S833" s="9" t="str" cm="1">
        <f t="array" ref="S833">IF(AND(D833&lt;&gt;"",D833&lt;&gt;"GR"),IF(COUNTIF($H$2:$H$1000,"&gt;=50")&gt;=10,IF(D833&lt;&gt;"GR",IF(AND(D833&gt;=55,H833&gt;=50),_xlfn.IFS(AND(H833&gt;=$AF$11,H833&gt;$AE$10,H833&gt;$AD$10,H833&gt;$AC$10,H833&gt;$AB$10,H833&gt;$AA$10,H833&gt;$Z$10),"AA",AND(H833&gt;=$AE$11,H833&gt;$AD$10,H833&gt;$AC$10,H833&gt;$AB$10,H833&gt;$AA$10,H833&gt;$Z$10),"BA",AND(H833&gt;=$AD$11,H833&gt;$AC$10,H833&gt;$AB$10,H833&gt;$AA$10,H833&gt;$Z$10),"BB",AND(H833&gt;=$AC$11,H833&gt;$AB$10,H833&gt;$AA$10,H833&gt;$Z$10),"CB",AND(H833&gt;=$AB$11,H833&gt;$AA$10,H833&gt;$Z$10),"CC",AND(H833&gt;=$AA$11,H833&gt;$Z$10),"DC",H833&gt;=50,"DD"),IF(H833&gt;=$Y$9,"FD","FF")),R833),IF(J833&gt;=$X$32,$X$30,IF(J833&gt;=$Y$32,$Y$30,IF(J833&gt;=$Z$32,$Z$30,IF(J833&gt;=$AA$32,$AA$30,IF(J833&gt;=$AB$32,$AB$30,IF(J833&gt;=$AC$32,$AC$30,IF(J833&gt;=$AD$32,$AD$30,IF(J833&gt;=$AE$32,$AE$30,$AF$30))))))))),R833)</f>
        <v/>
      </c>
      <c r="T833" s="9" t="str" cm="1">
        <f t="array" ref="T833">IF(A833&lt;&gt;"",IF(_xlfn.BITOR(D833&lt;&gt;"GR",D833&lt;&gt;""),IF(AND(J833&gt;=50,D833&gt;=55),_xlfn.RANK.EQ(J833,$J$2:$J$1000,0),_xlfn.IFS(S833="FD",999,S833="FF",1000)),IF(AND(J833&gt;=50,F833&gt;=55),_xlfn.RANK.EQ(J833,$J$2:$J$326,0),_xlfn.IFS(S833="FD",999,S833="FF",1000))),"")</f>
        <v/>
      </c>
    </row>
    <row r="834" spans="1:20" x14ac:dyDescent="0.2">
      <c r="A834" s="3"/>
      <c r="B834" s="3"/>
      <c r="C834" s="3"/>
      <c r="D834" s="3"/>
      <c r="E834" s="16">
        <f t="shared" si="163"/>
        <v>0</v>
      </c>
      <c r="F834" s="16">
        <f t="shared" si="164"/>
        <v>0</v>
      </c>
      <c r="G834" s="9">
        <f t="shared" ref="G834:G897" si="175">(E834*0.4)+(F834*0.6)</f>
        <v>0</v>
      </c>
      <c r="H834" s="9">
        <f t="shared" si="165"/>
        <v>0</v>
      </c>
      <c r="I834" s="9">
        <f t="shared" si="173"/>
        <v>0</v>
      </c>
      <c r="J834" s="9">
        <f t="shared" si="174"/>
        <v>0</v>
      </c>
      <c r="K834" s="9" t="str">
        <f t="shared" si="166"/>
        <v/>
      </c>
      <c r="L834" s="9" t="str">
        <f t="shared" si="167"/>
        <v/>
      </c>
      <c r="M834" s="9" t="str">
        <f t="shared" si="168"/>
        <v/>
      </c>
      <c r="N834" s="9" t="str">
        <f t="shared" si="169"/>
        <v/>
      </c>
      <c r="O834" s="9" t="str">
        <f t="shared" si="170"/>
        <v/>
      </c>
      <c r="P834" s="9" t="str">
        <f t="shared" si="171"/>
        <v/>
      </c>
      <c r="Q834" s="9" t="str">
        <f t="shared" si="172"/>
        <v/>
      </c>
      <c r="R834" s="9" t="str">
        <f>IF(A834&lt;&gt;"",IF(COUNTIF($G$2:$G$1000,"&gt;=50")&gt;=10,IF(AND(F834&gt;=55,G834&gt;=50),IF(_xlfn.RANK.EQ(K834,$K$2:$K$1000,0)&lt;=ROUND(COUNTIFS($G$2:$G$1000,"&gt;=50",$F$2:$F$1000,"&gt;=55")/100*$AF$9,0),$AF$8,IF(_xlfn.RANK.EQ(L834,$L$2:$L$1000,0)&lt;=ROUND(COUNTIFS($G$2:$G$1000,"&gt;=50",$F$2:$F$1000,"&gt;=55")/100*$AE$9,0),$AE$8,IF(_xlfn.RANK.EQ(M834,$M$2:$M$1000,0)&lt;=ROUND(COUNTIFS($G$2:$G$1000,"&gt;=50",$F$2:$F$1000,"&gt;=55")/100*$AD$9,0),$AD$8,IF(_xlfn.RANK.EQ(N834,$N$2:$N$1000,0)&lt;=ROUND(COUNTIFS($G$2:$G$1000,"&gt;=50",$F$2:$F$1000,"&gt;=55")/100*$AC$9,0),$AC$8,IF(_xlfn.RANK.EQ(O834,$O$2:$O$1000,0)&lt;=ROUND(COUNTIFS($G$2:$G$1000,"&gt;=50",$F$2:$F$1000,"&gt;=55")/100*$AB$9,0),$AB$8,IF(_xlfn.RANK.EQ(P834,$P$2:$P$1000,0)&lt;=ROUND(COUNTIFS($G$2:$G$1000,"&gt;=50",$F$2:$F$1000,"&gt;=55")/100*$AA$9,0),$AA$8,$Z$8)))))),IF(I834&gt;=$Y$9,$Y$8,$X$8)),IF(I834&gt;=$X$32,$X$30,IF(I834&gt;=$Y$32,$Y$30,IF(I834&gt;=$Z$32,$Z$30,IF(I834&gt;=$AA$32,$AA$30,IF(I834&gt;=$AB$32,$AB$30,IF(I834&gt;=$AC$32,$AC$30,IF(I834&gt;=$AD$32,$AD$30,IF(I834&gt;=$AE$32,$AE$30,$AF$30))))))))),"")</f>
        <v/>
      </c>
      <c r="S834" s="9" t="str" cm="1">
        <f t="array" ref="S834">IF(AND(D834&lt;&gt;"",D834&lt;&gt;"GR"),IF(COUNTIF($H$2:$H$1000,"&gt;=50")&gt;=10,IF(D834&lt;&gt;"GR",IF(AND(D834&gt;=55,H834&gt;=50),_xlfn.IFS(AND(H834&gt;=$AF$11,H834&gt;$AE$10,H834&gt;$AD$10,H834&gt;$AC$10,H834&gt;$AB$10,H834&gt;$AA$10,H834&gt;$Z$10),"AA",AND(H834&gt;=$AE$11,H834&gt;$AD$10,H834&gt;$AC$10,H834&gt;$AB$10,H834&gt;$AA$10,H834&gt;$Z$10),"BA",AND(H834&gt;=$AD$11,H834&gt;$AC$10,H834&gt;$AB$10,H834&gt;$AA$10,H834&gt;$Z$10),"BB",AND(H834&gt;=$AC$11,H834&gt;$AB$10,H834&gt;$AA$10,H834&gt;$Z$10),"CB",AND(H834&gt;=$AB$11,H834&gt;$AA$10,H834&gt;$Z$10),"CC",AND(H834&gt;=$AA$11,H834&gt;$Z$10),"DC",H834&gt;=50,"DD"),IF(H834&gt;=$Y$9,"FD","FF")),R834),IF(J834&gt;=$X$32,$X$30,IF(J834&gt;=$Y$32,$Y$30,IF(J834&gt;=$Z$32,$Z$30,IF(J834&gt;=$AA$32,$AA$30,IF(J834&gt;=$AB$32,$AB$30,IF(J834&gt;=$AC$32,$AC$30,IF(J834&gt;=$AD$32,$AD$30,IF(J834&gt;=$AE$32,$AE$30,$AF$30))))))))),R834)</f>
        <v/>
      </c>
      <c r="T834" s="9" t="str" cm="1">
        <f t="array" ref="T834">IF(A834&lt;&gt;"",IF(_xlfn.BITOR(D834&lt;&gt;"GR",D834&lt;&gt;""),IF(AND(J834&gt;=50,D834&gt;=55),_xlfn.RANK.EQ(J834,$J$2:$J$1000,0),_xlfn.IFS(S834="FD",999,S834="FF",1000)),IF(AND(J834&gt;=50,F834&gt;=55),_xlfn.RANK.EQ(J834,$J$2:$J$326,0),_xlfn.IFS(S834="FD",999,S834="FF",1000))),"")</f>
        <v/>
      </c>
    </row>
    <row r="835" spans="1:20" x14ac:dyDescent="0.2">
      <c r="A835" s="3"/>
      <c r="B835" s="3"/>
      <c r="C835" s="3"/>
      <c r="D835" s="3"/>
      <c r="E835" s="16">
        <f t="shared" ref="E835:E898" si="176">IF(_xlfn.BITOR(B835="GR",B835=""),0,B835)</f>
        <v>0</v>
      </c>
      <c r="F835" s="16">
        <f t="shared" ref="F835:F898" si="177">IF(_xlfn.BITOR(C835="",C835="GR"),0,C835)</f>
        <v>0</v>
      </c>
      <c r="G835" s="9">
        <f t="shared" si="175"/>
        <v>0</v>
      </c>
      <c r="H835" s="9">
        <f t="shared" ref="H835:H898" si="178">IF(AND(D835&lt;&gt;"",D835&lt;&gt;"GR"),(E835*0.4)+(D835*0.6),G835)</f>
        <v>0</v>
      </c>
      <c r="I835" s="9">
        <f t="shared" si="173"/>
        <v>0</v>
      </c>
      <c r="J835" s="9">
        <f t="shared" si="174"/>
        <v>0</v>
      </c>
      <c r="K835" s="9" t="str">
        <f t="shared" ref="K835:K898" si="179">IF(AND(G835&gt;=50,F835&gt;=55),G835,"")</f>
        <v/>
      </c>
      <c r="L835" s="9" t="str">
        <f t="shared" ref="L835:L898" si="180">IF(K835&lt;&gt;"",IF(_xlfn.RANK.EQ(K835,$K$2:$K$326,0)&lt;=ROUND(COUNTIFS($G$2:$G$326,"&gt;=50",$F$2:$F$326,"&gt;=55")/100*$AF$9,0),"",G835),"")</f>
        <v/>
      </c>
      <c r="M835" s="9" t="str">
        <f t="shared" ref="M835:M898" si="181">IF(L835&lt;&gt;"",IF(_xlfn.RANK.EQ(L835,$L$2:$L$326,0)&lt;=ROUND(COUNTIFS($G$2:$G$326,"&gt;=50",$F$2:$F$326,"&gt;=55")/100*$AE$9,0),"",G835),"")</f>
        <v/>
      </c>
      <c r="N835" s="9" t="str">
        <f t="shared" ref="N835:N898" si="182">IF(M835&lt;&gt;"",IF(_xlfn.RANK.EQ(M835,$M$2:$M$326,0)&lt;=ROUND(COUNTIFS($G$2:$G$326,"&gt;=50",$F$2:$F$326,"&gt;=55")/100*$AD$9,0),"",G835),"")</f>
        <v/>
      </c>
      <c r="O835" s="9" t="str">
        <f t="shared" ref="O835:O898" si="183">IF(N835&lt;&gt;"",IF(_xlfn.RANK.EQ(N835,$N$2:$N$326,0)&lt;=ROUND(COUNTIFS($G$2:$G$326,"&gt;=50",$F$2:$F$326,"&gt;=55")/100*$AC$9,0),"",G835),"")</f>
        <v/>
      </c>
      <c r="P835" s="9" t="str">
        <f t="shared" ref="P835:P898" si="184">IF(O835&lt;&gt;"",IF(_xlfn.RANK.EQ(O835,$O$2:$O$326,0)&lt;=ROUND(COUNTIFS($G$2:$G$326,"&gt;=50",$F$2:$F$326,"&gt;=55")/100*$AB$9,0),"",G835),"")</f>
        <v/>
      </c>
      <c r="Q835" s="9" t="str">
        <f t="shared" ref="Q835:Q898" si="185">IF(P835&lt;&gt;"",IF(_xlfn.RANK.EQ(P835,$P$2:$P$326,0)&lt;=ROUND(COUNTIFS($G$2:$G$326,"&gt;=50",$F$2:$F$326,"&gt;=55")/100*$AA$9,0),"",G835),"")</f>
        <v/>
      </c>
      <c r="R835" s="9" t="str">
        <f>IF(A835&lt;&gt;"",IF(COUNTIF($G$2:$G$1000,"&gt;=50")&gt;=10,IF(AND(F835&gt;=55,G835&gt;=50),IF(_xlfn.RANK.EQ(K835,$K$2:$K$1000,0)&lt;=ROUND(COUNTIFS($G$2:$G$1000,"&gt;=50",$F$2:$F$1000,"&gt;=55")/100*$AF$9,0),$AF$8,IF(_xlfn.RANK.EQ(L835,$L$2:$L$1000,0)&lt;=ROUND(COUNTIFS($G$2:$G$1000,"&gt;=50",$F$2:$F$1000,"&gt;=55")/100*$AE$9,0),$AE$8,IF(_xlfn.RANK.EQ(M835,$M$2:$M$1000,0)&lt;=ROUND(COUNTIFS($G$2:$G$1000,"&gt;=50",$F$2:$F$1000,"&gt;=55")/100*$AD$9,0),$AD$8,IF(_xlfn.RANK.EQ(N835,$N$2:$N$1000,0)&lt;=ROUND(COUNTIFS($G$2:$G$1000,"&gt;=50",$F$2:$F$1000,"&gt;=55")/100*$AC$9,0),$AC$8,IF(_xlfn.RANK.EQ(O835,$O$2:$O$1000,0)&lt;=ROUND(COUNTIFS($G$2:$G$1000,"&gt;=50",$F$2:$F$1000,"&gt;=55")/100*$AB$9,0),$AB$8,IF(_xlfn.RANK.EQ(P835,$P$2:$P$1000,0)&lt;=ROUND(COUNTIFS($G$2:$G$1000,"&gt;=50",$F$2:$F$1000,"&gt;=55")/100*$AA$9,0),$AA$8,$Z$8)))))),IF(I835&gt;=$Y$9,$Y$8,$X$8)),IF(I835&gt;=$X$32,$X$30,IF(I835&gt;=$Y$32,$Y$30,IF(I835&gt;=$Z$32,$Z$30,IF(I835&gt;=$AA$32,$AA$30,IF(I835&gt;=$AB$32,$AB$30,IF(I835&gt;=$AC$32,$AC$30,IF(I835&gt;=$AD$32,$AD$30,IF(I835&gt;=$AE$32,$AE$30,$AF$30))))))))),"")</f>
        <v/>
      </c>
      <c r="S835" s="9" t="str" cm="1">
        <f t="array" ref="S835">IF(AND(D835&lt;&gt;"",D835&lt;&gt;"GR"),IF(COUNTIF($H$2:$H$1000,"&gt;=50")&gt;=10,IF(D835&lt;&gt;"GR",IF(AND(D835&gt;=55,H835&gt;=50),_xlfn.IFS(AND(H835&gt;=$AF$11,H835&gt;$AE$10,H835&gt;$AD$10,H835&gt;$AC$10,H835&gt;$AB$10,H835&gt;$AA$10,H835&gt;$Z$10),"AA",AND(H835&gt;=$AE$11,H835&gt;$AD$10,H835&gt;$AC$10,H835&gt;$AB$10,H835&gt;$AA$10,H835&gt;$Z$10),"BA",AND(H835&gt;=$AD$11,H835&gt;$AC$10,H835&gt;$AB$10,H835&gt;$AA$10,H835&gt;$Z$10),"BB",AND(H835&gt;=$AC$11,H835&gt;$AB$10,H835&gt;$AA$10,H835&gt;$Z$10),"CB",AND(H835&gt;=$AB$11,H835&gt;$AA$10,H835&gt;$Z$10),"CC",AND(H835&gt;=$AA$11,H835&gt;$Z$10),"DC",H835&gt;=50,"DD"),IF(H835&gt;=$Y$9,"FD","FF")),R835),IF(J835&gt;=$X$32,$X$30,IF(J835&gt;=$Y$32,$Y$30,IF(J835&gt;=$Z$32,$Z$30,IF(J835&gt;=$AA$32,$AA$30,IF(J835&gt;=$AB$32,$AB$30,IF(J835&gt;=$AC$32,$AC$30,IF(J835&gt;=$AD$32,$AD$30,IF(J835&gt;=$AE$32,$AE$30,$AF$30))))))))),R835)</f>
        <v/>
      </c>
      <c r="T835" s="9" t="str" cm="1">
        <f t="array" ref="T835">IF(A835&lt;&gt;"",IF(_xlfn.BITOR(D835&lt;&gt;"GR",D835&lt;&gt;""),IF(AND(J835&gt;=50,D835&gt;=55),_xlfn.RANK.EQ(J835,$J$2:$J$1000,0),_xlfn.IFS(S835="FD",999,S835="FF",1000)),IF(AND(J835&gt;=50,F835&gt;=55),_xlfn.RANK.EQ(J835,$J$2:$J$326,0),_xlfn.IFS(S835="FD",999,S835="FF",1000))),"")</f>
        <v/>
      </c>
    </row>
    <row r="836" spans="1:20" x14ac:dyDescent="0.2">
      <c r="A836" s="3"/>
      <c r="B836" s="3"/>
      <c r="C836" s="3"/>
      <c r="D836" s="3"/>
      <c r="E836" s="16">
        <f t="shared" si="176"/>
        <v>0</v>
      </c>
      <c r="F836" s="16">
        <f t="shared" si="177"/>
        <v>0</v>
      </c>
      <c r="G836" s="9">
        <f t="shared" si="175"/>
        <v>0</v>
      </c>
      <c r="H836" s="9">
        <f t="shared" si="178"/>
        <v>0</v>
      </c>
      <c r="I836" s="9">
        <f t="shared" si="173"/>
        <v>0</v>
      </c>
      <c r="J836" s="9">
        <f t="shared" si="174"/>
        <v>0</v>
      </c>
      <c r="K836" s="9" t="str">
        <f t="shared" si="179"/>
        <v/>
      </c>
      <c r="L836" s="9" t="str">
        <f t="shared" si="180"/>
        <v/>
      </c>
      <c r="M836" s="9" t="str">
        <f t="shared" si="181"/>
        <v/>
      </c>
      <c r="N836" s="9" t="str">
        <f t="shared" si="182"/>
        <v/>
      </c>
      <c r="O836" s="9" t="str">
        <f t="shared" si="183"/>
        <v/>
      </c>
      <c r="P836" s="9" t="str">
        <f t="shared" si="184"/>
        <v/>
      </c>
      <c r="Q836" s="9" t="str">
        <f t="shared" si="185"/>
        <v/>
      </c>
      <c r="R836" s="9" t="str">
        <f>IF(A836&lt;&gt;"",IF(COUNTIF($G$2:$G$1000,"&gt;=50")&gt;=10,IF(AND(F836&gt;=55,G836&gt;=50),IF(_xlfn.RANK.EQ(K836,$K$2:$K$1000,0)&lt;=ROUND(COUNTIFS($G$2:$G$1000,"&gt;=50",$F$2:$F$1000,"&gt;=55")/100*$AF$9,0),$AF$8,IF(_xlfn.RANK.EQ(L836,$L$2:$L$1000,0)&lt;=ROUND(COUNTIFS($G$2:$G$1000,"&gt;=50",$F$2:$F$1000,"&gt;=55")/100*$AE$9,0),$AE$8,IF(_xlfn.RANK.EQ(M836,$M$2:$M$1000,0)&lt;=ROUND(COUNTIFS($G$2:$G$1000,"&gt;=50",$F$2:$F$1000,"&gt;=55")/100*$AD$9,0),$AD$8,IF(_xlfn.RANK.EQ(N836,$N$2:$N$1000,0)&lt;=ROUND(COUNTIFS($G$2:$G$1000,"&gt;=50",$F$2:$F$1000,"&gt;=55")/100*$AC$9,0),$AC$8,IF(_xlfn.RANK.EQ(O836,$O$2:$O$1000,0)&lt;=ROUND(COUNTIFS($G$2:$G$1000,"&gt;=50",$F$2:$F$1000,"&gt;=55")/100*$AB$9,0),$AB$8,IF(_xlfn.RANK.EQ(P836,$P$2:$P$1000,0)&lt;=ROUND(COUNTIFS($G$2:$G$1000,"&gt;=50",$F$2:$F$1000,"&gt;=55")/100*$AA$9,0),$AA$8,$Z$8)))))),IF(I836&gt;=$Y$9,$Y$8,$X$8)),IF(I836&gt;=$X$32,$X$30,IF(I836&gt;=$Y$32,$Y$30,IF(I836&gt;=$Z$32,$Z$30,IF(I836&gt;=$AA$32,$AA$30,IF(I836&gt;=$AB$32,$AB$30,IF(I836&gt;=$AC$32,$AC$30,IF(I836&gt;=$AD$32,$AD$30,IF(I836&gt;=$AE$32,$AE$30,$AF$30))))))))),"")</f>
        <v/>
      </c>
      <c r="S836" s="9" t="str" cm="1">
        <f t="array" ref="S836">IF(AND(D836&lt;&gt;"",D836&lt;&gt;"GR"),IF(COUNTIF($H$2:$H$1000,"&gt;=50")&gt;=10,IF(D836&lt;&gt;"GR",IF(AND(D836&gt;=55,H836&gt;=50),_xlfn.IFS(AND(H836&gt;=$AF$11,H836&gt;$AE$10,H836&gt;$AD$10,H836&gt;$AC$10,H836&gt;$AB$10,H836&gt;$AA$10,H836&gt;$Z$10),"AA",AND(H836&gt;=$AE$11,H836&gt;$AD$10,H836&gt;$AC$10,H836&gt;$AB$10,H836&gt;$AA$10,H836&gt;$Z$10),"BA",AND(H836&gt;=$AD$11,H836&gt;$AC$10,H836&gt;$AB$10,H836&gt;$AA$10,H836&gt;$Z$10),"BB",AND(H836&gt;=$AC$11,H836&gt;$AB$10,H836&gt;$AA$10,H836&gt;$Z$10),"CB",AND(H836&gt;=$AB$11,H836&gt;$AA$10,H836&gt;$Z$10),"CC",AND(H836&gt;=$AA$11,H836&gt;$Z$10),"DC",H836&gt;=50,"DD"),IF(H836&gt;=$Y$9,"FD","FF")),R836),IF(J836&gt;=$X$32,$X$30,IF(J836&gt;=$Y$32,$Y$30,IF(J836&gt;=$Z$32,$Z$30,IF(J836&gt;=$AA$32,$AA$30,IF(J836&gt;=$AB$32,$AB$30,IF(J836&gt;=$AC$32,$AC$30,IF(J836&gt;=$AD$32,$AD$30,IF(J836&gt;=$AE$32,$AE$30,$AF$30))))))))),R836)</f>
        <v/>
      </c>
      <c r="T836" s="9" t="str" cm="1">
        <f t="array" ref="T836">IF(A836&lt;&gt;"",IF(_xlfn.BITOR(D836&lt;&gt;"GR",D836&lt;&gt;""),IF(AND(J836&gt;=50,D836&gt;=55),_xlfn.RANK.EQ(J836,$J$2:$J$1000,0),_xlfn.IFS(S836="FD",999,S836="FF",1000)),IF(AND(J836&gt;=50,F836&gt;=55),_xlfn.RANK.EQ(J836,$J$2:$J$326,0),_xlfn.IFS(S836="FD",999,S836="FF",1000))),"")</f>
        <v/>
      </c>
    </row>
    <row r="837" spans="1:20" x14ac:dyDescent="0.2">
      <c r="A837" s="3"/>
      <c r="B837" s="3"/>
      <c r="C837" s="3"/>
      <c r="D837" s="3"/>
      <c r="E837" s="16">
        <f t="shared" si="176"/>
        <v>0</v>
      </c>
      <c r="F837" s="16">
        <f t="shared" si="177"/>
        <v>0</v>
      </c>
      <c r="G837" s="9">
        <f t="shared" si="175"/>
        <v>0</v>
      </c>
      <c r="H837" s="9">
        <f t="shared" si="178"/>
        <v>0</v>
      </c>
      <c r="I837" s="9">
        <f t="shared" si="173"/>
        <v>0</v>
      </c>
      <c r="J837" s="9">
        <f t="shared" si="174"/>
        <v>0</v>
      </c>
      <c r="K837" s="9" t="str">
        <f t="shared" si="179"/>
        <v/>
      </c>
      <c r="L837" s="9" t="str">
        <f t="shared" si="180"/>
        <v/>
      </c>
      <c r="M837" s="9" t="str">
        <f t="shared" si="181"/>
        <v/>
      </c>
      <c r="N837" s="9" t="str">
        <f t="shared" si="182"/>
        <v/>
      </c>
      <c r="O837" s="9" t="str">
        <f t="shared" si="183"/>
        <v/>
      </c>
      <c r="P837" s="9" t="str">
        <f t="shared" si="184"/>
        <v/>
      </c>
      <c r="Q837" s="9" t="str">
        <f t="shared" si="185"/>
        <v/>
      </c>
      <c r="R837" s="9" t="str">
        <f>IF(A837&lt;&gt;"",IF(COUNTIF($G$2:$G$1000,"&gt;=50")&gt;=10,IF(AND(F837&gt;=55,G837&gt;=50),IF(_xlfn.RANK.EQ(K837,$K$2:$K$1000,0)&lt;=ROUND(COUNTIFS($G$2:$G$1000,"&gt;=50",$F$2:$F$1000,"&gt;=55")/100*$AF$9,0),$AF$8,IF(_xlfn.RANK.EQ(L837,$L$2:$L$1000,0)&lt;=ROUND(COUNTIFS($G$2:$G$1000,"&gt;=50",$F$2:$F$1000,"&gt;=55")/100*$AE$9,0),$AE$8,IF(_xlfn.RANK.EQ(M837,$M$2:$M$1000,0)&lt;=ROUND(COUNTIFS($G$2:$G$1000,"&gt;=50",$F$2:$F$1000,"&gt;=55")/100*$AD$9,0),$AD$8,IF(_xlfn.RANK.EQ(N837,$N$2:$N$1000,0)&lt;=ROUND(COUNTIFS($G$2:$G$1000,"&gt;=50",$F$2:$F$1000,"&gt;=55")/100*$AC$9,0),$AC$8,IF(_xlfn.RANK.EQ(O837,$O$2:$O$1000,0)&lt;=ROUND(COUNTIFS($G$2:$G$1000,"&gt;=50",$F$2:$F$1000,"&gt;=55")/100*$AB$9,0),$AB$8,IF(_xlfn.RANK.EQ(P837,$P$2:$P$1000,0)&lt;=ROUND(COUNTIFS($G$2:$G$1000,"&gt;=50",$F$2:$F$1000,"&gt;=55")/100*$AA$9,0),$AA$8,$Z$8)))))),IF(I837&gt;=$Y$9,$Y$8,$X$8)),IF(I837&gt;=$X$32,$X$30,IF(I837&gt;=$Y$32,$Y$30,IF(I837&gt;=$Z$32,$Z$30,IF(I837&gt;=$AA$32,$AA$30,IF(I837&gt;=$AB$32,$AB$30,IF(I837&gt;=$AC$32,$AC$30,IF(I837&gt;=$AD$32,$AD$30,IF(I837&gt;=$AE$32,$AE$30,$AF$30))))))))),"")</f>
        <v/>
      </c>
      <c r="S837" s="9" t="str" cm="1">
        <f t="array" ref="S837">IF(AND(D837&lt;&gt;"",D837&lt;&gt;"GR"),IF(COUNTIF($H$2:$H$1000,"&gt;=50")&gt;=10,IF(D837&lt;&gt;"GR",IF(AND(D837&gt;=55,H837&gt;=50),_xlfn.IFS(AND(H837&gt;=$AF$11,H837&gt;$AE$10,H837&gt;$AD$10,H837&gt;$AC$10,H837&gt;$AB$10,H837&gt;$AA$10,H837&gt;$Z$10),"AA",AND(H837&gt;=$AE$11,H837&gt;$AD$10,H837&gt;$AC$10,H837&gt;$AB$10,H837&gt;$AA$10,H837&gt;$Z$10),"BA",AND(H837&gt;=$AD$11,H837&gt;$AC$10,H837&gt;$AB$10,H837&gt;$AA$10,H837&gt;$Z$10),"BB",AND(H837&gt;=$AC$11,H837&gt;$AB$10,H837&gt;$AA$10,H837&gt;$Z$10),"CB",AND(H837&gt;=$AB$11,H837&gt;$AA$10,H837&gt;$Z$10),"CC",AND(H837&gt;=$AA$11,H837&gt;$Z$10),"DC",H837&gt;=50,"DD"),IF(H837&gt;=$Y$9,"FD","FF")),R837),IF(J837&gt;=$X$32,$X$30,IF(J837&gt;=$Y$32,$Y$30,IF(J837&gt;=$Z$32,$Z$30,IF(J837&gt;=$AA$32,$AA$30,IF(J837&gt;=$AB$32,$AB$30,IF(J837&gt;=$AC$32,$AC$30,IF(J837&gt;=$AD$32,$AD$30,IF(J837&gt;=$AE$32,$AE$30,$AF$30))))))))),R837)</f>
        <v/>
      </c>
      <c r="T837" s="9" t="str" cm="1">
        <f t="array" ref="T837">IF(A837&lt;&gt;"",IF(_xlfn.BITOR(D837&lt;&gt;"GR",D837&lt;&gt;""),IF(AND(J837&gt;=50,D837&gt;=55),_xlfn.RANK.EQ(J837,$J$2:$J$1000,0),_xlfn.IFS(S837="FD",999,S837="FF",1000)),IF(AND(J837&gt;=50,F837&gt;=55),_xlfn.RANK.EQ(J837,$J$2:$J$326,0),_xlfn.IFS(S837="FD",999,S837="FF",1000))),"")</f>
        <v/>
      </c>
    </row>
    <row r="838" spans="1:20" x14ac:dyDescent="0.2">
      <c r="A838" s="3"/>
      <c r="B838" s="3"/>
      <c r="C838" s="3"/>
      <c r="D838" s="3"/>
      <c r="E838" s="16">
        <f t="shared" si="176"/>
        <v>0</v>
      </c>
      <c r="F838" s="16">
        <f t="shared" si="177"/>
        <v>0</v>
      </c>
      <c r="G838" s="9">
        <f t="shared" si="175"/>
        <v>0</v>
      </c>
      <c r="H838" s="9">
        <f t="shared" si="178"/>
        <v>0</v>
      </c>
      <c r="I838" s="9">
        <f t="shared" si="173"/>
        <v>0</v>
      </c>
      <c r="J838" s="9">
        <f t="shared" si="174"/>
        <v>0</v>
      </c>
      <c r="K838" s="9" t="str">
        <f t="shared" si="179"/>
        <v/>
      </c>
      <c r="L838" s="9" t="str">
        <f t="shared" si="180"/>
        <v/>
      </c>
      <c r="M838" s="9" t="str">
        <f t="shared" si="181"/>
        <v/>
      </c>
      <c r="N838" s="9" t="str">
        <f t="shared" si="182"/>
        <v/>
      </c>
      <c r="O838" s="9" t="str">
        <f t="shared" si="183"/>
        <v/>
      </c>
      <c r="P838" s="9" t="str">
        <f t="shared" si="184"/>
        <v/>
      </c>
      <c r="Q838" s="9" t="str">
        <f t="shared" si="185"/>
        <v/>
      </c>
      <c r="R838" s="9" t="str">
        <f>IF(A838&lt;&gt;"",IF(COUNTIF($G$2:$G$1000,"&gt;=50")&gt;=10,IF(AND(F838&gt;=55,G838&gt;=50),IF(_xlfn.RANK.EQ(K838,$K$2:$K$1000,0)&lt;=ROUND(COUNTIFS($G$2:$G$1000,"&gt;=50",$F$2:$F$1000,"&gt;=55")/100*$AF$9,0),$AF$8,IF(_xlfn.RANK.EQ(L838,$L$2:$L$1000,0)&lt;=ROUND(COUNTIFS($G$2:$G$1000,"&gt;=50",$F$2:$F$1000,"&gt;=55")/100*$AE$9,0),$AE$8,IF(_xlfn.RANK.EQ(M838,$M$2:$M$1000,0)&lt;=ROUND(COUNTIFS($G$2:$G$1000,"&gt;=50",$F$2:$F$1000,"&gt;=55")/100*$AD$9,0),$AD$8,IF(_xlfn.RANK.EQ(N838,$N$2:$N$1000,0)&lt;=ROUND(COUNTIFS($G$2:$G$1000,"&gt;=50",$F$2:$F$1000,"&gt;=55")/100*$AC$9,0),$AC$8,IF(_xlfn.RANK.EQ(O838,$O$2:$O$1000,0)&lt;=ROUND(COUNTIFS($G$2:$G$1000,"&gt;=50",$F$2:$F$1000,"&gt;=55")/100*$AB$9,0),$AB$8,IF(_xlfn.RANK.EQ(P838,$P$2:$P$1000,0)&lt;=ROUND(COUNTIFS($G$2:$G$1000,"&gt;=50",$F$2:$F$1000,"&gt;=55")/100*$AA$9,0),$AA$8,$Z$8)))))),IF(I838&gt;=$Y$9,$Y$8,$X$8)),IF(I838&gt;=$X$32,$X$30,IF(I838&gt;=$Y$32,$Y$30,IF(I838&gt;=$Z$32,$Z$30,IF(I838&gt;=$AA$32,$AA$30,IF(I838&gt;=$AB$32,$AB$30,IF(I838&gt;=$AC$32,$AC$30,IF(I838&gt;=$AD$32,$AD$30,IF(I838&gt;=$AE$32,$AE$30,$AF$30))))))))),"")</f>
        <v/>
      </c>
      <c r="S838" s="9" t="str" cm="1">
        <f t="array" ref="S838">IF(AND(D838&lt;&gt;"",D838&lt;&gt;"GR"),IF(COUNTIF($H$2:$H$1000,"&gt;=50")&gt;=10,IF(D838&lt;&gt;"GR",IF(AND(D838&gt;=55,H838&gt;=50),_xlfn.IFS(AND(H838&gt;=$AF$11,H838&gt;$AE$10,H838&gt;$AD$10,H838&gt;$AC$10,H838&gt;$AB$10,H838&gt;$AA$10,H838&gt;$Z$10),"AA",AND(H838&gt;=$AE$11,H838&gt;$AD$10,H838&gt;$AC$10,H838&gt;$AB$10,H838&gt;$AA$10,H838&gt;$Z$10),"BA",AND(H838&gt;=$AD$11,H838&gt;$AC$10,H838&gt;$AB$10,H838&gt;$AA$10,H838&gt;$Z$10),"BB",AND(H838&gt;=$AC$11,H838&gt;$AB$10,H838&gt;$AA$10,H838&gt;$Z$10),"CB",AND(H838&gt;=$AB$11,H838&gt;$AA$10,H838&gt;$Z$10),"CC",AND(H838&gt;=$AA$11,H838&gt;$Z$10),"DC",H838&gt;=50,"DD"),IF(H838&gt;=$Y$9,"FD","FF")),R838),IF(J838&gt;=$X$32,$X$30,IF(J838&gt;=$Y$32,$Y$30,IF(J838&gt;=$Z$32,$Z$30,IF(J838&gt;=$AA$32,$AA$30,IF(J838&gt;=$AB$32,$AB$30,IF(J838&gt;=$AC$32,$AC$30,IF(J838&gt;=$AD$32,$AD$30,IF(J838&gt;=$AE$32,$AE$30,$AF$30))))))))),R838)</f>
        <v/>
      </c>
      <c r="T838" s="9" t="str" cm="1">
        <f t="array" ref="T838">IF(A838&lt;&gt;"",IF(_xlfn.BITOR(D838&lt;&gt;"GR",D838&lt;&gt;""),IF(AND(J838&gt;=50,D838&gt;=55),_xlfn.RANK.EQ(J838,$J$2:$J$1000,0),_xlfn.IFS(S838="FD",999,S838="FF",1000)),IF(AND(J838&gt;=50,F838&gt;=55),_xlfn.RANK.EQ(J838,$J$2:$J$326,0),_xlfn.IFS(S838="FD",999,S838="FF",1000))),"")</f>
        <v/>
      </c>
    </row>
    <row r="839" spans="1:20" x14ac:dyDescent="0.2">
      <c r="A839" s="3"/>
      <c r="B839" s="3"/>
      <c r="C839" s="3"/>
      <c r="D839" s="3"/>
      <c r="E839" s="16">
        <f t="shared" si="176"/>
        <v>0</v>
      </c>
      <c r="F839" s="16">
        <f t="shared" si="177"/>
        <v>0</v>
      </c>
      <c r="G839" s="9">
        <f t="shared" si="175"/>
        <v>0</v>
      </c>
      <c r="H839" s="9">
        <f t="shared" si="178"/>
        <v>0</v>
      </c>
      <c r="I839" s="9">
        <f t="shared" ref="I839:I902" si="186">ROUND(G839,0)</f>
        <v>0</v>
      </c>
      <c r="J839" s="9">
        <f t="shared" ref="J839:J902" si="187">ROUND(H839,0)</f>
        <v>0</v>
      </c>
      <c r="K839" s="9" t="str">
        <f t="shared" si="179"/>
        <v/>
      </c>
      <c r="L839" s="9" t="str">
        <f t="shared" si="180"/>
        <v/>
      </c>
      <c r="M839" s="9" t="str">
        <f t="shared" si="181"/>
        <v/>
      </c>
      <c r="N839" s="9" t="str">
        <f t="shared" si="182"/>
        <v/>
      </c>
      <c r="O839" s="9" t="str">
        <f t="shared" si="183"/>
        <v/>
      </c>
      <c r="P839" s="9" t="str">
        <f t="shared" si="184"/>
        <v/>
      </c>
      <c r="Q839" s="9" t="str">
        <f t="shared" si="185"/>
        <v/>
      </c>
      <c r="R839" s="9" t="str">
        <f>IF(A839&lt;&gt;"",IF(COUNTIF($G$2:$G$1000,"&gt;=50")&gt;=10,IF(AND(F839&gt;=55,G839&gt;=50),IF(_xlfn.RANK.EQ(K839,$K$2:$K$1000,0)&lt;=ROUND(COUNTIFS($G$2:$G$1000,"&gt;=50",$F$2:$F$1000,"&gt;=55")/100*$AF$9,0),$AF$8,IF(_xlfn.RANK.EQ(L839,$L$2:$L$1000,0)&lt;=ROUND(COUNTIFS($G$2:$G$1000,"&gt;=50",$F$2:$F$1000,"&gt;=55")/100*$AE$9,0),$AE$8,IF(_xlfn.RANK.EQ(M839,$M$2:$M$1000,0)&lt;=ROUND(COUNTIFS($G$2:$G$1000,"&gt;=50",$F$2:$F$1000,"&gt;=55")/100*$AD$9,0),$AD$8,IF(_xlfn.RANK.EQ(N839,$N$2:$N$1000,0)&lt;=ROUND(COUNTIFS($G$2:$G$1000,"&gt;=50",$F$2:$F$1000,"&gt;=55")/100*$AC$9,0),$AC$8,IF(_xlfn.RANK.EQ(O839,$O$2:$O$1000,0)&lt;=ROUND(COUNTIFS($G$2:$G$1000,"&gt;=50",$F$2:$F$1000,"&gt;=55")/100*$AB$9,0),$AB$8,IF(_xlfn.RANK.EQ(P839,$P$2:$P$1000,0)&lt;=ROUND(COUNTIFS($G$2:$G$1000,"&gt;=50",$F$2:$F$1000,"&gt;=55")/100*$AA$9,0),$AA$8,$Z$8)))))),IF(I839&gt;=$Y$9,$Y$8,$X$8)),IF(I839&gt;=$X$32,$X$30,IF(I839&gt;=$Y$32,$Y$30,IF(I839&gt;=$Z$32,$Z$30,IF(I839&gt;=$AA$32,$AA$30,IF(I839&gt;=$AB$32,$AB$30,IF(I839&gt;=$AC$32,$AC$30,IF(I839&gt;=$AD$32,$AD$30,IF(I839&gt;=$AE$32,$AE$30,$AF$30))))))))),"")</f>
        <v/>
      </c>
      <c r="S839" s="9" t="str" cm="1">
        <f t="array" ref="S839">IF(AND(D839&lt;&gt;"",D839&lt;&gt;"GR"),IF(COUNTIF($H$2:$H$1000,"&gt;=50")&gt;=10,IF(D839&lt;&gt;"GR",IF(AND(D839&gt;=55,H839&gt;=50),_xlfn.IFS(AND(H839&gt;=$AF$11,H839&gt;$AE$10,H839&gt;$AD$10,H839&gt;$AC$10,H839&gt;$AB$10,H839&gt;$AA$10,H839&gt;$Z$10),"AA",AND(H839&gt;=$AE$11,H839&gt;$AD$10,H839&gt;$AC$10,H839&gt;$AB$10,H839&gt;$AA$10,H839&gt;$Z$10),"BA",AND(H839&gt;=$AD$11,H839&gt;$AC$10,H839&gt;$AB$10,H839&gt;$AA$10,H839&gt;$Z$10),"BB",AND(H839&gt;=$AC$11,H839&gt;$AB$10,H839&gt;$AA$10,H839&gt;$Z$10),"CB",AND(H839&gt;=$AB$11,H839&gt;$AA$10,H839&gt;$Z$10),"CC",AND(H839&gt;=$AA$11,H839&gt;$Z$10),"DC",H839&gt;=50,"DD"),IF(H839&gt;=$Y$9,"FD","FF")),R839),IF(J839&gt;=$X$32,$X$30,IF(J839&gt;=$Y$32,$Y$30,IF(J839&gt;=$Z$32,$Z$30,IF(J839&gt;=$AA$32,$AA$30,IF(J839&gt;=$AB$32,$AB$30,IF(J839&gt;=$AC$32,$AC$30,IF(J839&gt;=$AD$32,$AD$30,IF(J839&gt;=$AE$32,$AE$30,$AF$30))))))))),R839)</f>
        <v/>
      </c>
      <c r="T839" s="9" t="str" cm="1">
        <f t="array" ref="T839">IF(A839&lt;&gt;"",IF(_xlfn.BITOR(D839&lt;&gt;"GR",D839&lt;&gt;""),IF(AND(J839&gt;=50,D839&gt;=55),_xlfn.RANK.EQ(J839,$J$2:$J$1000,0),_xlfn.IFS(S839="FD",999,S839="FF",1000)),IF(AND(J839&gt;=50,F839&gt;=55),_xlfn.RANK.EQ(J839,$J$2:$J$326,0),_xlfn.IFS(S839="FD",999,S839="FF",1000))),"")</f>
        <v/>
      </c>
    </row>
    <row r="840" spans="1:20" x14ac:dyDescent="0.2">
      <c r="A840" s="3"/>
      <c r="B840" s="3"/>
      <c r="C840" s="3"/>
      <c r="D840" s="3"/>
      <c r="E840" s="16">
        <f t="shared" si="176"/>
        <v>0</v>
      </c>
      <c r="F840" s="16">
        <f t="shared" si="177"/>
        <v>0</v>
      </c>
      <c r="G840" s="9">
        <f t="shared" si="175"/>
        <v>0</v>
      </c>
      <c r="H840" s="9">
        <f t="shared" si="178"/>
        <v>0</v>
      </c>
      <c r="I840" s="9">
        <f t="shared" si="186"/>
        <v>0</v>
      </c>
      <c r="J840" s="9">
        <f t="shared" si="187"/>
        <v>0</v>
      </c>
      <c r="K840" s="9" t="str">
        <f t="shared" si="179"/>
        <v/>
      </c>
      <c r="L840" s="9" t="str">
        <f t="shared" si="180"/>
        <v/>
      </c>
      <c r="M840" s="9" t="str">
        <f t="shared" si="181"/>
        <v/>
      </c>
      <c r="N840" s="9" t="str">
        <f t="shared" si="182"/>
        <v/>
      </c>
      <c r="O840" s="9" t="str">
        <f t="shared" si="183"/>
        <v/>
      </c>
      <c r="P840" s="9" t="str">
        <f t="shared" si="184"/>
        <v/>
      </c>
      <c r="Q840" s="9" t="str">
        <f t="shared" si="185"/>
        <v/>
      </c>
      <c r="R840" s="9" t="str">
        <f>IF(A840&lt;&gt;"",IF(COUNTIF($G$2:$G$1000,"&gt;=50")&gt;=10,IF(AND(F840&gt;=55,G840&gt;=50),IF(_xlfn.RANK.EQ(K840,$K$2:$K$1000,0)&lt;=ROUND(COUNTIFS($G$2:$G$1000,"&gt;=50",$F$2:$F$1000,"&gt;=55")/100*$AF$9,0),$AF$8,IF(_xlfn.RANK.EQ(L840,$L$2:$L$1000,0)&lt;=ROUND(COUNTIFS($G$2:$G$1000,"&gt;=50",$F$2:$F$1000,"&gt;=55")/100*$AE$9,0),$AE$8,IF(_xlfn.RANK.EQ(M840,$M$2:$M$1000,0)&lt;=ROUND(COUNTIFS($G$2:$G$1000,"&gt;=50",$F$2:$F$1000,"&gt;=55")/100*$AD$9,0),$AD$8,IF(_xlfn.RANK.EQ(N840,$N$2:$N$1000,0)&lt;=ROUND(COUNTIFS($G$2:$G$1000,"&gt;=50",$F$2:$F$1000,"&gt;=55")/100*$AC$9,0),$AC$8,IF(_xlfn.RANK.EQ(O840,$O$2:$O$1000,0)&lt;=ROUND(COUNTIFS($G$2:$G$1000,"&gt;=50",$F$2:$F$1000,"&gt;=55")/100*$AB$9,0),$AB$8,IF(_xlfn.RANK.EQ(P840,$P$2:$P$1000,0)&lt;=ROUND(COUNTIFS($G$2:$G$1000,"&gt;=50",$F$2:$F$1000,"&gt;=55")/100*$AA$9,0),$AA$8,$Z$8)))))),IF(I840&gt;=$Y$9,$Y$8,$X$8)),IF(I840&gt;=$X$32,$X$30,IF(I840&gt;=$Y$32,$Y$30,IF(I840&gt;=$Z$32,$Z$30,IF(I840&gt;=$AA$32,$AA$30,IF(I840&gt;=$AB$32,$AB$30,IF(I840&gt;=$AC$32,$AC$30,IF(I840&gt;=$AD$32,$AD$30,IF(I840&gt;=$AE$32,$AE$30,$AF$30))))))))),"")</f>
        <v/>
      </c>
      <c r="S840" s="9" t="str" cm="1">
        <f t="array" ref="S840">IF(AND(D840&lt;&gt;"",D840&lt;&gt;"GR"),IF(COUNTIF($H$2:$H$1000,"&gt;=50")&gt;=10,IF(D840&lt;&gt;"GR",IF(AND(D840&gt;=55,H840&gt;=50),_xlfn.IFS(AND(H840&gt;=$AF$11,H840&gt;$AE$10,H840&gt;$AD$10,H840&gt;$AC$10,H840&gt;$AB$10,H840&gt;$AA$10,H840&gt;$Z$10),"AA",AND(H840&gt;=$AE$11,H840&gt;$AD$10,H840&gt;$AC$10,H840&gt;$AB$10,H840&gt;$AA$10,H840&gt;$Z$10),"BA",AND(H840&gt;=$AD$11,H840&gt;$AC$10,H840&gt;$AB$10,H840&gt;$AA$10,H840&gt;$Z$10),"BB",AND(H840&gt;=$AC$11,H840&gt;$AB$10,H840&gt;$AA$10,H840&gt;$Z$10),"CB",AND(H840&gt;=$AB$11,H840&gt;$AA$10,H840&gt;$Z$10),"CC",AND(H840&gt;=$AA$11,H840&gt;$Z$10),"DC",H840&gt;=50,"DD"),IF(H840&gt;=$Y$9,"FD","FF")),R840),IF(J840&gt;=$X$32,$X$30,IF(J840&gt;=$Y$32,$Y$30,IF(J840&gt;=$Z$32,$Z$30,IF(J840&gt;=$AA$32,$AA$30,IF(J840&gt;=$AB$32,$AB$30,IF(J840&gt;=$AC$32,$AC$30,IF(J840&gt;=$AD$32,$AD$30,IF(J840&gt;=$AE$32,$AE$30,$AF$30))))))))),R840)</f>
        <v/>
      </c>
      <c r="T840" s="9" t="str" cm="1">
        <f t="array" ref="T840">IF(A840&lt;&gt;"",IF(_xlfn.BITOR(D840&lt;&gt;"GR",D840&lt;&gt;""),IF(AND(J840&gt;=50,D840&gt;=55),_xlfn.RANK.EQ(J840,$J$2:$J$1000,0),_xlfn.IFS(S840="FD",999,S840="FF",1000)),IF(AND(J840&gt;=50,F840&gt;=55),_xlfn.RANK.EQ(J840,$J$2:$J$326,0),_xlfn.IFS(S840="FD",999,S840="FF",1000))),"")</f>
        <v/>
      </c>
    </row>
    <row r="841" spans="1:20" x14ac:dyDescent="0.2">
      <c r="A841" s="3"/>
      <c r="B841" s="3"/>
      <c r="C841" s="3"/>
      <c r="D841" s="3"/>
      <c r="E841" s="16">
        <f t="shared" si="176"/>
        <v>0</v>
      </c>
      <c r="F841" s="16">
        <f t="shared" si="177"/>
        <v>0</v>
      </c>
      <c r="G841" s="9">
        <f t="shared" si="175"/>
        <v>0</v>
      </c>
      <c r="H841" s="9">
        <f t="shared" si="178"/>
        <v>0</v>
      </c>
      <c r="I841" s="9">
        <f t="shared" si="186"/>
        <v>0</v>
      </c>
      <c r="J841" s="9">
        <f t="shared" si="187"/>
        <v>0</v>
      </c>
      <c r="K841" s="9" t="str">
        <f t="shared" si="179"/>
        <v/>
      </c>
      <c r="L841" s="9" t="str">
        <f t="shared" si="180"/>
        <v/>
      </c>
      <c r="M841" s="9" t="str">
        <f t="shared" si="181"/>
        <v/>
      </c>
      <c r="N841" s="9" t="str">
        <f t="shared" si="182"/>
        <v/>
      </c>
      <c r="O841" s="9" t="str">
        <f t="shared" si="183"/>
        <v/>
      </c>
      <c r="P841" s="9" t="str">
        <f t="shared" si="184"/>
        <v/>
      </c>
      <c r="Q841" s="9" t="str">
        <f t="shared" si="185"/>
        <v/>
      </c>
      <c r="R841" s="9" t="str">
        <f>IF(A841&lt;&gt;"",IF(COUNTIF($G$2:$G$1000,"&gt;=50")&gt;=10,IF(AND(F841&gt;=55,G841&gt;=50),IF(_xlfn.RANK.EQ(K841,$K$2:$K$1000,0)&lt;=ROUND(COUNTIFS($G$2:$G$1000,"&gt;=50",$F$2:$F$1000,"&gt;=55")/100*$AF$9,0),$AF$8,IF(_xlfn.RANK.EQ(L841,$L$2:$L$1000,0)&lt;=ROUND(COUNTIFS($G$2:$G$1000,"&gt;=50",$F$2:$F$1000,"&gt;=55")/100*$AE$9,0),$AE$8,IF(_xlfn.RANK.EQ(M841,$M$2:$M$1000,0)&lt;=ROUND(COUNTIFS($G$2:$G$1000,"&gt;=50",$F$2:$F$1000,"&gt;=55")/100*$AD$9,0),$AD$8,IF(_xlfn.RANK.EQ(N841,$N$2:$N$1000,0)&lt;=ROUND(COUNTIFS($G$2:$G$1000,"&gt;=50",$F$2:$F$1000,"&gt;=55")/100*$AC$9,0),$AC$8,IF(_xlfn.RANK.EQ(O841,$O$2:$O$1000,0)&lt;=ROUND(COUNTIFS($G$2:$G$1000,"&gt;=50",$F$2:$F$1000,"&gt;=55")/100*$AB$9,0),$AB$8,IF(_xlfn.RANK.EQ(P841,$P$2:$P$1000,0)&lt;=ROUND(COUNTIFS($G$2:$G$1000,"&gt;=50",$F$2:$F$1000,"&gt;=55")/100*$AA$9,0),$AA$8,$Z$8)))))),IF(I841&gt;=$Y$9,$Y$8,$X$8)),IF(I841&gt;=$X$32,$X$30,IF(I841&gt;=$Y$32,$Y$30,IF(I841&gt;=$Z$32,$Z$30,IF(I841&gt;=$AA$32,$AA$30,IF(I841&gt;=$AB$32,$AB$30,IF(I841&gt;=$AC$32,$AC$30,IF(I841&gt;=$AD$32,$AD$30,IF(I841&gt;=$AE$32,$AE$30,$AF$30))))))))),"")</f>
        <v/>
      </c>
      <c r="S841" s="9" t="str" cm="1">
        <f t="array" ref="S841">IF(AND(D841&lt;&gt;"",D841&lt;&gt;"GR"),IF(COUNTIF($H$2:$H$1000,"&gt;=50")&gt;=10,IF(D841&lt;&gt;"GR",IF(AND(D841&gt;=55,H841&gt;=50),_xlfn.IFS(AND(H841&gt;=$AF$11,H841&gt;$AE$10,H841&gt;$AD$10,H841&gt;$AC$10,H841&gt;$AB$10,H841&gt;$AA$10,H841&gt;$Z$10),"AA",AND(H841&gt;=$AE$11,H841&gt;$AD$10,H841&gt;$AC$10,H841&gt;$AB$10,H841&gt;$AA$10,H841&gt;$Z$10),"BA",AND(H841&gt;=$AD$11,H841&gt;$AC$10,H841&gt;$AB$10,H841&gt;$AA$10,H841&gt;$Z$10),"BB",AND(H841&gt;=$AC$11,H841&gt;$AB$10,H841&gt;$AA$10,H841&gt;$Z$10),"CB",AND(H841&gt;=$AB$11,H841&gt;$AA$10,H841&gt;$Z$10),"CC",AND(H841&gt;=$AA$11,H841&gt;$Z$10),"DC",H841&gt;=50,"DD"),IF(H841&gt;=$Y$9,"FD","FF")),R841),IF(J841&gt;=$X$32,$X$30,IF(J841&gt;=$Y$32,$Y$30,IF(J841&gt;=$Z$32,$Z$30,IF(J841&gt;=$AA$32,$AA$30,IF(J841&gt;=$AB$32,$AB$30,IF(J841&gt;=$AC$32,$AC$30,IF(J841&gt;=$AD$32,$AD$30,IF(J841&gt;=$AE$32,$AE$30,$AF$30))))))))),R841)</f>
        <v/>
      </c>
      <c r="T841" s="9" t="str" cm="1">
        <f t="array" ref="T841">IF(A841&lt;&gt;"",IF(_xlfn.BITOR(D841&lt;&gt;"GR",D841&lt;&gt;""),IF(AND(J841&gt;=50,D841&gt;=55),_xlfn.RANK.EQ(J841,$J$2:$J$1000,0),_xlfn.IFS(S841="FD",999,S841="FF",1000)),IF(AND(J841&gt;=50,F841&gt;=55),_xlfn.RANK.EQ(J841,$J$2:$J$326,0),_xlfn.IFS(S841="FD",999,S841="FF",1000))),"")</f>
        <v/>
      </c>
    </row>
    <row r="842" spans="1:20" x14ac:dyDescent="0.2">
      <c r="A842" s="3"/>
      <c r="B842" s="3"/>
      <c r="C842" s="3"/>
      <c r="D842" s="3"/>
      <c r="E842" s="16">
        <f t="shared" si="176"/>
        <v>0</v>
      </c>
      <c r="F842" s="16">
        <f t="shared" si="177"/>
        <v>0</v>
      </c>
      <c r="G842" s="9">
        <f t="shared" si="175"/>
        <v>0</v>
      </c>
      <c r="H842" s="9">
        <f t="shared" si="178"/>
        <v>0</v>
      </c>
      <c r="I842" s="9">
        <f t="shared" si="186"/>
        <v>0</v>
      </c>
      <c r="J842" s="9">
        <f t="shared" si="187"/>
        <v>0</v>
      </c>
      <c r="K842" s="9" t="str">
        <f t="shared" si="179"/>
        <v/>
      </c>
      <c r="L842" s="9" t="str">
        <f t="shared" si="180"/>
        <v/>
      </c>
      <c r="M842" s="9" t="str">
        <f t="shared" si="181"/>
        <v/>
      </c>
      <c r="N842" s="9" t="str">
        <f t="shared" si="182"/>
        <v/>
      </c>
      <c r="O842" s="9" t="str">
        <f t="shared" si="183"/>
        <v/>
      </c>
      <c r="P842" s="9" t="str">
        <f t="shared" si="184"/>
        <v/>
      </c>
      <c r="Q842" s="9" t="str">
        <f t="shared" si="185"/>
        <v/>
      </c>
      <c r="R842" s="9" t="str">
        <f>IF(A842&lt;&gt;"",IF(COUNTIF($G$2:$G$1000,"&gt;=50")&gt;=10,IF(AND(F842&gt;=55,G842&gt;=50),IF(_xlfn.RANK.EQ(K842,$K$2:$K$1000,0)&lt;=ROUND(COUNTIFS($G$2:$G$1000,"&gt;=50",$F$2:$F$1000,"&gt;=55")/100*$AF$9,0),$AF$8,IF(_xlfn.RANK.EQ(L842,$L$2:$L$1000,0)&lt;=ROUND(COUNTIFS($G$2:$G$1000,"&gt;=50",$F$2:$F$1000,"&gt;=55")/100*$AE$9,0),$AE$8,IF(_xlfn.RANK.EQ(M842,$M$2:$M$1000,0)&lt;=ROUND(COUNTIFS($G$2:$G$1000,"&gt;=50",$F$2:$F$1000,"&gt;=55")/100*$AD$9,0),$AD$8,IF(_xlfn.RANK.EQ(N842,$N$2:$N$1000,0)&lt;=ROUND(COUNTIFS($G$2:$G$1000,"&gt;=50",$F$2:$F$1000,"&gt;=55")/100*$AC$9,0),$AC$8,IF(_xlfn.RANK.EQ(O842,$O$2:$O$1000,0)&lt;=ROUND(COUNTIFS($G$2:$G$1000,"&gt;=50",$F$2:$F$1000,"&gt;=55")/100*$AB$9,0),$AB$8,IF(_xlfn.RANK.EQ(P842,$P$2:$P$1000,0)&lt;=ROUND(COUNTIFS($G$2:$G$1000,"&gt;=50",$F$2:$F$1000,"&gt;=55")/100*$AA$9,0),$AA$8,$Z$8)))))),IF(I842&gt;=$Y$9,$Y$8,$X$8)),IF(I842&gt;=$X$32,$X$30,IF(I842&gt;=$Y$32,$Y$30,IF(I842&gt;=$Z$32,$Z$30,IF(I842&gt;=$AA$32,$AA$30,IF(I842&gt;=$AB$32,$AB$30,IF(I842&gt;=$AC$32,$AC$30,IF(I842&gt;=$AD$32,$AD$30,IF(I842&gt;=$AE$32,$AE$30,$AF$30))))))))),"")</f>
        <v/>
      </c>
      <c r="S842" s="9" t="str" cm="1">
        <f t="array" ref="S842">IF(AND(D842&lt;&gt;"",D842&lt;&gt;"GR"),IF(COUNTIF($H$2:$H$1000,"&gt;=50")&gt;=10,IF(D842&lt;&gt;"GR",IF(AND(D842&gt;=55,H842&gt;=50),_xlfn.IFS(AND(H842&gt;=$AF$11,H842&gt;$AE$10,H842&gt;$AD$10,H842&gt;$AC$10,H842&gt;$AB$10,H842&gt;$AA$10,H842&gt;$Z$10),"AA",AND(H842&gt;=$AE$11,H842&gt;$AD$10,H842&gt;$AC$10,H842&gt;$AB$10,H842&gt;$AA$10,H842&gt;$Z$10),"BA",AND(H842&gt;=$AD$11,H842&gt;$AC$10,H842&gt;$AB$10,H842&gt;$AA$10,H842&gt;$Z$10),"BB",AND(H842&gt;=$AC$11,H842&gt;$AB$10,H842&gt;$AA$10,H842&gt;$Z$10),"CB",AND(H842&gt;=$AB$11,H842&gt;$AA$10,H842&gt;$Z$10),"CC",AND(H842&gt;=$AA$11,H842&gt;$Z$10),"DC",H842&gt;=50,"DD"),IF(H842&gt;=$Y$9,"FD","FF")),R842),IF(J842&gt;=$X$32,$X$30,IF(J842&gt;=$Y$32,$Y$30,IF(J842&gt;=$Z$32,$Z$30,IF(J842&gt;=$AA$32,$AA$30,IF(J842&gt;=$AB$32,$AB$30,IF(J842&gt;=$AC$32,$AC$30,IF(J842&gt;=$AD$32,$AD$30,IF(J842&gt;=$AE$32,$AE$30,$AF$30))))))))),R842)</f>
        <v/>
      </c>
      <c r="T842" s="9" t="str" cm="1">
        <f t="array" ref="T842">IF(A842&lt;&gt;"",IF(_xlfn.BITOR(D842&lt;&gt;"GR",D842&lt;&gt;""),IF(AND(J842&gt;=50,D842&gt;=55),_xlfn.RANK.EQ(J842,$J$2:$J$1000,0),_xlfn.IFS(S842="FD",999,S842="FF",1000)),IF(AND(J842&gt;=50,F842&gt;=55),_xlfn.RANK.EQ(J842,$J$2:$J$326,0),_xlfn.IFS(S842="FD",999,S842="FF",1000))),"")</f>
        <v/>
      </c>
    </row>
    <row r="843" spans="1:20" x14ac:dyDescent="0.2">
      <c r="A843" s="3"/>
      <c r="B843" s="3"/>
      <c r="C843" s="3"/>
      <c r="D843" s="3"/>
      <c r="E843" s="16">
        <f t="shared" si="176"/>
        <v>0</v>
      </c>
      <c r="F843" s="16">
        <f t="shared" si="177"/>
        <v>0</v>
      </c>
      <c r="G843" s="9">
        <f t="shared" si="175"/>
        <v>0</v>
      </c>
      <c r="H843" s="9">
        <f t="shared" si="178"/>
        <v>0</v>
      </c>
      <c r="I843" s="9">
        <f t="shared" si="186"/>
        <v>0</v>
      </c>
      <c r="J843" s="9">
        <f t="shared" si="187"/>
        <v>0</v>
      </c>
      <c r="K843" s="9" t="str">
        <f t="shared" si="179"/>
        <v/>
      </c>
      <c r="L843" s="9" t="str">
        <f t="shared" si="180"/>
        <v/>
      </c>
      <c r="M843" s="9" t="str">
        <f t="shared" si="181"/>
        <v/>
      </c>
      <c r="N843" s="9" t="str">
        <f t="shared" si="182"/>
        <v/>
      </c>
      <c r="O843" s="9" t="str">
        <f t="shared" si="183"/>
        <v/>
      </c>
      <c r="P843" s="9" t="str">
        <f t="shared" si="184"/>
        <v/>
      </c>
      <c r="Q843" s="9" t="str">
        <f t="shared" si="185"/>
        <v/>
      </c>
      <c r="R843" s="9" t="str">
        <f>IF(A843&lt;&gt;"",IF(COUNTIF($G$2:$G$1000,"&gt;=50")&gt;=10,IF(AND(F843&gt;=55,G843&gt;=50),IF(_xlfn.RANK.EQ(K843,$K$2:$K$1000,0)&lt;=ROUND(COUNTIFS($G$2:$G$1000,"&gt;=50",$F$2:$F$1000,"&gt;=55")/100*$AF$9,0),$AF$8,IF(_xlfn.RANK.EQ(L843,$L$2:$L$1000,0)&lt;=ROUND(COUNTIFS($G$2:$G$1000,"&gt;=50",$F$2:$F$1000,"&gt;=55")/100*$AE$9,0),$AE$8,IF(_xlfn.RANK.EQ(M843,$M$2:$M$1000,0)&lt;=ROUND(COUNTIFS($G$2:$G$1000,"&gt;=50",$F$2:$F$1000,"&gt;=55")/100*$AD$9,0),$AD$8,IF(_xlfn.RANK.EQ(N843,$N$2:$N$1000,0)&lt;=ROUND(COUNTIFS($G$2:$G$1000,"&gt;=50",$F$2:$F$1000,"&gt;=55")/100*$AC$9,0),$AC$8,IF(_xlfn.RANK.EQ(O843,$O$2:$O$1000,0)&lt;=ROUND(COUNTIFS($G$2:$G$1000,"&gt;=50",$F$2:$F$1000,"&gt;=55")/100*$AB$9,0),$AB$8,IF(_xlfn.RANK.EQ(P843,$P$2:$P$1000,0)&lt;=ROUND(COUNTIFS($G$2:$G$1000,"&gt;=50",$F$2:$F$1000,"&gt;=55")/100*$AA$9,0),$AA$8,$Z$8)))))),IF(I843&gt;=$Y$9,$Y$8,$X$8)),IF(I843&gt;=$X$32,$X$30,IF(I843&gt;=$Y$32,$Y$30,IF(I843&gt;=$Z$32,$Z$30,IF(I843&gt;=$AA$32,$AA$30,IF(I843&gt;=$AB$32,$AB$30,IF(I843&gt;=$AC$32,$AC$30,IF(I843&gt;=$AD$32,$AD$30,IF(I843&gt;=$AE$32,$AE$30,$AF$30))))))))),"")</f>
        <v/>
      </c>
      <c r="S843" s="9" t="str" cm="1">
        <f t="array" ref="S843">IF(AND(D843&lt;&gt;"",D843&lt;&gt;"GR"),IF(COUNTIF($H$2:$H$1000,"&gt;=50")&gt;=10,IF(D843&lt;&gt;"GR",IF(AND(D843&gt;=55,H843&gt;=50),_xlfn.IFS(AND(H843&gt;=$AF$11,H843&gt;$AE$10,H843&gt;$AD$10,H843&gt;$AC$10,H843&gt;$AB$10,H843&gt;$AA$10,H843&gt;$Z$10),"AA",AND(H843&gt;=$AE$11,H843&gt;$AD$10,H843&gt;$AC$10,H843&gt;$AB$10,H843&gt;$AA$10,H843&gt;$Z$10),"BA",AND(H843&gt;=$AD$11,H843&gt;$AC$10,H843&gt;$AB$10,H843&gt;$AA$10,H843&gt;$Z$10),"BB",AND(H843&gt;=$AC$11,H843&gt;$AB$10,H843&gt;$AA$10,H843&gt;$Z$10),"CB",AND(H843&gt;=$AB$11,H843&gt;$AA$10,H843&gt;$Z$10),"CC",AND(H843&gt;=$AA$11,H843&gt;$Z$10),"DC",H843&gt;=50,"DD"),IF(H843&gt;=$Y$9,"FD","FF")),R843),IF(J843&gt;=$X$32,$X$30,IF(J843&gt;=$Y$32,$Y$30,IF(J843&gt;=$Z$32,$Z$30,IF(J843&gt;=$AA$32,$AA$30,IF(J843&gt;=$AB$32,$AB$30,IF(J843&gt;=$AC$32,$AC$30,IF(J843&gt;=$AD$32,$AD$30,IF(J843&gt;=$AE$32,$AE$30,$AF$30))))))))),R843)</f>
        <v/>
      </c>
      <c r="T843" s="9" t="str" cm="1">
        <f t="array" ref="T843">IF(A843&lt;&gt;"",IF(_xlfn.BITOR(D843&lt;&gt;"GR",D843&lt;&gt;""),IF(AND(J843&gt;=50,D843&gt;=55),_xlfn.RANK.EQ(J843,$J$2:$J$1000,0),_xlfn.IFS(S843="FD",999,S843="FF",1000)),IF(AND(J843&gt;=50,F843&gt;=55),_xlfn.RANK.EQ(J843,$J$2:$J$326,0),_xlfn.IFS(S843="FD",999,S843="FF",1000))),"")</f>
        <v/>
      </c>
    </row>
    <row r="844" spans="1:20" x14ac:dyDescent="0.2">
      <c r="A844" s="3"/>
      <c r="B844" s="3"/>
      <c r="C844" s="3"/>
      <c r="D844" s="3"/>
      <c r="E844" s="16">
        <f t="shared" si="176"/>
        <v>0</v>
      </c>
      <c r="F844" s="16">
        <f t="shared" si="177"/>
        <v>0</v>
      </c>
      <c r="G844" s="9">
        <f t="shared" si="175"/>
        <v>0</v>
      </c>
      <c r="H844" s="9">
        <f t="shared" si="178"/>
        <v>0</v>
      </c>
      <c r="I844" s="9">
        <f t="shared" si="186"/>
        <v>0</v>
      </c>
      <c r="J844" s="9">
        <f t="shared" si="187"/>
        <v>0</v>
      </c>
      <c r="K844" s="9" t="str">
        <f t="shared" si="179"/>
        <v/>
      </c>
      <c r="L844" s="9" t="str">
        <f t="shared" si="180"/>
        <v/>
      </c>
      <c r="M844" s="9" t="str">
        <f t="shared" si="181"/>
        <v/>
      </c>
      <c r="N844" s="9" t="str">
        <f t="shared" si="182"/>
        <v/>
      </c>
      <c r="O844" s="9" t="str">
        <f t="shared" si="183"/>
        <v/>
      </c>
      <c r="P844" s="9" t="str">
        <f t="shared" si="184"/>
        <v/>
      </c>
      <c r="Q844" s="9" t="str">
        <f t="shared" si="185"/>
        <v/>
      </c>
      <c r="R844" s="9" t="str">
        <f>IF(A844&lt;&gt;"",IF(COUNTIF($G$2:$G$1000,"&gt;=50")&gt;=10,IF(AND(F844&gt;=55,G844&gt;=50),IF(_xlfn.RANK.EQ(K844,$K$2:$K$1000,0)&lt;=ROUND(COUNTIFS($G$2:$G$1000,"&gt;=50",$F$2:$F$1000,"&gt;=55")/100*$AF$9,0),$AF$8,IF(_xlfn.RANK.EQ(L844,$L$2:$L$1000,0)&lt;=ROUND(COUNTIFS($G$2:$G$1000,"&gt;=50",$F$2:$F$1000,"&gt;=55")/100*$AE$9,0),$AE$8,IF(_xlfn.RANK.EQ(M844,$M$2:$M$1000,0)&lt;=ROUND(COUNTIFS($G$2:$G$1000,"&gt;=50",$F$2:$F$1000,"&gt;=55")/100*$AD$9,0),$AD$8,IF(_xlfn.RANK.EQ(N844,$N$2:$N$1000,0)&lt;=ROUND(COUNTIFS($G$2:$G$1000,"&gt;=50",$F$2:$F$1000,"&gt;=55")/100*$AC$9,0),$AC$8,IF(_xlfn.RANK.EQ(O844,$O$2:$O$1000,0)&lt;=ROUND(COUNTIFS($G$2:$G$1000,"&gt;=50",$F$2:$F$1000,"&gt;=55")/100*$AB$9,0),$AB$8,IF(_xlfn.RANK.EQ(P844,$P$2:$P$1000,0)&lt;=ROUND(COUNTIFS($G$2:$G$1000,"&gt;=50",$F$2:$F$1000,"&gt;=55")/100*$AA$9,0),$AA$8,$Z$8)))))),IF(I844&gt;=$Y$9,$Y$8,$X$8)),IF(I844&gt;=$X$32,$X$30,IF(I844&gt;=$Y$32,$Y$30,IF(I844&gt;=$Z$32,$Z$30,IF(I844&gt;=$AA$32,$AA$30,IF(I844&gt;=$AB$32,$AB$30,IF(I844&gt;=$AC$32,$AC$30,IF(I844&gt;=$AD$32,$AD$30,IF(I844&gt;=$AE$32,$AE$30,$AF$30))))))))),"")</f>
        <v/>
      </c>
      <c r="S844" s="9" t="str" cm="1">
        <f t="array" ref="S844">IF(AND(D844&lt;&gt;"",D844&lt;&gt;"GR"),IF(COUNTIF($H$2:$H$1000,"&gt;=50")&gt;=10,IF(D844&lt;&gt;"GR",IF(AND(D844&gt;=55,H844&gt;=50),_xlfn.IFS(AND(H844&gt;=$AF$11,H844&gt;$AE$10,H844&gt;$AD$10,H844&gt;$AC$10,H844&gt;$AB$10,H844&gt;$AA$10,H844&gt;$Z$10),"AA",AND(H844&gt;=$AE$11,H844&gt;$AD$10,H844&gt;$AC$10,H844&gt;$AB$10,H844&gt;$AA$10,H844&gt;$Z$10),"BA",AND(H844&gt;=$AD$11,H844&gt;$AC$10,H844&gt;$AB$10,H844&gt;$AA$10,H844&gt;$Z$10),"BB",AND(H844&gt;=$AC$11,H844&gt;$AB$10,H844&gt;$AA$10,H844&gt;$Z$10),"CB",AND(H844&gt;=$AB$11,H844&gt;$AA$10,H844&gt;$Z$10),"CC",AND(H844&gt;=$AA$11,H844&gt;$Z$10),"DC",H844&gt;=50,"DD"),IF(H844&gt;=$Y$9,"FD","FF")),R844),IF(J844&gt;=$X$32,$X$30,IF(J844&gt;=$Y$32,$Y$30,IF(J844&gt;=$Z$32,$Z$30,IF(J844&gt;=$AA$32,$AA$30,IF(J844&gt;=$AB$32,$AB$30,IF(J844&gt;=$AC$32,$AC$30,IF(J844&gt;=$AD$32,$AD$30,IF(J844&gt;=$AE$32,$AE$30,$AF$30))))))))),R844)</f>
        <v/>
      </c>
      <c r="T844" s="9" t="str" cm="1">
        <f t="array" ref="T844">IF(A844&lt;&gt;"",IF(_xlfn.BITOR(D844&lt;&gt;"GR",D844&lt;&gt;""),IF(AND(J844&gt;=50,D844&gt;=55),_xlfn.RANK.EQ(J844,$J$2:$J$1000,0),_xlfn.IFS(S844="FD",999,S844="FF",1000)),IF(AND(J844&gt;=50,F844&gt;=55),_xlfn.RANK.EQ(J844,$J$2:$J$326,0),_xlfn.IFS(S844="FD",999,S844="FF",1000))),"")</f>
        <v/>
      </c>
    </row>
    <row r="845" spans="1:20" x14ac:dyDescent="0.2">
      <c r="A845" s="3"/>
      <c r="B845" s="3"/>
      <c r="C845" s="3"/>
      <c r="D845" s="3"/>
      <c r="E845" s="16">
        <f t="shared" si="176"/>
        <v>0</v>
      </c>
      <c r="F845" s="16">
        <f t="shared" si="177"/>
        <v>0</v>
      </c>
      <c r="G845" s="9">
        <f t="shared" si="175"/>
        <v>0</v>
      </c>
      <c r="H845" s="9">
        <f t="shared" si="178"/>
        <v>0</v>
      </c>
      <c r="I845" s="9">
        <f t="shared" si="186"/>
        <v>0</v>
      </c>
      <c r="J845" s="9">
        <f t="shared" si="187"/>
        <v>0</v>
      </c>
      <c r="K845" s="9" t="str">
        <f t="shared" si="179"/>
        <v/>
      </c>
      <c r="L845" s="9" t="str">
        <f t="shared" si="180"/>
        <v/>
      </c>
      <c r="M845" s="9" t="str">
        <f t="shared" si="181"/>
        <v/>
      </c>
      <c r="N845" s="9" t="str">
        <f t="shared" si="182"/>
        <v/>
      </c>
      <c r="O845" s="9" t="str">
        <f t="shared" si="183"/>
        <v/>
      </c>
      <c r="P845" s="9" t="str">
        <f t="shared" si="184"/>
        <v/>
      </c>
      <c r="Q845" s="9" t="str">
        <f t="shared" si="185"/>
        <v/>
      </c>
      <c r="R845" s="9" t="str">
        <f>IF(A845&lt;&gt;"",IF(COUNTIF($G$2:$G$1000,"&gt;=50")&gt;=10,IF(AND(F845&gt;=55,G845&gt;=50),IF(_xlfn.RANK.EQ(K845,$K$2:$K$1000,0)&lt;=ROUND(COUNTIFS($G$2:$G$1000,"&gt;=50",$F$2:$F$1000,"&gt;=55")/100*$AF$9,0),$AF$8,IF(_xlfn.RANK.EQ(L845,$L$2:$L$1000,0)&lt;=ROUND(COUNTIFS($G$2:$G$1000,"&gt;=50",$F$2:$F$1000,"&gt;=55")/100*$AE$9,0),$AE$8,IF(_xlfn.RANK.EQ(M845,$M$2:$M$1000,0)&lt;=ROUND(COUNTIFS($G$2:$G$1000,"&gt;=50",$F$2:$F$1000,"&gt;=55")/100*$AD$9,0),$AD$8,IF(_xlfn.RANK.EQ(N845,$N$2:$N$1000,0)&lt;=ROUND(COUNTIFS($G$2:$G$1000,"&gt;=50",$F$2:$F$1000,"&gt;=55")/100*$AC$9,0),$AC$8,IF(_xlfn.RANK.EQ(O845,$O$2:$O$1000,0)&lt;=ROUND(COUNTIFS($G$2:$G$1000,"&gt;=50",$F$2:$F$1000,"&gt;=55")/100*$AB$9,0),$AB$8,IF(_xlfn.RANK.EQ(P845,$P$2:$P$1000,0)&lt;=ROUND(COUNTIFS($G$2:$G$1000,"&gt;=50",$F$2:$F$1000,"&gt;=55")/100*$AA$9,0),$AA$8,$Z$8)))))),IF(I845&gt;=$Y$9,$Y$8,$X$8)),IF(I845&gt;=$X$32,$X$30,IF(I845&gt;=$Y$32,$Y$30,IF(I845&gt;=$Z$32,$Z$30,IF(I845&gt;=$AA$32,$AA$30,IF(I845&gt;=$AB$32,$AB$30,IF(I845&gt;=$AC$32,$AC$30,IF(I845&gt;=$AD$32,$AD$30,IF(I845&gt;=$AE$32,$AE$30,$AF$30))))))))),"")</f>
        <v/>
      </c>
      <c r="S845" s="9" t="str" cm="1">
        <f t="array" ref="S845">IF(AND(D845&lt;&gt;"",D845&lt;&gt;"GR"),IF(COUNTIF($H$2:$H$1000,"&gt;=50")&gt;=10,IF(D845&lt;&gt;"GR",IF(AND(D845&gt;=55,H845&gt;=50),_xlfn.IFS(AND(H845&gt;=$AF$11,H845&gt;$AE$10,H845&gt;$AD$10,H845&gt;$AC$10,H845&gt;$AB$10,H845&gt;$AA$10,H845&gt;$Z$10),"AA",AND(H845&gt;=$AE$11,H845&gt;$AD$10,H845&gt;$AC$10,H845&gt;$AB$10,H845&gt;$AA$10,H845&gt;$Z$10),"BA",AND(H845&gt;=$AD$11,H845&gt;$AC$10,H845&gt;$AB$10,H845&gt;$AA$10,H845&gt;$Z$10),"BB",AND(H845&gt;=$AC$11,H845&gt;$AB$10,H845&gt;$AA$10,H845&gt;$Z$10),"CB",AND(H845&gt;=$AB$11,H845&gt;$AA$10,H845&gt;$Z$10),"CC",AND(H845&gt;=$AA$11,H845&gt;$Z$10),"DC",H845&gt;=50,"DD"),IF(H845&gt;=$Y$9,"FD","FF")),R845),IF(J845&gt;=$X$32,$X$30,IF(J845&gt;=$Y$32,$Y$30,IF(J845&gt;=$Z$32,$Z$30,IF(J845&gt;=$AA$32,$AA$30,IF(J845&gt;=$AB$32,$AB$30,IF(J845&gt;=$AC$32,$AC$30,IF(J845&gt;=$AD$32,$AD$30,IF(J845&gt;=$AE$32,$AE$30,$AF$30))))))))),R845)</f>
        <v/>
      </c>
      <c r="T845" s="9" t="str" cm="1">
        <f t="array" ref="T845">IF(A845&lt;&gt;"",IF(_xlfn.BITOR(D845&lt;&gt;"GR",D845&lt;&gt;""),IF(AND(J845&gt;=50,D845&gt;=55),_xlfn.RANK.EQ(J845,$J$2:$J$1000,0),_xlfn.IFS(S845="FD",999,S845="FF",1000)),IF(AND(J845&gt;=50,F845&gt;=55),_xlfn.RANK.EQ(J845,$J$2:$J$326,0),_xlfn.IFS(S845="FD",999,S845="FF",1000))),"")</f>
        <v/>
      </c>
    </row>
    <row r="846" spans="1:20" x14ac:dyDescent="0.2">
      <c r="A846" s="3"/>
      <c r="B846" s="3"/>
      <c r="C846" s="3"/>
      <c r="D846" s="3"/>
      <c r="E846" s="16">
        <f t="shared" si="176"/>
        <v>0</v>
      </c>
      <c r="F846" s="16">
        <f t="shared" si="177"/>
        <v>0</v>
      </c>
      <c r="G846" s="9">
        <f t="shared" si="175"/>
        <v>0</v>
      </c>
      <c r="H846" s="9">
        <f t="shared" si="178"/>
        <v>0</v>
      </c>
      <c r="I846" s="9">
        <f t="shared" si="186"/>
        <v>0</v>
      </c>
      <c r="J846" s="9">
        <f t="shared" si="187"/>
        <v>0</v>
      </c>
      <c r="K846" s="9" t="str">
        <f t="shared" si="179"/>
        <v/>
      </c>
      <c r="L846" s="9" t="str">
        <f t="shared" si="180"/>
        <v/>
      </c>
      <c r="M846" s="9" t="str">
        <f t="shared" si="181"/>
        <v/>
      </c>
      <c r="N846" s="9" t="str">
        <f t="shared" si="182"/>
        <v/>
      </c>
      <c r="O846" s="9" t="str">
        <f t="shared" si="183"/>
        <v/>
      </c>
      <c r="P846" s="9" t="str">
        <f t="shared" si="184"/>
        <v/>
      </c>
      <c r="Q846" s="9" t="str">
        <f t="shared" si="185"/>
        <v/>
      </c>
      <c r="R846" s="9" t="str">
        <f>IF(A846&lt;&gt;"",IF(COUNTIF($G$2:$G$1000,"&gt;=50")&gt;=10,IF(AND(F846&gt;=55,G846&gt;=50),IF(_xlfn.RANK.EQ(K846,$K$2:$K$1000,0)&lt;=ROUND(COUNTIFS($G$2:$G$1000,"&gt;=50",$F$2:$F$1000,"&gt;=55")/100*$AF$9,0),$AF$8,IF(_xlfn.RANK.EQ(L846,$L$2:$L$1000,0)&lt;=ROUND(COUNTIFS($G$2:$G$1000,"&gt;=50",$F$2:$F$1000,"&gt;=55")/100*$AE$9,0),$AE$8,IF(_xlfn.RANK.EQ(M846,$M$2:$M$1000,0)&lt;=ROUND(COUNTIFS($G$2:$G$1000,"&gt;=50",$F$2:$F$1000,"&gt;=55")/100*$AD$9,0),$AD$8,IF(_xlfn.RANK.EQ(N846,$N$2:$N$1000,0)&lt;=ROUND(COUNTIFS($G$2:$G$1000,"&gt;=50",$F$2:$F$1000,"&gt;=55")/100*$AC$9,0),$AC$8,IF(_xlfn.RANK.EQ(O846,$O$2:$O$1000,0)&lt;=ROUND(COUNTIFS($G$2:$G$1000,"&gt;=50",$F$2:$F$1000,"&gt;=55")/100*$AB$9,0),$AB$8,IF(_xlfn.RANK.EQ(P846,$P$2:$P$1000,0)&lt;=ROUND(COUNTIFS($G$2:$G$1000,"&gt;=50",$F$2:$F$1000,"&gt;=55")/100*$AA$9,0),$AA$8,$Z$8)))))),IF(I846&gt;=$Y$9,$Y$8,$X$8)),IF(I846&gt;=$X$32,$X$30,IF(I846&gt;=$Y$32,$Y$30,IF(I846&gt;=$Z$32,$Z$30,IF(I846&gt;=$AA$32,$AA$30,IF(I846&gt;=$AB$32,$AB$30,IF(I846&gt;=$AC$32,$AC$30,IF(I846&gt;=$AD$32,$AD$30,IF(I846&gt;=$AE$32,$AE$30,$AF$30))))))))),"")</f>
        <v/>
      </c>
      <c r="S846" s="9" t="str" cm="1">
        <f t="array" ref="S846">IF(AND(D846&lt;&gt;"",D846&lt;&gt;"GR"),IF(COUNTIF($H$2:$H$1000,"&gt;=50")&gt;=10,IF(D846&lt;&gt;"GR",IF(AND(D846&gt;=55,H846&gt;=50),_xlfn.IFS(AND(H846&gt;=$AF$11,H846&gt;$AE$10,H846&gt;$AD$10,H846&gt;$AC$10,H846&gt;$AB$10,H846&gt;$AA$10,H846&gt;$Z$10),"AA",AND(H846&gt;=$AE$11,H846&gt;$AD$10,H846&gt;$AC$10,H846&gt;$AB$10,H846&gt;$AA$10,H846&gt;$Z$10),"BA",AND(H846&gt;=$AD$11,H846&gt;$AC$10,H846&gt;$AB$10,H846&gt;$AA$10,H846&gt;$Z$10),"BB",AND(H846&gt;=$AC$11,H846&gt;$AB$10,H846&gt;$AA$10,H846&gt;$Z$10),"CB",AND(H846&gt;=$AB$11,H846&gt;$AA$10,H846&gt;$Z$10),"CC",AND(H846&gt;=$AA$11,H846&gt;$Z$10),"DC",H846&gt;=50,"DD"),IF(H846&gt;=$Y$9,"FD","FF")),R846),IF(J846&gt;=$X$32,$X$30,IF(J846&gt;=$Y$32,$Y$30,IF(J846&gt;=$Z$32,$Z$30,IF(J846&gt;=$AA$32,$AA$30,IF(J846&gt;=$AB$32,$AB$30,IF(J846&gt;=$AC$32,$AC$30,IF(J846&gt;=$AD$32,$AD$30,IF(J846&gt;=$AE$32,$AE$30,$AF$30))))))))),R846)</f>
        <v/>
      </c>
      <c r="T846" s="9" t="str" cm="1">
        <f t="array" ref="T846">IF(A846&lt;&gt;"",IF(_xlfn.BITOR(D846&lt;&gt;"GR",D846&lt;&gt;""),IF(AND(J846&gt;=50,D846&gt;=55),_xlfn.RANK.EQ(J846,$J$2:$J$1000,0),_xlfn.IFS(S846="FD",999,S846="FF",1000)),IF(AND(J846&gt;=50,F846&gt;=55),_xlfn.RANK.EQ(J846,$J$2:$J$326,0),_xlfn.IFS(S846="FD",999,S846="FF",1000))),"")</f>
        <v/>
      </c>
    </row>
    <row r="847" spans="1:20" x14ac:dyDescent="0.2">
      <c r="A847" s="3"/>
      <c r="B847" s="3"/>
      <c r="C847" s="3"/>
      <c r="D847" s="3"/>
      <c r="E847" s="16">
        <f t="shared" si="176"/>
        <v>0</v>
      </c>
      <c r="F847" s="16">
        <f t="shared" si="177"/>
        <v>0</v>
      </c>
      <c r="G847" s="9">
        <f t="shared" si="175"/>
        <v>0</v>
      </c>
      <c r="H847" s="9">
        <f t="shared" si="178"/>
        <v>0</v>
      </c>
      <c r="I847" s="9">
        <f t="shared" si="186"/>
        <v>0</v>
      </c>
      <c r="J847" s="9">
        <f t="shared" si="187"/>
        <v>0</v>
      </c>
      <c r="K847" s="9" t="str">
        <f t="shared" si="179"/>
        <v/>
      </c>
      <c r="L847" s="9" t="str">
        <f t="shared" si="180"/>
        <v/>
      </c>
      <c r="M847" s="9" t="str">
        <f t="shared" si="181"/>
        <v/>
      </c>
      <c r="N847" s="9" t="str">
        <f t="shared" si="182"/>
        <v/>
      </c>
      <c r="O847" s="9" t="str">
        <f t="shared" si="183"/>
        <v/>
      </c>
      <c r="P847" s="9" t="str">
        <f t="shared" si="184"/>
        <v/>
      </c>
      <c r="Q847" s="9" t="str">
        <f t="shared" si="185"/>
        <v/>
      </c>
      <c r="R847" s="9" t="str">
        <f>IF(A847&lt;&gt;"",IF(COUNTIF($G$2:$G$1000,"&gt;=50")&gt;=10,IF(AND(F847&gt;=55,G847&gt;=50),IF(_xlfn.RANK.EQ(K847,$K$2:$K$1000,0)&lt;=ROUND(COUNTIFS($G$2:$G$1000,"&gt;=50",$F$2:$F$1000,"&gt;=55")/100*$AF$9,0),$AF$8,IF(_xlfn.RANK.EQ(L847,$L$2:$L$1000,0)&lt;=ROUND(COUNTIFS($G$2:$G$1000,"&gt;=50",$F$2:$F$1000,"&gt;=55")/100*$AE$9,0),$AE$8,IF(_xlfn.RANK.EQ(M847,$M$2:$M$1000,0)&lt;=ROUND(COUNTIFS($G$2:$G$1000,"&gt;=50",$F$2:$F$1000,"&gt;=55")/100*$AD$9,0),$AD$8,IF(_xlfn.RANK.EQ(N847,$N$2:$N$1000,0)&lt;=ROUND(COUNTIFS($G$2:$G$1000,"&gt;=50",$F$2:$F$1000,"&gt;=55")/100*$AC$9,0),$AC$8,IF(_xlfn.RANK.EQ(O847,$O$2:$O$1000,0)&lt;=ROUND(COUNTIFS($G$2:$G$1000,"&gt;=50",$F$2:$F$1000,"&gt;=55")/100*$AB$9,0),$AB$8,IF(_xlfn.RANK.EQ(P847,$P$2:$P$1000,0)&lt;=ROUND(COUNTIFS($G$2:$G$1000,"&gt;=50",$F$2:$F$1000,"&gt;=55")/100*$AA$9,0),$AA$8,$Z$8)))))),IF(I847&gt;=$Y$9,$Y$8,$X$8)),IF(I847&gt;=$X$32,$X$30,IF(I847&gt;=$Y$32,$Y$30,IF(I847&gt;=$Z$32,$Z$30,IF(I847&gt;=$AA$32,$AA$30,IF(I847&gt;=$AB$32,$AB$30,IF(I847&gt;=$AC$32,$AC$30,IF(I847&gt;=$AD$32,$AD$30,IF(I847&gt;=$AE$32,$AE$30,$AF$30))))))))),"")</f>
        <v/>
      </c>
      <c r="S847" s="9" t="str" cm="1">
        <f t="array" ref="S847">IF(AND(D847&lt;&gt;"",D847&lt;&gt;"GR"),IF(COUNTIF($H$2:$H$1000,"&gt;=50")&gt;=10,IF(D847&lt;&gt;"GR",IF(AND(D847&gt;=55,H847&gt;=50),_xlfn.IFS(AND(H847&gt;=$AF$11,H847&gt;$AE$10,H847&gt;$AD$10,H847&gt;$AC$10,H847&gt;$AB$10,H847&gt;$AA$10,H847&gt;$Z$10),"AA",AND(H847&gt;=$AE$11,H847&gt;$AD$10,H847&gt;$AC$10,H847&gt;$AB$10,H847&gt;$AA$10,H847&gt;$Z$10),"BA",AND(H847&gt;=$AD$11,H847&gt;$AC$10,H847&gt;$AB$10,H847&gt;$AA$10,H847&gt;$Z$10),"BB",AND(H847&gt;=$AC$11,H847&gt;$AB$10,H847&gt;$AA$10,H847&gt;$Z$10),"CB",AND(H847&gt;=$AB$11,H847&gt;$AA$10,H847&gt;$Z$10),"CC",AND(H847&gt;=$AA$11,H847&gt;$Z$10),"DC",H847&gt;=50,"DD"),IF(H847&gt;=$Y$9,"FD","FF")),R847),IF(J847&gt;=$X$32,$X$30,IF(J847&gt;=$Y$32,$Y$30,IF(J847&gt;=$Z$32,$Z$30,IF(J847&gt;=$AA$32,$AA$30,IF(J847&gt;=$AB$32,$AB$30,IF(J847&gt;=$AC$32,$AC$30,IF(J847&gt;=$AD$32,$AD$30,IF(J847&gt;=$AE$32,$AE$30,$AF$30))))))))),R847)</f>
        <v/>
      </c>
      <c r="T847" s="9" t="str" cm="1">
        <f t="array" ref="T847">IF(A847&lt;&gt;"",IF(_xlfn.BITOR(D847&lt;&gt;"GR",D847&lt;&gt;""),IF(AND(J847&gt;=50,D847&gt;=55),_xlfn.RANK.EQ(J847,$J$2:$J$1000,0),_xlfn.IFS(S847="FD",999,S847="FF",1000)),IF(AND(J847&gt;=50,F847&gt;=55),_xlfn.RANK.EQ(J847,$J$2:$J$326,0),_xlfn.IFS(S847="FD",999,S847="FF",1000))),"")</f>
        <v/>
      </c>
    </row>
    <row r="848" spans="1:20" x14ac:dyDescent="0.2">
      <c r="A848" s="3"/>
      <c r="B848" s="3"/>
      <c r="C848" s="3"/>
      <c r="D848" s="3"/>
      <c r="E848" s="16">
        <f t="shared" si="176"/>
        <v>0</v>
      </c>
      <c r="F848" s="16">
        <f t="shared" si="177"/>
        <v>0</v>
      </c>
      <c r="G848" s="9">
        <f t="shared" si="175"/>
        <v>0</v>
      </c>
      <c r="H848" s="9">
        <f t="shared" si="178"/>
        <v>0</v>
      </c>
      <c r="I848" s="9">
        <f t="shared" si="186"/>
        <v>0</v>
      </c>
      <c r="J848" s="9">
        <f t="shared" si="187"/>
        <v>0</v>
      </c>
      <c r="K848" s="9" t="str">
        <f t="shared" si="179"/>
        <v/>
      </c>
      <c r="L848" s="9" t="str">
        <f t="shared" si="180"/>
        <v/>
      </c>
      <c r="M848" s="9" t="str">
        <f t="shared" si="181"/>
        <v/>
      </c>
      <c r="N848" s="9" t="str">
        <f t="shared" si="182"/>
        <v/>
      </c>
      <c r="O848" s="9" t="str">
        <f t="shared" si="183"/>
        <v/>
      </c>
      <c r="P848" s="9" t="str">
        <f t="shared" si="184"/>
        <v/>
      </c>
      <c r="Q848" s="9" t="str">
        <f t="shared" si="185"/>
        <v/>
      </c>
      <c r="R848" s="9" t="str">
        <f>IF(A848&lt;&gt;"",IF(COUNTIF($G$2:$G$1000,"&gt;=50")&gt;=10,IF(AND(F848&gt;=55,G848&gt;=50),IF(_xlfn.RANK.EQ(K848,$K$2:$K$1000,0)&lt;=ROUND(COUNTIFS($G$2:$G$1000,"&gt;=50",$F$2:$F$1000,"&gt;=55")/100*$AF$9,0),$AF$8,IF(_xlfn.RANK.EQ(L848,$L$2:$L$1000,0)&lt;=ROUND(COUNTIFS($G$2:$G$1000,"&gt;=50",$F$2:$F$1000,"&gt;=55")/100*$AE$9,0),$AE$8,IF(_xlfn.RANK.EQ(M848,$M$2:$M$1000,0)&lt;=ROUND(COUNTIFS($G$2:$G$1000,"&gt;=50",$F$2:$F$1000,"&gt;=55")/100*$AD$9,0),$AD$8,IF(_xlfn.RANK.EQ(N848,$N$2:$N$1000,0)&lt;=ROUND(COUNTIFS($G$2:$G$1000,"&gt;=50",$F$2:$F$1000,"&gt;=55")/100*$AC$9,0),$AC$8,IF(_xlfn.RANK.EQ(O848,$O$2:$O$1000,0)&lt;=ROUND(COUNTIFS($G$2:$G$1000,"&gt;=50",$F$2:$F$1000,"&gt;=55")/100*$AB$9,0),$AB$8,IF(_xlfn.RANK.EQ(P848,$P$2:$P$1000,0)&lt;=ROUND(COUNTIFS($G$2:$G$1000,"&gt;=50",$F$2:$F$1000,"&gt;=55")/100*$AA$9,0),$AA$8,$Z$8)))))),IF(I848&gt;=$Y$9,$Y$8,$X$8)),IF(I848&gt;=$X$32,$X$30,IF(I848&gt;=$Y$32,$Y$30,IF(I848&gt;=$Z$32,$Z$30,IF(I848&gt;=$AA$32,$AA$30,IF(I848&gt;=$AB$32,$AB$30,IF(I848&gt;=$AC$32,$AC$30,IF(I848&gt;=$AD$32,$AD$30,IF(I848&gt;=$AE$32,$AE$30,$AF$30))))))))),"")</f>
        <v/>
      </c>
      <c r="S848" s="9" t="str" cm="1">
        <f t="array" ref="S848">IF(AND(D848&lt;&gt;"",D848&lt;&gt;"GR"),IF(COUNTIF($H$2:$H$1000,"&gt;=50")&gt;=10,IF(D848&lt;&gt;"GR",IF(AND(D848&gt;=55,H848&gt;=50),_xlfn.IFS(AND(H848&gt;=$AF$11,H848&gt;$AE$10,H848&gt;$AD$10,H848&gt;$AC$10,H848&gt;$AB$10,H848&gt;$AA$10,H848&gt;$Z$10),"AA",AND(H848&gt;=$AE$11,H848&gt;$AD$10,H848&gt;$AC$10,H848&gt;$AB$10,H848&gt;$AA$10,H848&gt;$Z$10),"BA",AND(H848&gt;=$AD$11,H848&gt;$AC$10,H848&gt;$AB$10,H848&gt;$AA$10,H848&gt;$Z$10),"BB",AND(H848&gt;=$AC$11,H848&gt;$AB$10,H848&gt;$AA$10,H848&gt;$Z$10),"CB",AND(H848&gt;=$AB$11,H848&gt;$AA$10,H848&gt;$Z$10),"CC",AND(H848&gt;=$AA$11,H848&gt;$Z$10),"DC",H848&gt;=50,"DD"),IF(H848&gt;=$Y$9,"FD","FF")),R848),IF(J848&gt;=$X$32,$X$30,IF(J848&gt;=$Y$32,$Y$30,IF(J848&gt;=$Z$32,$Z$30,IF(J848&gt;=$AA$32,$AA$30,IF(J848&gt;=$AB$32,$AB$30,IF(J848&gt;=$AC$32,$AC$30,IF(J848&gt;=$AD$32,$AD$30,IF(J848&gt;=$AE$32,$AE$30,$AF$30))))))))),R848)</f>
        <v/>
      </c>
      <c r="T848" s="9" t="str" cm="1">
        <f t="array" ref="T848">IF(A848&lt;&gt;"",IF(_xlfn.BITOR(D848&lt;&gt;"GR",D848&lt;&gt;""),IF(AND(J848&gt;=50,D848&gt;=55),_xlfn.RANK.EQ(J848,$J$2:$J$1000,0),_xlfn.IFS(S848="FD",999,S848="FF",1000)),IF(AND(J848&gt;=50,F848&gt;=55),_xlfn.RANK.EQ(J848,$J$2:$J$326,0),_xlfn.IFS(S848="FD",999,S848="FF",1000))),"")</f>
        <v/>
      </c>
    </row>
    <row r="849" spans="1:20" x14ac:dyDescent="0.2">
      <c r="A849" s="3"/>
      <c r="B849" s="3"/>
      <c r="C849" s="3"/>
      <c r="D849" s="3"/>
      <c r="E849" s="16">
        <f t="shared" si="176"/>
        <v>0</v>
      </c>
      <c r="F849" s="16">
        <f t="shared" si="177"/>
        <v>0</v>
      </c>
      <c r="G849" s="9">
        <f t="shared" si="175"/>
        <v>0</v>
      </c>
      <c r="H849" s="9">
        <f t="shared" si="178"/>
        <v>0</v>
      </c>
      <c r="I849" s="9">
        <f t="shared" si="186"/>
        <v>0</v>
      </c>
      <c r="J849" s="9">
        <f t="shared" si="187"/>
        <v>0</v>
      </c>
      <c r="K849" s="9" t="str">
        <f t="shared" si="179"/>
        <v/>
      </c>
      <c r="L849" s="9" t="str">
        <f t="shared" si="180"/>
        <v/>
      </c>
      <c r="M849" s="9" t="str">
        <f t="shared" si="181"/>
        <v/>
      </c>
      <c r="N849" s="9" t="str">
        <f t="shared" si="182"/>
        <v/>
      </c>
      <c r="O849" s="9" t="str">
        <f t="shared" si="183"/>
        <v/>
      </c>
      <c r="P849" s="9" t="str">
        <f t="shared" si="184"/>
        <v/>
      </c>
      <c r="Q849" s="9" t="str">
        <f t="shared" si="185"/>
        <v/>
      </c>
      <c r="R849" s="9" t="str">
        <f>IF(A849&lt;&gt;"",IF(COUNTIF($G$2:$G$1000,"&gt;=50")&gt;=10,IF(AND(F849&gt;=55,G849&gt;=50),IF(_xlfn.RANK.EQ(K849,$K$2:$K$1000,0)&lt;=ROUND(COUNTIFS($G$2:$G$1000,"&gt;=50",$F$2:$F$1000,"&gt;=55")/100*$AF$9,0),$AF$8,IF(_xlfn.RANK.EQ(L849,$L$2:$L$1000,0)&lt;=ROUND(COUNTIFS($G$2:$G$1000,"&gt;=50",$F$2:$F$1000,"&gt;=55")/100*$AE$9,0),$AE$8,IF(_xlfn.RANK.EQ(M849,$M$2:$M$1000,0)&lt;=ROUND(COUNTIFS($G$2:$G$1000,"&gt;=50",$F$2:$F$1000,"&gt;=55")/100*$AD$9,0),$AD$8,IF(_xlfn.RANK.EQ(N849,$N$2:$N$1000,0)&lt;=ROUND(COUNTIFS($G$2:$G$1000,"&gt;=50",$F$2:$F$1000,"&gt;=55")/100*$AC$9,0),$AC$8,IF(_xlfn.RANK.EQ(O849,$O$2:$O$1000,0)&lt;=ROUND(COUNTIFS($G$2:$G$1000,"&gt;=50",$F$2:$F$1000,"&gt;=55")/100*$AB$9,0),$AB$8,IF(_xlfn.RANK.EQ(P849,$P$2:$P$1000,0)&lt;=ROUND(COUNTIFS($G$2:$G$1000,"&gt;=50",$F$2:$F$1000,"&gt;=55")/100*$AA$9,0),$AA$8,$Z$8)))))),IF(I849&gt;=$Y$9,$Y$8,$X$8)),IF(I849&gt;=$X$32,$X$30,IF(I849&gt;=$Y$32,$Y$30,IF(I849&gt;=$Z$32,$Z$30,IF(I849&gt;=$AA$32,$AA$30,IF(I849&gt;=$AB$32,$AB$30,IF(I849&gt;=$AC$32,$AC$30,IF(I849&gt;=$AD$32,$AD$30,IF(I849&gt;=$AE$32,$AE$30,$AF$30))))))))),"")</f>
        <v/>
      </c>
      <c r="S849" s="9" t="str" cm="1">
        <f t="array" ref="S849">IF(AND(D849&lt;&gt;"",D849&lt;&gt;"GR"),IF(COUNTIF($H$2:$H$1000,"&gt;=50")&gt;=10,IF(D849&lt;&gt;"GR",IF(AND(D849&gt;=55,H849&gt;=50),_xlfn.IFS(AND(H849&gt;=$AF$11,H849&gt;$AE$10,H849&gt;$AD$10,H849&gt;$AC$10,H849&gt;$AB$10,H849&gt;$AA$10,H849&gt;$Z$10),"AA",AND(H849&gt;=$AE$11,H849&gt;$AD$10,H849&gt;$AC$10,H849&gt;$AB$10,H849&gt;$AA$10,H849&gt;$Z$10),"BA",AND(H849&gt;=$AD$11,H849&gt;$AC$10,H849&gt;$AB$10,H849&gt;$AA$10,H849&gt;$Z$10),"BB",AND(H849&gt;=$AC$11,H849&gt;$AB$10,H849&gt;$AA$10,H849&gt;$Z$10),"CB",AND(H849&gt;=$AB$11,H849&gt;$AA$10,H849&gt;$Z$10),"CC",AND(H849&gt;=$AA$11,H849&gt;$Z$10),"DC",H849&gt;=50,"DD"),IF(H849&gt;=$Y$9,"FD","FF")),R849),IF(J849&gt;=$X$32,$X$30,IF(J849&gt;=$Y$32,$Y$30,IF(J849&gt;=$Z$32,$Z$30,IF(J849&gt;=$AA$32,$AA$30,IF(J849&gt;=$AB$32,$AB$30,IF(J849&gt;=$AC$32,$AC$30,IF(J849&gt;=$AD$32,$AD$30,IF(J849&gt;=$AE$32,$AE$30,$AF$30))))))))),R849)</f>
        <v/>
      </c>
      <c r="T849" s="9" t="str" cm="1">
        <f t="array" ref="T849">IF(A849&lt;&gt;"",IF(_xlfn.BITOR(D849&lt;&gt;"GR",D849&lt;&gt;""),IF(AND(J849&gt;=50,D849&gt;=55),_xlfn.RANK.EQ(J849,$J$2:$J$1000,0),_xlfn.IFS(S849="FD",999,S849="FF",1000)),IF(AND(J849&gt;=50,F849&gt;=55),_xlfn.RANK.EQ(J849,$J$2:$J$326,0),_xlfn.IFS(S849="FD",999,S849="FF",1000))),"")</f>
        <v/>
      </c>
    </row>
    <row r="850" spans="1:20" x14ac:dyDescent="0.2">
      <c r="A850" s="3"/>
      <c r="B850" s="3"/>
      <c r="C850" s="3"/>
      <c r="D850" s="3"/>
      <c r="E850" s="16">
        <f t="shared" si="176"/>
        <v>0</v>
      </c>
      <c r="F850" s="16">
        <f t="shared" si="177"/>
        <v>0</v>
      </c>
      <c r="G850" s="9">
        <f t="shared" si="175"/>
        <v>0</v>
      </c>
      <c r="H850" s="9">
        <f t="shared" si="178"/>
        <v>0</v>
      </c>
      <c r="I850" s="9">
        <f t="shared" si="186"/>
        <v>0</v>
      </c>
      <c r="J850" s="9">
        <f t="shared" si="187"/>
        <v>0</v>
      </c>
      <c r="K850" s="9" t="str">
        <f t="shared" si="179"/>
        <v/>
      </c>
      <c r="L850" s="9" t="str">
        <f t="shared" si="180"/>
        <v/>
      </c>
      <c r="M850" s="9" t="str">
        <f t="shared" si="181"/>
        <v/>
      </c>
      <c r="N850" s="9" t="str">
        <f t="shared" si="182"/>
        <v/>
      </c>
      <c r="O850" s="9" t="str">
        <f t="shared" si="183"/>
        <v/>
      </c>
      <c r="P850" s="9" t="str">
        <f t="shared" si="184"/>
        <v/>
      </c>
      <c r="Q850" s="9" t="str">
        <f t="shared" si="185"/>
        <v/>
      </c>
      <c r="R850" s="9" t="str">
        <f>IF(A850&lt;&gt;"",IF(COUNTIF($G$2:$G$1000,"&gt;=50")&gt;=10,IF(AND(F850&gt;=55,G850&gt;=50),IF(_xlfn.RANK.EQ(K850,$K$2:$K$1000,0)&lt;=ROUND(COUNTIFS($G$2:$G$1000,"&gt;=50",$F$2:$F$1000,"&gt;=55")/100*$AF$9,0),$AF$8,IF(_xlfn.RANK.EQ(L850,$L$2:$L$1000,0)&lt;=ROUND(COUNTIFS($G$2:$G$1000,"&gt;=50",$F$2:$F$1000,"&gt;=55")/100*$AE$9,0),$AE$8,IF(_xlfn.RANK.EQ(M850,$M$2:$M$1000,0)&lt;=ROUND(COUNTIFS($G$2:$G$1000,"&gt;=50",$F$2:$F$1000,"&gt;=55")/100*$AD$9,0),$AD$8,IF(_xlfn.RANK.EQ(N850,$N$2:$N$1000,0)&lt;=ROUND(COUNTIFS($G$2:$G$1000,"&gt;=50",$F$2:$F$1000,"&gt;=55")/100*$AC$9,0),$AC$8,IF(_xlfn.RANK.EQ(O850,$O$2:$O$1000,0)&lt;=ROUND(COUNTIFS($G$2:$G$1000,"&gt;=50",$F$2:$F$1000,"&gt;=55")/100*$AB$9,0),$AB$8,IF(_xlfn.RANK.EQ(P850,$P$2:$P$1000,0)&lt;=ROUND(COUNTIFS($G$2:$G$1000,"&gt;=50",$F$2:$F$1000,"&gt;=55")/100*$AA$9,0),$AA$8,$Z$8)))))),IF(I850&gt;=$Y$9,$Y$8,$X$8)),IF(I850&gt;=$X$32,$X$30,IF(I850&gt;=$Y$32,$Y$30,IF(I850&gt;=$Z$32,$Z$30,IF(I850&gt;=$AA$32,$AA$30,IF(I850&gt;=$AB$32,$AB$30,IF(I850&gt;=$AC$32,$AC$30,IF(I850&gt;=$AD$32,$AD$30,IF(I850&gt;=$AE$32,$AE$30,$AF$30))))))))),"")</f>
        <v/>
      </c>
      <c r="S850" s="9" t="str" cm="1">
        <f t="array" ref="S850">IF(AND(D850&lt;&gt;"",D850&lt;&gt;"GR"),IF(COUNTIF($H$2:$H$1000,"&gt;=50")&gt;=10,IF(D850&lt;&gt;"GR",IF(AND(D850&gt;=55,H850&gt;=50),_xlfn.IFS(AND(H850&gt;=$AF$11,H850&gt;$AE$10,H850&gt;$AD$10,H850&gt;$AC$10,H850&gt;$AB$10,H850&gt;$AA$10,H850&gt;$Z$10),"AA",AND(H850&gt;=$AE$11,H850&gt;$AD$10,H850&gt;$AC$10,H850&gt;$AB$10,H850&gt;$AA$10,H850&gt;$Z$10),"BA",AND(H850&gt;=$AD$11,H850&gt;$AC$10,H850&gt;$AB$10,H850&gt;$AA$10,H850&gt;$Z$10),"BB",AND(H850&gt;=$AC$11,H850&gt;$AB$10,H850&gt;$AA$10,H850&gt;$Z$10),"CB",AND(H850&gt;=$AB$11,H850&gt;$AA$10,H850&gt;$Z$10),"CC",AND(H850&gt;=$AA$11,H850&gt;$Z$10),"DC",H850&gt;=50,"DD"),IF(H850&gt;=$Y$9,"FD","FF")),R850),IF(J850&gt;=$X$32,$X$30,IF(J850&gt;=$Y$32,$Y$30,IF(J850&gt;=$Z$32,$Z$30,IF(J850&gt;=$AA$32,$AA$30,IF(J850&gt;=$AB$32,$AB$30,IF(J850&gt;=$AC$32,$AC$30,IF(J850&gt;=$AD$32,$AD$30,IF(J850&gt;=$AE$32,$AE$30,$AF$30))))))))),R850)</f>
        <v/>
      </c>
      <c r="T850" s="9" t="str" cm="1">
        <f t="array" ref="T850">IF(A850&lt;&gt;"",IF(_xlfn.BITOR(D850&lt;&gt;"GR",D850&lt;&gt;""),IF(AND(J850&gt;=50,D850&gt;=55),_xlfn.RANK.EQ(J850,$J$2:$J$1000,0),_xlfn.IFS(S850="FD",999,S850="FF",1000)),IF(AND(J850&gt;=50,F850&gt;=55),_xlfn.RANK.EQ(J850,$J$2:$J$326,0),_xlfn.IFS(S850="FD",999,S850="FF",1000))),"")</f>
        <v/>
      </c>
    </row>
    <row r="851" spans="1:20" x14ac:dyDescent="0.2">
      <c r="A851" s="3"/>
      <c r="B851" s="3"/>
      <c r="C851" s="3"/>
      <c r="D851" s="3"/>
      <c r="E851" s="16">
        <f t="shared" si="176"/>
        <v>0</v>
      </c>
      <c r="F851" s="16">
        <f t="shared" si="177"/>
        <v>0</v>
      </c>
      <c r="G851" s="9">
        <f t="shared" si="175"/>
        <v>0</v>
      </c>
      <c r="H851" s="9">
        <f t="shared" si="178"/>
        <v>0</v>
      </c>
      <c r="I851" s="9">
        <f t="shared" si="186"/>
        <v>0</v>
      </c>
      <c r="J851" s="9">
        <f t="shared" si="187"/>
        <v>0</v>
      </c>
      <c r="K851" s="9" t="str">
        <f t="shared" si="179"/>
        <v/>
      </c>
      <c r="L851" s="9" t="str">
        <f t="shared" si="180"/>
        <v/>
      </c>
      <c r="M851" s="9" t="str">
        <f t="shared" si="181"/>
        <v/>
      </c>
      <c r="N851" s="9" t="str">
        <f t="shared" si="182"/>
        <v/>
      </c>
      <c r="O851" s="9" t="str">
        <f t="shared" si="183"/>
        <v/>
      </c>
      <c r="P851" s="9" t="str">
        <f t="shared" si="184"/>
        <v/>
      </c>
      <c r="Q851" s="9" t="str">
        <f t="shared" si="185"/>
        <v/>
      </c>
      <c r="R851" s="9" t="str">
        <f>IF(A851&lt;&gt;"",IF(COUNTIF($G$2:$G$1000,"&gt;=50")&gt;=10,IF(AND(F851&gt;=55,G851&gt;=50),IF(_xlfn.RANK.EQ(K851,$K$2:$K$1000,0)&lt;=ROUND(COUNTIFS($G$2:$G$1000,"&gt;=50",$F$2:$F$1000,"&gt;=55")/100*$AF$9,0),$AF$8,IF(_xlfn.RANK.EQ(L851,$L$2:$L$1000,0)&lt;=ROUND(COUNTIFS($G$2:$G$1000,"&gt;=50",$F$2:$F$1000,"&gt;=55")/100*$AE$9,0),$AE$8,IF(_xlfn.RANK.EQ(M851,$M$2:$M$1000,0)&lt;=ROUND(COUNTIFS($G$2:$G$1000,"&gt;=50",$F$2:$F$1000,"&gt;=55")/100*$AD$9,0),$AD$8,IF(_xlfn.RANK.EQ(N851,$N$2:$N$1000,0)&lt;=ROUND(COUNTIFS($G$2:$G$1000,"&gt;=50",$F$2:$F$1000,"&gt;=55")/100*$AC$9,0),$AC$8,IF(_xlfn.RANK.EQ(O851,$O$2:$O$1000,0)&lt;=ROUND(COUNTIFS($G$2:$G$1000,"&gt;=50",$F$2:$F$1000,"&gt;=55")/100*$AB$9,0),$AB$8,IF(_xlfn.RANK.EQ(P851,$P$2:$P$1000,0)&lt;=ROUND(COUNTIFS($G$2:$G$1000,"&gt;=50",$F$2:$F$1000,"&gt;=55")/100*$AA$9,0),$AA$8,$Z$8)))))),IF(I851&gt;=$Y$9,$Y$8,$X$8)),IF(I851&gt;=$X$32,$X$30,IF(I851&gt;=$Y$32,$Y$30,IF(I851&gt;=$Z$32,$Z$30,IF(I851&gt;=$AA$32,$AA$30,IF(I851&gt;=$AB$32,$AB$30,IF(I851&gt;=$AC$32,$AC$30,IF(I851&gt;=$AD$32,$AD$30,IF(I851&gt;=$AE$32,$AE$30,$AF$30))))))))),"")</f>
        <v/>
      </c>
      <c r="S851" s="9" t="str" cm="1">
        <f t="array" ref="S851">IF(AND(D851&lt;&gt;"",D851&lt;&gt;"GR"),IF(COUNTIF($H$2:$H$1000,"&gt;=50")&gt;=10,IF(D851&lt;&gt;"GR",IF(AND(D851&gt;=55,H851&gt;=50),_xlfn.IFS(AND(H851&gt;=$AF$11,H851&gt;$AE$10,H851&gt;$AD$10,H851&gt;$AC$10,H851&gt;$AB$10,H851&gt;$AA$10,H851&gt;$Z$10),"AA",AND(H851&gt;=$AE$11,H851&gt;$AD$10,H851&gt;$AC$10,H851&gt;$AB$10,H851&gt;$AA$10,H851&gt;$Z$10),"BA",AND(H851&gt;=$AD$11,H851&gt;$AC$10,H851&gt;$AB$10,H851&gt;$AA$10,H851&gt;$Z$10),"BB",AND(H851&gt;=$AC$11,H851&gt;$AB$10,H851&gt;$AA$10,H851&gt;$Z$10),"CB",AND(H851&gt;=$AB$11,H851&gt;$AA$10,H851&gt;$Z$10),"CC",AND(H851&gt;=$AA$11,H851&gt;$Z$10),"DC",H851&gt;=50,"DD"),IF(H851&gt;=$Y$9,"FD","FF")),R851),IF(J851&gt;=$X$32,$X$30,IF(J851&gt;=$Y$32,$Y$30,IF(J851&gt;=$Z$32,$Z$30,IF(J851&gt;=$AA$32,$AA$30,IF(J851&gt;=$AB$32,$AB$30,IF(J851&gt;=$AC$32,$AC$30,IF(J851&gt;=$AD$32,$AD$30,IF(J851&gt;=$AE$32,$AE$30,$AF$30))))))))),R851)</f>
        <v/>
      </c>
      <c r="T851" s="9" t="str" cm="1">
        <f t="array" ref="T851">IF(A851&lt;&gt;"",IF(_xlfn.BITOR(D851&lt;&gt;"GR",D851&lt;&gt;""),IF(AND(J851&gt;=50,D851&gt;=55),_xlfn.RANK.EQ(J851,$J$2:$J$1000,0),_xlfn.IFS(S851="FD",999,S851="FF",1000)),IF(AND(J851&gt;=50,F851&gt;=55),_xlfn.RANK.EQ(J851,$J$2:$J$326,0),_xlfn.IFS(S851="FD",999,S851="FF",1000))),"")</f>
        <v/>
      </c>
    </row>
    <row r="852" spans="1:20" x14ac:dyDescent="0.2">
      <c r="A852" s="3"/>
      <c r="B852" s="3"/>
      <c r="C852" s="3"/>
      <c r="D852" s="3"/>
      <c r="E852" s="16">
        <f t="shared" si="176"/>
        <v>0</v>
      </c>
      <c r="F852" s="16">
        <f t="shared" si="177"/>
        <v>0</v>
      </c>
      <c r="G852" s="9">
        <f t="shared" si="175"/>
        <v>0</v>
      </c>
      <c r="H852" s="9">
        <f t="shared" si="178"/>
        <v>0</v>
      </c>
      <c r="I852" s="9">
        <f t="shared" si="186"/>
        <v>0</v>
      </c>
      <c r="J852" s="9">
        <f t="shared" si="187"/>
        <v>0</v>
      </c>
      <c r="K852" s="9" t="str">
        <f t="shared" si="179"/>
        <v/>
      </c>
      <c r="L852" s="9" t="str">
        <f t="shared" si="180"/>
        <v/>
      </c>
      <c r="M852" s="9" t="str">
        <f t="shared" si="181"/>
        <v/>
      </c>
      <c r="N852" s="9" t="str">
        <f t="shared" si="182"/>
        <v/>
      </c>
      <c r="O852" s="9" t="str">
        <f t="shared" si="183"/>
        <v/>
      </c>
      <c r="P852" s="9" t="str">
        <f t="shared" si="184"/>
        <v/>
      </c>
      <c r="Q852" s="9" t="str">
        <f t="shared" si="185"/>
        <v/>
      </c>
      <c r="R852" s="9" t="str">
        <f>IF(A852&lt;&gt;"",IF(COUNTIF($G$2:$G$1000,"&gt;=50")&gt;=10,IF(AND(F852&gt;=55,G852&gt;=50),IF(_xlfn.RANK.EQ(K852,$K$2:$K$1000,0)&lt;=ROUND(COUNTIFS($G$2:$G$1000,"&gt;=50",$F$2:$F$1000,"&gt;=55")/100*$AF$9,0),$AF$8,IF(_xlfn.RANK.EQ(L852,$L$2:$L$1000,0)&lt;=ROUND(COUNTIFS($G$2:$G$1000,"&gt;=50",$F$2:$F$1000,"&gt;=55")/100*$AE$9,0),$AE$8,IF(_xlfn.RANK.EQ(M852,$M$2:$M$1000,0)&lt;=ROUND(COUNTIFS($G$2:$G$1000,"&gt;=50",$F$2:$F$1000,"&gt;=55")/100*$AD$9,0),$AD$8,IF(_xlfn.RANK.EQ(N852,$N$2:$N$1000,0)&lt;=ROUND(COUNTIFS($G$2:$G$1000,"&gt;=50",$F$2:$F$1000,"&gt;=55")/100*$AC$9,0),$AC$8,IF(_xlfn.RANK.EQ(O852,$O$2:$O$1000,0)&lt;=ROUND(COUNTIFS($G$2:$G$1000,"&gt;=50",$F$2:$F$1000,"&gt;=55")/100*$AB$9,0),$AB$8,IF(_xlfn.RANK.EQ(P852,$P$2:$P$1000,0)&lt;=ROUND(COUNTIFS($G$2:$G$1000,"&gt;=50",$F$2:$F$1000,"&gt;=55")/100*$AA$9,0),$AA$8,$Z$8)))))),IF(I852&gt;=$Y$9,$Y$8,$X$8)),IF(I852&gt;=$X$32,$X$30,IF(I852&gt;=$Y$32,$Y$30,IF(I852&gt;=$Z$32,$Z$30,IF(I852&gt;=$AA$32,$AA$30,IF(I852&gt;=$AB$32,$AB$30,IF(I852&gt;=$AC$32,$AC$30,IF(I852&gt;=$AD$32,$AD$30,IF(I852&gt;=$AE$32,$AE$30,$AF$30))))))))),"")</f>
        <v/>
      </c>
      <c r="S852" s="9" t="str" cm="1">
        <f t="array" ref="S852">IF(AND(D852&lt;&gt;"",D852&lt;&gt;"GR"),IF(COUNTIF($H$2:$H$1000,"&gt;=50")&gt;=10,IF(D852&lt;&gt;"GR",IF(AND(D852&gt;=55,H852&gt;=50),_xlfn.IFS(AND(H852&gt;=$AF$11,H852&gt;$AE$10,H852&gt;$AD$10,H852&gt;$AC$10,H852&gt;$AB$10,H852&gt;$AA$10,H852&gt;$Z$10),"AA",AND(H852&gt;=$AE$11,H852&gt;$AD$10,H852&gt;$AC$10,H852&gt;$AB$10,H852&gt;$AA$10,H852&gt;$Z$10),"BA",AND(H852&gt;=$AD$11,H852&gt;$AC$10,H852&gt;$AB$10,H852&gt;$AA$10,H852&gt;$Z$10),"BB",AND(H852&gt;=$AC$11,H852&gt;$AB$10,H852&gt;$AA$10,H852&gt;$Z$10),"CB",AND(H852&gt;=$AB$11,H852&gt;$AA$10,H852&gt;$Z$10),"CC",AND(H852&gt;=$AA$11,H852&gt;$Z$10),"DC",H852&gt;=50,"DD"),IF(H852&gt;=$Y$9,"FD","FF")),R852),IF(J852&gt;=$X$32,$X$30,IF(J852&gt;=$Y$32,$Y$30,IF(J852&gt;=$Z$32,$Z$30,IF(J852&gt;=$AA$32,$AA$30,IF(J852&gt;=$AB$32,$AB$30,IF(J852&gt;=$AC$32,$AC$30,IF(J852&gt;=$AD$32,$AD$30,IF(J852&gt;=$AE$32,$AE$30,$AF$30))))))))),R852)</f>
        <v/>
      </c>
      <c r="T852" s="9" t="str" cm="1">
        <f t="array" ref="T852">IF(A852&lt;&gt;"",IF(_xlfn.BITOR(D852&lt;&gt;"GR",D852&lt;&gt;""),IF(AND(J852&gt;=50,D852&gt;=55),_xlfn.RANK.EQ(J852,$J$2:$J$1000,0),_xlfn.IFS(S852="FD",999,S852="FF",1000)),IF(AND(J852&gt;=50,F852&gt;=55),_xlfn.RANK.EQ(J852,$J$2:$J$326,0),_xlfn.IFS(S852="FD",999,S852="FF",1000))),"")</f>
        <v/>
      </c>
    </row>
    <row r="853" spans="1:20" x14ac:dyDescent="0.2">
      <c r="A853" s="3"/>
      <c r="B853" s="3"/>
      <c r="C853" s="3"/>
      <c r="D853" s="3"/>
      <c r="E853" s="16">
        <f t="shared" si="176"/>
        <v>0</v>
      </c>
      <c r="F853" s="16">
        <f t="shared" si="177"/>
        <v>0</v>
      </c>
      <c r="G853" s="9">
        <f t="shared" si="175"/>
        <v>0</v>
      </c>
      <c r="H853" s="9">
        <f t="shared" si="178"/>
        <v>0</v>
      </c>
      <c r="I853" s="9">
        <f t="shared" si="186"/>
        <v>0</v>
      </c>
      <c r="J853" s="9">
        <f t="shared" si="187"/>
        <v>0</v>
      </c>
      <c r="K853" s="9" t="str">
        <f t="shared" si="179"/>
        <v/>
      </c>
      <c r="L853" s="9" t="str">
        <f t="shared" si="180"/>
        <v/>
      </c>
      <c r="M853" s="9" t="str">
        <f t="shared" si="181"/>
        <v/>
      </c>
      <c r="N853" s="9" t="str">
        <f t="shared" si="182"/>
        <v/>
      </c>
      <c r="O853" s="9" t="str">
        <f t="shared" si="183"/>
        <v/>
      </c>
      <c r="P853" s="9" t="str">
        <f t="shared" si="184"/>
        <v/>
      </c>
      <c r="Q853" s="9" t="str">
        <f t="shared" si="185"/>
        <v/>
      </c>
      <c r="R853" s="9" t="str">
        <f>IF(A853&lt;&gt;"",IF(COUNTIF($G$2:$G$1000,"&gt;=50")&gt;=10,IF(AND(F853&gt;=55,G853&gt;=50),IF(_xlfn.RANK.EQ(K853,$K$2:$K$1000,0)&lt;=ROUND(COUNTIFS($G$2:$G$1000,"&gt;=50",$F$2:$F$1000,"&gt;=55")/100*$AF$9,0),$AF$8,IF(_xlfn.RANK.EQ(L853,$L$2:$L$1000,0)&lt;=ROUND(COUNTIFS($G$2:$G$1000,"&gt;=50",$F$2:$F$1000,"&gt;=55")/100*$AE$9,0),$AE$8,IF(_xlfn.RANK.EQ(M853,$M$2:$M$1000,0)&lt;=ROUND(COUNTIFS($G$2:$G$1000,"&gt;=50",$F$2:$F$1000,"&gt;=55")/100*$AD$9,0),$AD$8,IF(_xlfn.RANK.EQ(N853,$N$2:$N$1000,0)&lt;=ROUND(COUNTIFS($G$2:$G$1000,"&gt;=50",$F$2:$F$1000,"&gt;=55")/100*$AC$9,0),$AC$8,IF(_xlfn.RANK.EQ(O853,$O$2:$O$1000,0)&lt;=ROUND(COUNTIFS($G$2:$G$1000,"&gt;=50",$F$2:$F$1000,"&gt;=55")/100*$AB$9,0),$AB$8,IF(_xlfn.RANK.EQ(P853,$P$2:$P$1000,0)&lt;=ROUND(COUNTIFS($G$2:$G$1000,"&gt;=50",$F$2:$F$1000,"&gt;=55")/100*$AA$9,0),$AA$8,$Z$8)))))),IF(I853&gt;=$Y$9,$Y$8,$X$8)),IF(I853&gt;=$X$32,$X$30,IF(I853&gt;=$Y$32,$Y$30,IF(I853&gt;=$Z$32,$Z$30,IF(I853&gt;=$AA$32,$AA$30,IF(I853&gt;=$AB$32,$AB$30,IF(I853&gt;=$AC$32,$AC$30,IF(I853&gt;=$AD$32,$AD$30,IF(I853&gt;=$AE$32,$AE$30,$AF$30))))))))),"")</f>
        <v/>
      </c>
      <c r="S853" s="9" t="str" cm="1">
        <f t="array" ref="S853">IF(AND(D853&lt;&gt;"",D853&lt;&gt;"GR"),IF(COUNTIF($H$2:$H$1000,"&gt;=50")&gt;=10,IF(D853&lt;&gt;"GR",IF(AND(D853&gt;=55,H853&gt;=50),_xlfn.IFS(AND(H853&gt;=$AF$11,H853&gt;$AE$10,H853&gt;$AD$10,H853&gt;$AC$10,H853&gt;$AB$10,H853&gt;$AA$10,H853&gt;$Z$10),"AA",AND(H853&gt;=$AE$11,H853&gt;$AD$10,H853&gt;$AC$10,H853&gt;$AB$10,H853&gt;$AA$10,H853&gt;$Z$10),"BA",AND(H853&gt;=$AD$11,H853&gt;$AC$10,H853&gt;$AB$10,H853&gt;$AA$10,H853&gt;$Z$10),"BB",AND(H853&gt;=$AC$11,H853&gt;$AB$10,H853&gt;$AA$10,H853&gt;$Z$10),"CB",AND(H853&gt;=$AB$11,H853&gt;$AA$10,H853&gt;$Z$10),"CC",AND(H853&gt;=$AA$11,H853&gt;$Z$10),"DC",H853&gt;=50,"DD"),IF(H853&gt;=$Y$9,"FD","FF")),R853),IF(J853&gt;=$X$32,$X$30,IF(J853&gt;=$Y$32,$Y$30,IF(J853&gt;=$Z$32,$Z$30,IF(J853&gt;=$AA$32,$AA$30,IF(J853&gt;=$AB$32,$AB$30,IF(J853&gt;=$AC$32,$AC$30,IF(J853&gt;=$AD$32,$AD$30,IF(J853&gt;=$AE$32,$AE$30,$AF$30))))))))),R853)</f>
        <v/>
      </c>
      <c r="T853" s="9" t="str" cm="1">
        <f t="array" ref="T853">IF(A853&lt;&gt;"",IF(_xlfn.BITOR(D853&lt;&gt;"GR",D853&lt;&gt;""),IF(AND(J853&gt;=50,D853&gt;=55),_xlfn.RANK.EQ(J853,$J$2:$J$1000,0),_xlfn.IFS(S853="FD",999,S853="FF",1000)),IF(AND(J853&gt;=50,F853&gt;=55),_xlfn.RANK.EQ(J853,$J$2:$J$326,0),_xlfn.IFS(S853="FD",999,S853="FF",1000))),"")</f>
        <v/>
      </c>
    </row>
    <row r="854" spans="1:20" x14ac:dyDescent="0.2">
      <c r="A854" s="3"/>
      <c r="B854" s="3"/>
      <c r="C854" s="3"/>
      <c r="D854" s="3"/>
      <c r="E854" s="16">
        <f t="shared" si="176"/>
        <v>0</v>
      </c>
      <c r="F854" s="16">
        <f t="shared" si="177"/>
        <v>0</v>
      </c>
      <c r="G854" s="9">
        <f t="shared" si="175"/>
        <v>0</v>
      </c>
      <c r="H854" s="9">
        <f t="shared" si="178"/>
        <v>0</v>
      </c>
      <c r="I854" s="9">
        <f t="shared" si="186"/>
        <v>0</v>
      </c>
      <c r="J854" s="9">
        <f t="shared" si="187"/>
        <v>0</v>
      </c>
      <c r="K854" s="9" t="str">
        <f t="shared" si="179"/>
        <v/>
      </c>
      <c r="L854" s="9" t="str">
        <f t="shared" si="180"/>
        <v/>
      </c>
      <c r="M854" s="9" t="str">
        <f t="shared" si="181"/>
        <v/>
      </c>
      <c r="N854" s="9" t="str">
        <f t="shared" si="182"/>
        <v/>
      </c>
      <c r="O854" s="9" t="str">
        <f t="shared" si="183"/>
        <v/>
      </c>
      <c r="P854" s="9" t="str">
        <f t="shared" si="184"/>
        <v/>
      </c>
      <c r="Q854" s="9" t="str">
        <f t="shared" si="185"/>
        <v/>
      </c>
      <c r="R854" s="9" t="str">
        <f>IF(A854&lt;&gt;"",IF(COUNTIF($G$2:$G$1000,"&gt;=50")&gt;=10,IF(AND(F854&gt;=55,G854&gt;=50),IF(_xlfn.RANK.EQ(K854,$K$2:$K$1000,0)&lt;=ROUND(COUNTIFS($G$2:$G$1000,"&gt;=50",$F$2:$F$1000,"&gt;=55")/100*$AF$9,0),$AF$8,IF(_xlfn.RANK.EQ(L854,$L$2:$L$1000,0)&lt;=ROUND(COUNTIFS($G$2:$G$1000,"&gt;=50",$F$2:$F$1000,"&gt;=55")/100*$AE$9,0),$AE$8,IF(_xlfn.RANK.EQ(M854,$M$2:$M$1000,0)&lt;=ROUND(COUNTIFS($G$2:$G$1000,"&gt;=50",$F$2:$F$1000,"&gt;=55")/100*$AD$9,0),$AD$8,IF(_xlfn.RANK.EQ(N854,$N$2:$N$1000,0)&lt;=ROUND(COUNTIFS($G$2:$G$1000,"&gt;=50",$F$2:$F$1000,"&gt;=55")/100*$AC$9,0),$AC$8,IF(_xlfn.RANK.EQ(O854,$O$2:$O$1000,0)&lt;=ROUND(COUNTIFS($G$2:$G$1000,"&gt;=50",$F$2:$F$1000,"&gt;=55")/100*$AB$9,0),$AB$8,IF(_xlfn.RANK.EQ(P854,$P$2:$P$1000,0)&lt;=ROUND(COUNTIFS($G$2:$G$1000,"&gt;=50",$F$2:$F$1000,"&gt;=55")/100*$AA$9,0),$AA$8,$Z$8)))))),IF(I854&gt;=$Y$9,$Y$8,$X$8)),IF(I854&gt;=$X$32,$X$30,IF(I854&gt;=$Y$32,$Y$30,IF(I854&gt;=$Z$32,$Z$30,IF(I854&gt;=$AA$32,$AA$30,IF(I854&gt;=$AB$32,$AB$30,IF(I854&gt;=$AC$32,$AC$30,IF(I854&gt;=$AD$32,$AD$30,IF(I854&gt;=$AE$32,$AE$30,$AF$30))))))))),"")</f>
        <v/>
      </c>
      <c r="S854" s="9" t="str" cm="1">
        <f t="array" ref="S854">IF(AND(D854&lt;&gt;"",D854&lt;&gt;"GR"),IF(COUNTIF($H$2:$H$1000,"&gt;=50")&gt;=10,IF(D854&lt;&gt;"GR",IF(AND(D854&gt;=55,H854&gt;=50),_xlfn.IFS(AND(H854&gt;=$AF$11,H854&gt;$AE$10,H854&gt;$AD$10,H854&gt;$AC$10,H854&gt;$AB$10,H854&gt;$AA$10,H854&gt;$Z$10),"AA",AND(H854&gt;=$AE$11,H854&gt;$AD$10,H854&gt;$AC$10,H854&gt;$AB$10,H854&gt;$AA$10,H854&gt;$Z$10),"BA",AND(H854&gt;=$AD$11,H854&gt;$AC$10,H854&gt;$AB$10,H854&gt;$AA$10,H854&gt;$Z$10),"BB",AND(H854&gt;=$AC$11,H854&gt;$AB$10,H854&gt;$AA$10,H854&gt;$Z$10),"CB",AND(H854&gt;=$AB$11,H854&gt;$AA$10,H854&gt;$Z$10),"CC",AND(H854&gt;=$AA$11,H854&gt;$Z$10),"DC",H854&gt;=50,"DD"),IF(H854&gt;=$Y$9,"FD","FF")),R854),IF(J854&gt;=$X$32,$X$30,IF(J854&gt;=$Y$32,$Y$30,IF(J854&gt;=$Z$32,$Z$30,IF(J854&gt;=$AA$32,$AA$30,IF(J854&gt;=$AB$32,$AB$30,IF(J854&gt;=$AC$32,$AC$30,IF(J854&gt;=$AD$32,$AD$30,IF(J854&gt;=$AE$32,$AE$30,$AF$30))))))))),R854)</f>
        <v/>
      </c>
      <c r="T854" s="9" t="str" cm="1">
        <f t="array" ref="T854">IF(A854&lt;&gt;"",IF(_xlfn.BITOR(D854&lt;&gt;"GR",D854&lt;&gt;""),IF(AND(J854&gt;=50,D854&gt;=55),_xlfn.RANK.EQ(J854,$J$2:$J$1000,0),_xlfn.IFS(S854="FD",999,S854="FF",1000)),IF(AND(J854&gt;=50,F854&gt;=55),_xlfn.RANK.EQ(J854,$J$2:$J$326,0),_xlfn.IFS(S854="FD",999,S854="FF",1000))),"")</f>
        <v/>
      </c>
    </row>
    <row r="855" spans="1:20" x14ac:dyDescent="0.2">
      <c r="A855" s="3"/>
      <c r="B855" s="3"/>
      <c r="C855" s="3"/>
      <c r="D855" s="3"/>
      <c r="E855" s="16">
        <f t="shared" si="176"/>
        <v>0</v>
      </c>
      <c r="F855" s="16">
        <f t="shared" si="177"/>
        <v>0</v>
      </c>
      <c r="G855" s="9">
        <f t="shared" si="175"/>
        <v>0</v>
      </c>
      <c r="H855" s="9">
        <f t="shared" si="178"/>
        <v>0</v>
      </c>
      <c r="I855" s="9">
        <f t="shared" si="186"/>
        <v>0</v>
      </c>
      <c r="J855" s="9">
        <f t="shared" si="187"/>
        <v>0</v>
      </c>
      <c r="K855" s="9" t="str">
        <f t="shared" si="179"/>
        <v/>
      </c>
      <c r="L855" s="9" t="str">
        <f t="shared" si="180"/>
        <v/>
      </c>
      <c r="M855" s="9" t="str">
        <f t="shared" si="181"/>
        <v/>
      </c>
      <c r="N855" s="9" t="str">
        <f t="shared" si="182"/>
        <v/>
      </c>
      <c r="O855" s="9" t="str">
        <f t="shared" si="183"/>
        <v/>
      </c>
      <c r="P855" s="9" t="str">
        <f t="shared" si="184"/>
        <v/>
      </c>
      <c r="Q855" s="9" t="str">
        <f t="shared" si="185"/>
        <v/>
      </c>
      <c r="R855" s="9" t="str">
        <f>IF(A855&lt;&gt;"",IF(COUNTIF($G$2:$G$1000,"&gt;=50")&gt;=10,IF(AND(F855&gt;=55,G855&gt;=50),IF(_xlfn.RANK.EQ(K855,$K$2:$K$1000,0)&lt;=ROUND(COUNTIFS($G$2:$G$1000,"&gt;=50",$F$2:$F$1000,"&gt;=55")/100*$AF$9,0),$AF$8,IF(_xlfn.RANK.EQ(L855,$L$2:$L$1000,0)&lt;=ROUND(COUNTIFS($G$2:$G$1000,"&gt;=50",$F$2:$F$1000,"&gt;=55")/100*$AE$9,0),$AE$8,IF(_xlfn.RANK.EQ(M855,$M$2:$M$1000,0)&lt;=ROUND(COUNTIFS($G$2:$G$1000,"&gt;=50",$F$2:$F$1000,"&gt;=55")/100*$AD$9,0),$AD$8,IF(_xlfn.RANK.EQ(N855,$N$2:$N$1000,0)&lt;=ROUND(COUNTIFS($G$2:$G$1000,"&gt;=50",$F$2:$F$1000,"&gt;=55")/100*$AC$9,0),$AC$8,IF(_xlfn.RANK.EQ(O855,$O$2:$O$1000,0)&lt;=ROUND(COUNTIFS($G$2:$G$1000,"&gt;=50",$F$2:$F$1000,"&gt;=55")/100*$AB$9,0),$AB$8,IF(_xlfn.RANK.EQ(P855,$P$2:$P$1000,0)&lt;=ROUND(COUNTIFS($G$2:$G$1000,"&gt;=50",$F$2:$F$1000,"&gt;=55")/100*$AA$9,0),$AA$8,$Z$8)))))),IF(I855&gt;=$Y$9,$Y$8,$X$8)),IF(I855&gt;=$X$32,$X$30,IF(I855&gt;=$Y$32,$Y$30,IF(I855&gt;=$Z$32,$Z$30,IF(I855&gt;=$AA$32,$AA$30,IF(I855&gt;=$AB$32,$AB$30,IF(I855&gt;=$AC$32,$AC$30,IF(I855&gt;=$AD$32,$AD$30,IF(I855&gt;=$AE$32,$AE$30,$AF$30))))))))),"")</f>
        <v/>
      </c>
      <c r="S855" s="9" t="str" cm="1">
        <f t="array" ref="S855">IF(AND(D855&lt;&gt;"",D855&lt;&gt;"GR"),IF(COUNTIF($H$2:$H$1000,"&gt;=50")&gt;=10,IF(D855&lt;&gt;"GR",IF(AND(D855&gt;=55,H855&gt;=50),_xlfn.IFS(AND(H855&gt;=$AF$11,H855&gt;$AE$10,H855&gt;$AD$10,H855&gt;$AC$10,H855&gt;$AB$10,H855&gt;$AA$10,H855&gt;$Z$10),"AA",AND(H855&gt;=$AE$11,H855&gt;$AD$10,H855&gt;$AC$10,H855&gt;$AB$10,H855&gt;$AA$10,H855&gt;$Z$10),"BA",AND(H855&gt;=$AD$11,H855&gt;$AC$10,H855&gt;$AB$10,H855&gt;$AA$10,H855&gt;$Z$10),"BB",AND(H855&gt;=$AC$11,H855&gt;$AB$10,H855&gt;$AA$10,H855&gt;$Z$10),"CB",AND(H855&gt;=$AB$11,H855&gt;$AA$10,H855&gt;$Z$10),"CC",AND(H855&gt;=$AA$11,H855&gt;$Z$10),"DC",H855&gt;=50,"DD"),IF(H855&gt;=$Y$9,"FD","FF")),R855),IF(J855&gt;=$X$32,$X$30,IF(J855&gt;=$Y$32,$Y$30,IF(J855&gt;=$Z$32,$Z$30,IF(J855&gt;=$AA$32,$AA$30,IF(J855&gt;=$AB$32,$AB$30,IF(J855&gt;=$AC$32,$AC$30,IF(J855&gt;=$AD$32,$AD$30,IF(J855&gt;=$AE$32,$AE$30,$AF$30))))))))),R855)</f>
        <v/>
      </c>
      <c r="T855" s="9" t="str" cm="1">
        <f t="array" ref="T855">IF(A855&lt;&gt;"",IF(_xlfn.BITOR(D855&lt;&gt;"GR",D855&lt;&gt;""),IF(AND(J855&gt;=50,D855&gt;=55),_xlfn.RANK.EQ(J855,$J$2:$J$1000,0),_xlfn.IFS(S855="FD",999,S855="FF",1000)),IF(AND(J855&gt;=50,F855&gt;=55),_xlfn.RANK.EQ(J855,$J$2:$J$326,0),_xlfn.IFS(S855="FD",999,S855="FF",1000))),"")</f>
        <v/>
      </c>
    </row>
    <row r="856" spans="1:20" x14ac:dyDescent="0.2">
      <c r="A856" s="3"/>
      <c r="B856" s="3"/>
      <c r="C856" s="3"/>
      <c r="D856" s="3"/>
      <c r="E856" s="16">
        <f t="shared" si="176"/>
        <v>0</v>
      </c>
      <c r="F856" s="16">
        <f t="shared" si="177"/>
        <v>0</v>
      </c>
      <c r="G856" s="9">
        <f t="shared" si="175"/>
        <v>0</v>
      </c>
      <c r="H856" s="9">
        <f t="shared" si="178"/>
        <v>0</v>
      </c>
      <c r="I856" s="9">
        <f t="shared" si="186"/>
        <v>0</v>
      </c>
      <c r="J856" s="9">
        <f t="shared" si="187"/>
        <v>0</v>
      </c>
      <c r="K856" s="9" t="str">
        <f t="shared" si="179"/>
        <v/>
      </c>
      <c r="L856" s="9" t="str">
        <f t="shared" si="180"/>
        <v/>
      </c>
      <c r="M856" s="9" t="str">
        <f t="shared" si="181"/>
        <v/>
      </c>
      <c r="N856" s="9" t="str">
        <f t="shared" si="182"/>
        <v/>
      </c>
      <c r="O856" s="9" t="str">
        <f t="shared" si="183"/>
        <v/>
      </c>
      <c r="P856" s="9" t="str">
        <f t="shared" si="184"/>
        <v/>
      </c>
      <c r="Q856" s="9" t="str">
        <f t="shared" si="185"/>
        <v/>
      </c>
      <c r="R856" s="9" t="str">
        <f>IF(A856&lt;&gt;"",IF(COUNTIF($G$2:$G$1000,"&gt;=50")&gt;=10,IF(AND(F856&gt;=55,G856&gt;=50),IF(_xlfn.RANK.EQ(K856,$K$2:$K$1000,0)&lt;=ROUND(COUNTIFS($G$2:$G$1000,"&gt;=50",$F$2:$F$1000,"&gt;=55")/100*$AF$9,0),$AF$8,IF(_xlfn.RANK.EQ(L856,$L$2:$L$1000,0)&lt;=ROUND(COUNTIFS($G$2:$G$1000,"&gt;=50",$F$2:$F$1000,"&gt;=55")/100*$AE$9,0),$AE$8,IF(_xlfn.RANK.EQ(M856,$M$2:$M$1000,0)&lt;=ROUND(COUNTIFS($G$2:$G$1000,"&gt;=50",$F$2:$F$1000,"&gt;=55")/100*$AD$9,0),$AD$8,IF(_xlfn.RANK.EQ(N856,$N$2:$N$1000,0)&lt;=ROUND(COUNTIFS($G$2:$G$1000,"&gt;=50",$F$2:$F$1000,"&gt;=55")/100*$AC$9,0),$AC$8,IF(_xlfn.RANK.EQ(O856,$O$2:$O$1000,0)&lt;=ROUND(COUNTIFS($G$2:$G$1000,"&gt;=50",$F$2:$F$1000,"&gt;=55")/100*$AB$9,0),$AB$8,IF(_xlfn.RANK.EQ(P856,$P$2:$P$1000,0)&lt;=ROUND(COUNTIFS($G$2:$G$1000,"&gt;=50",$F$2:$F$1000,"&gt;=55")/100*$AA$9,0),$AA$8,$Z$8)))))),IF(I856&gt;=$Y$9,$Y$8,$X$8)),IF(I856&gt;=$X$32,$X$30,IF(I856&gt;=$Y$32,$Y$30,IF(I856&gt;=$Z$32,$Z$30,IF(I856&gt;=$AA$32,$AA$30,IF(I856&gt;=$AB$32,$AB$30,IF(I856&gt;=$AC$32,$AC$30,IF(I856&gt;=$AD$32,$AD$30,IF(I856&gt;=$AE$32,$AE$30,$AF$30))))))))),"")</f>
        <v/>
      </c>
      <c r="S856" s="9" t="str" cm="1">
        <f t="array" ref="S856">IF(AND(D856&lt;&gt;"",D856&lt;&gt;"GR"),IF(COUNTIF($H$2:$H$1000,"&gt;=50")&gt;=10,IF(D856&lt;&gt;"GR",IF(AND(D856&gt;=55,H856&gt;=50),_xlfn.IFS(AND(H856&gt;=$AF$11,H856&gt;$AE$10,H856&gt;$AD$10,H856&gt;$AC$10,H856&gt;$AB$10,H856&gt;$AA$10,H856&gt;$Z$10),"AA",AND(H856&gt;=$AE$11,H856&gt;$AD$10,H856&gt;$AC$10,H856&gt;$AB$10,H856&gt;$AA$10,H856&gt;$Z$10),"BA",AND(H856&gt;=$AD$11,H856&gt;$AC$10,H856&gt;$AB$10,H856&gt;$AA$10,H856&gt;$Z$10),"BB",AND(H856&gt;=$AC$11,H856&gt;$AB$10,H856&gt;$AA$10,H856&gt;$Z$10),"CB",AND(H856&gt;=$AB$11,H856&gt;$AA$10,H856&gt;$Z$10),"CC",AND(H856&gt;=$AA$11,H856&gt;$Z$10),"DC",H856&gt;=50,"DD"),IF(H856&gt;=$Y$9,"FD","FF")),R856),IF(J856&gt;=$X$32,$X$30,IF(J856&gt;=$Y$32,$Y$30,IF(J856&gt;=$Z$32,$Z$30,IF(J856&gt;=$AA$32,$AA$30,IF(J856&gt;=$AB$32,$AB$30,IF(J856&gt;=$AC$32,$AC$30,IF(J856&gt;=$AD$32,$AD$30,IF(J856&gt;=$AE$32,$AE$30,$AF$30))))))))),R856)</f>
        <v/>
      </c>
      <c r="T856" s="9" t="str" cm="1">
        <f t="array" ref="T856">IF(A856&lt;&gt;"",IF(_xlfn.BITOR(D856&lt;&gt;"GR",D856&lt;&gt;""),IF(AND(J856&gt;=50,D856&gt;=55),_xlfn.RANK.EQ(J856,$J$2:$J$1000,0),_xlfn.IFS(S856="FD",999,S856="FF",1000)),IF(AND(J856&gt;=50,F856&gt;=55),_xlfn.RANK.EQ(J856,$J$2:$J$326,0),_xlfn.IFS(S856="FD",999,S856="FF",1000))),"")</f>
        <v/>
      </c>
    </row>
    <row r="857" spans="1:20" x14ac:dyDescent="0.2">
      <c r="A857" s="3"/>
      <c r="B857" s="3"/>
      <c r="C857" s="3"/>
      <c r="D857" s="3"/>
      <c r="E857" s="16">
        <f t="shared" si="176"/>
        <v>0</v>
      </c>
      <c r="F857" s="16">
        <f t="shared" si="177"/>
        <v>0</v>
      </c>
      <c r="G857" s="9">
        <f t="shared" si="175"/>
        <v>0</v>
      </c>
      <c r="H857" s="9">
        <f t="shared" si="178"/>
        <v>0</v>
      </c>
      <c r="I857" s="9">
        <f t="shared" si="186"/>
        <v>0</v>
      </c>
      <c r="J857" s="9">
        <f t="shared" si="187"/>
        <v>0</v>
      </c>
      <c r="K857" s="9" t="str">
        <f t="shared" si="179"/>
        <v/>
      </c>
      <c r="L857" s="9" t="str">
        <f t="shared" si="180"/>
        <v/>
      </c>
      <c r="M857" s="9" t="str">
        <f t="shared" si="181"/>
        <v/>
      </c>
      <c r="N857" s="9" t="str">
        <f t="shared" si="182"/>
        <v/>
      </c>
      <c r="O857" s="9" t="str">
        <f t="shared" si="183"/>
        <v/>
      </c>
      <c r="P857" s="9" t="str">
        <f t="shared" si="184"/>
        <v/>
      </c>
      <c r="Q857" s="9" t="str">
        <f t="shared" si="185"/>
        <v/>
      </c>
      <c r="R857" s="9" t="str">
        <f>IF(A857&lt;&gt;"",IF(COUNTIF($G$2:$G$1000,"&gt;=50")&gt;=10,IF(AND(F857&gt;=55,G857&gt;=50),IF(_xlfn.RANK.EQ(K857,$K$2:$K$1000,0)&lt;=ROUND(COUNTIFS($G$2:$G$1000,"&gt;=50",$F$2:$F$1000,"&gt;=55")/100*$AF$9,0),$AF$8,IF(_xlfn.RANK.EQ(L857,$L$2:$L$1000,0)&lt;=ROUND(COUNTIFS($G$2:$G$1000,"&gt;=50",$F$2:$F$1000,"&gt;=55")/100*$AE$9,0),$AE$8,IF(_xlfn.RANK.EQ(M857,$M$2:$M$1000,0)&lt;=ROUND(COUNTIFS($G$2:$G$1000,"&gt;=50",$F$2:$F$1000,"&gt;=55")/100*$AD$9,0),$AD$8,IF(_xlfn.RANK.EQ(N857,$N$2:$N$1000,0)&lt;=ROUND(COUNTIFS($G$2:$G$1000,"&gt;=50",$F$2:$F$1000,"&gt;=55")/100*$AC$9,0),$AC$8,IF(_xlfn.RANK.EQ(O857,$O$2:$O$1000,0)&lt;=ROUND(COUNTIFS($G$2:$G$1000,"&gt;=50",$F$2:$F$1000,"&gt;=55")/100*$AB$9,0),$AB$8,IF(_xlfn.RANK.EQ(P857,$P$2:$P$1000,0)&lt;=ROUND(COUNTIFS($G$2:$G$1000,"&gt;=50",$F$2:$F$1000,"&gt;=55")/100*$AA$9,0),$AA$8,$Z$8)))))),IF(I857&gt;=$Y$9,$Y$8,$X$8)),IF(I857&gt;=$X$32,$X$30,IF(I857&gt;=$Y$32,$Y$30,IF(I857&gt;=$Z$32,$Z$30,IF(I857&gt;=$AA$32,$AA$30,IF(I857&gt;=$AB$32,$AB$30,IF(I857&gt;=$AC$32,$AC$30,IF(I857&gt;=$AD$32,$AD$30,IF(I857&gt;=$AE$32,$AE$30,$AF$30))))))))),"")</f>
        <v/>
      </c>
      <c r="S857" s="9" t="str" cm="1">
        <f t="array" ref="S857">IF(AND(D857&lt;&gt;"",D857&lt;&gt;"GR"),IF(COUNTIF($H$2:$H$1000,"&gt;=50")&gt;=10,IF(D857&lt;&gt;"GR",IF(AND(D857&gt;=55,H857&gt;=50),_xlfn.IFS(AND(H857&gt;=$AF$11,H857&gt;$AE$10,H857&gt;$AD$10,H857&gt;$AC$10,H857&gt;$AB$10,H857&gt;$AA$10,H857&gt;$Z$10),"AA",AND(H857&gt;=$AE$11,H857&gt;$AD$10,H857&gt;$AC$10,H857&gt;$AB$10,H857&gt;$AA$10,H857&gt;$Z$10),"BA",AND(H857&gt;=$AD$11,H857&gt;$AC$10,H857&gt;$AB$10,H857&gt;$AA$10,H857&gt;$Z$10),"BB",AND(H857&gt;=$AC$11,H857&gt;$AB$10,H857&gt;$AA$10,H857&gt;$Z$10),"CB",AND(H857&gt;=$AB$11,H857&gt;$AA$10,H857&gt;$Z$10),"CC",AND(H857&gt;=$AA$11,H857&gt;$Z$10),"DC",H857&gt;=50,"DD"),IF(H857&gt;=$Y$9,"FD","FF")),R857),IF(J857&gt;=$X$32,$X$30,IF(J857&gt;=$Y$32,$Y$30,IF(J857&gt;=$Z$32,$Z$30,IF(J857&gt;=$AA$32,$AA$30,IF(J857&gt;=$AB$32,$AB$30,IF(J857&gt;=$AC$32,$AC$30,IF(J857&gt;=$AD$32,$AD$30,IF(J857&gt;=$AE$32,$AE$30,$AF$30))))))))),R857)</f>
        <v/>
      </c>
      <c r="T857" s="9" t="str" cm="1">
        <f t="array" ref="T857">IF(A857&lt;&gt;"",IF(_xlfn.BITOR(D857&lt;&gt;"GR",D857&lt;&gt;""),IF(AND(J857&gt;=50,D857&gt;=55),_xlfn.RANK.EQ(J857,$J$2:$J$1000,0),_xlfn.IFS(S857="FD",999,S857="FF",1000)),IF(AND(J857&gt;=50,F857&gt;=55),_xlfn.RANK.EQ(J857,$J$2:$J$326,0),_xlfn.IFS(S857="FD",999,S857="FF",1000))),"")</f>
        <v/>
      </c>
    </row>
    <row r="858" spans="1:20" x14ac:dyDescent="0.2">
      <c r="A858" s="3"/>
      <c r="B858" s="3"/>
      <c r="C858" s="3"/>
      <c r="D858" s="3"/>
      <c r="E858" s="16">
        <f t="shared" si="176"/>
        <v>0</v>
      </c>
      <c r="F858" s="16">
        <f t="shared" si="177"/>
        <v>0</v>
      </c>
      <c r="G858" s="9">
        <f t="shared" si="175"/>
        <v>0</v>
      </c>
      <c r="H858" s="9">
        <f t="shared" si="178"/>
        <v>0</v>
      </c>
      <c r="I858" s="9">
        <f t="shared" si="186"/>
        <v>0</v>
      </c>
      <c r="J858" s="9">
        <f t="shared" si="187"/>
        <v>0</v>
      </c>
      <c r="K858" s="9" t="str">
        <f t="shared" si="179"/>
        <v/>
      </c>
      <c r="L858" s="9" t="str">
        <f t="shared" si="180"/>
        <v/>
      </c>
      <c r="M858" s="9" t="str">
        <f t="shared" si="181"/>
        <v/>
      </c>
      <c r="N858" s="9" t="str">
        <f t="shared" si="182"/>
        <v/>
      </c>
      <c r="O858" s="9" t="str">
        <f t="shared" si="183"/>
        <v/>
      </c>
      <c r="P858" s="9" t="str">
        <f t="shared" si="184"/>
        <v/>
      </c>
      <c r="Q858" s="9" t="str">
        <f t="shared" si="185"/>
        <v/>
      </c>
      <c r="R858" s="9" t="str">
        <f>IF(A858&lt;&gt;"",IF(COUNTIF($G$2:$G$1000,"&gt;=50")&gt;=10,IF(AND(F858&gt;=55,G858&gt;=50),IF(_xlfn.RANK.EQ(K858,$K$2:$K$1000,0)&lt;=ROUND(COUNTIFS($G$2:$G$1000,"&gt;=50",$F$2:$F$1000,"&gt;=55")/100*$AF$9,0),$AF$8,IF(_xlfn.RANK.EQ(L858,$L$2:$L$1000,0)&lt;=ROUND(COUNTIFS($G$2:$G$1000,"&gt;=50",$F$2:$F$1000,"&gt;=55")/100*$AE$9,0),$AE$8,IF(_xlfn.RANK.EQ(M858,$M$2:$M$1000,0)&lt;=ROUND(COUNTIFS($G$2:$G$1000,"&gt;=50",$F$2:$F$1000,"&gt;=55")/100*$AD$9,0),$AD$8,IF(_xlfn.RANK.EQ(N858,$N$2:$N$1000,0)&lt;=ROUND(COUNTIFS($G$2:$G$1000,"&gt;=50",$F$2:$F$1000,"&gt;=55")/100*$AC$9,0),$AC$8,IF(_xlfn.RANK.EQ(O858,$O$2:$O$1000,0)&lt;=ROUND(COUNTIFS($G$2:$G$1000,"&gt;=50",$F$2:$F$1000,"&gt;=55")/100*$AB$9,0),$AB$8,IF(_xlfn.RANK.EQ(P858,$P$2:$P$1000,0)&lt;=ROUND(COUNTIFS($G$2:$G$1000,"&gt;=50",$F$2:$F$1000,"&gt;=55")/100*$AA$9,0),$AA$8,$Z$8)))))),IF(I858&gt;=$Y$9,$Y$8,$X$8)),IF(I858&gt;=$X$32,$X$30,IF(I858&gt;=$Y$32,$Y$30,IF(I858&gt;=$Z$32,$Z$30,IF(I858&gt;=$AA$32,$AA$30,IF(I858&gt;=$AB$32,$AB$30,IF(I858&gt;=$AC$32,$AC$30,IF(I858&gt;=$AD$32,$AD$30,IF(I858&gt;=$AE$32,$AE$30,$AF$30))))))))),"")</f>
        <v/>
      </c>
      <c r="S858" s="9" t="str" cm="1">
        <f t="array" ref="S858">IF(AND(D858&lt;&gt;"",D858&lt;&gt;"GR"),IF(COUNTIF($H$2:$H$1000,"&gt;=50")&gt;=10,IF(D858&lt;&gt;"GR",IF(AND(D858&gt;=55,H858&gt;=50),_xlfn.IFS(AND(H858&gt;=$AF$11,H858&gt;$AE$10,H858&gt;$AD$10,H858&gt;$AC$10,H858&gt;$AB$10,H858&gt;$AA$10,H858&gt;$Z$10),"AA",AND(H858&gt;=$AE$11,H858&gt;$AD$10,H858&gt;$AC$10,H858&gt;$AB$10,H858&gt;$AA$10,H858&gt;$Z$10),"BA",AND(H858&gt;=$AD$11,H858&gt;$AC$10,H858&gt;$AB$10,H858&gt;$AA$10,H858&gt;$Z$10),"BB",AND(H858&gt;=$AC$11,H858&gt;$AB$10,H858&gt;$AA$10,H858&gt;$Z$10),"CB",AND(H858&gt;=$AB$11,H858&gt;$AA$10,H858&gt;$Z$10),"CC",AND(H858&gt;=$AA$11,H858&gt;$Z$10),"DC",H858&gt;=50,"DD"),IF(H858&gt;=$Y$9,"FD","FF")),R858),IF(J858&gt;=$X$32,$X$30,IF(J858&gt;=$Y$32,$Y$30,IF(J858&gt;=$Z$32,$Z$30,IF(J858&gt;=$AA$32,$AA$30,IF(J858&gt;=$AB$32,$AB$30,IF(J858&gt;=$AC$32,$AC$30,IF(J858&gt;=$AD$32,$AD$30,IF(J858&gt;=$AE$32,$AE$30,$AF$30))))))))),R858)</f>
        <v/>
      </c>
      <c r="T858" s="9" t="str" cm="1">
        <f t="array" ref="T858">IF(A858&lt;&gt;"",IF(_xlfn.BITOR(D858&lt;&gt;"GR",D858&lt;&gt;""),IF(AND(J858&gt;=50,D858&gt;=55),_xlfn.RANK.EQ(J858,$J$2:$J$1000,0),_xlfn.IFS(S858="FD",999,S858="FF",1000)),IF(AND(J858&gt;=50,F858&gt;=55),_xlfn.RANK.EQ(J858,$J$2:$J$326,0),_xlfn.IFS(S858="FD",999,S858="FF",1000))),"")</f>
        <v/>
      </c>
    </row>
    <row r="859" spans="1:20" x14ac:dyDescent="0.2">
      <c r="A859" s="3"/>
      <c r="B859" s="3"/>
      <c r="C859" s="3"/>
      <c r="D859" s="3"/>
      <c r="E859" s="16">
        <f t="shared" si="176"/>
        <v>0</v>
      </c>
      <c r="F859" s="16">
        <f t="shared" si="177"/>
        <v>0</v>
      </c>
      <c r="G859" s="9">
        <f t="shared" si="175"/>
        <v>0</v>
      </c>
      <c r="H859" s="9">
        <f t="shared" si="178"/>
        <v>0</v>
      </c>
      <c r="I859" s="9">
        <f t="shared" si="186"/>
        <v>0</v>
      </c>
      <c r="J859" s="9">
        <f t="shared" si="187"/>
        <v>0</v>
      </c>
      <c r="K859" s="9" t="str">
        <f t="shared" si="179"/>
        <v/>
      </c>
      <c r="L859" s="9" t="str">
        <f t="shared" si="180"/>
        <v/>
      </c>
      <c r="M859" s="9" t="str">
        <f t="shared" si="181"/>
        <v/>
      </c>
      <c r="N859" s="9" t="str">
        <f t="shared" si="182"/>
        <v/>
      </c>
      <c r="O859" s="9" t="str">
        <f t="shared" si="183"/>
        <v/>
      </c>
      <c r="P859" s="9" t="str">
        <f t="shared" si="184"/>
        <v/>
      </c>
      <c r="Q859" s="9" t="str">
        <f t="shared" si="185"/>
        <v/>
      </c>
      <c r="R859" s="9" t="str">
        <f>IF(A859&lt;&gt;"",IF(COUNTIF($G$2:$G$1000,"&gt;=50")&gt;=10,IF(AND(F859&gt;=55,G859&gt;=50),IF(_xlfn.RANK.EQ(K859,$K$2:$K$1000,0)&lt;=ROUND(COUNTIFS($G$2:$G$1000,"&gt;=50",$F$2:$F$1000,"&gt;=55")/100*$AF$9,0),$AF$8,IF(_xlfn.RANK.EQ(L859,$L$2:$L$1000,0)&lt;=ROUND(COUNTIFS($G$2:$G$1000,"&gt;=50",$F$2:$F$1000,"&gt;=55")/100*$AE$9,0),$AE$8,IF(_xlfn.RANK.EQ(M859,$M$2:$M$1000,0)&lt;=ROUND(COUNTIFS($G$2:$G$1000,"&gt;=50",$F$2:$F$1000,"&gt;=55")/100*$AD$9,0),$AD$8,IF(_xlfn.RANK.EQ(N859,$N$2:$N$1000,0)&lt;=ROUND(COUNTIFS($G$2:$G$1000,"&gt;=50",$F$2:$F$1000,"&gt;=55")/100*$AC$9,0),$AC$8,IF(_xlfn.RANK.EQ(O859,$O$2:$O$1000,0)&lt;=ROUND(COUNTIFS($G$2:$G$1000,"&gt;=50",$F$2:$F$1000,"&gt;=55")/100*$AB$9,0),$AB$8,IF(_xlfn.RANK.EQ(P859,$P$2:$P$1000,0)&lt;=ROUND(COUNTIFS($G$2:$G$1000,"&gt;=50",$F$2:$F$1000,"&gt;=55")/100*$AA$9,0),$AA$8,$Z$8)))))),IF(I859&gt;=$Y$9,$Y$8,$X$8)),IF(I859&gt;=$X$32,$X$30,IF(I859&gt;=$Y$32,$Y$30,IF(I859&gt;=$Z$32,$Z$30,IF(I859&gt;=$AA$32,$AA$30,IF(I859&gt;=$AB$32,$AB$30,IF(I859&gt;=$AC$32,$AC$30,IF(I859&gt;=$AD$32,$AD$30,IF(I859&gt;=$AE$32,$AE$30,$AF$30))))))))),"")</f>
        <v/>
      </c>
      <c r="S859" s="9" t="str" cm="1">
        <f t="array" ref="S859">IF(AND(D859&lt;&gt;"",D859&lt;&gt;"GR"),IF(COUNTIF($H$2:$H$1000,"&gt;=50")&gt;=10,IF(D859&lt;&gt;"GR",IF(AND(D859&gt;=55,H859&gt;=50),_xlfn.IFS(AND(H859&gt;=$AF$11,H859&gt;$AE$10,H859&gt;$AD$10,H859&gt;$AC$10,H859&gt;$AB$10,H859&gt;$AA$10,H859&gt;$Z$10),"AA",AND(H859&gt;=$AE$11,H859&gt;$AD$10,H859&gt;$AC$10,H859&gt;$AB$10,H859&gt;$AA$10,H859&gt;$Z$10),"BA",AND(H859&gt;=$AD$11,H859&gt;$AC$10,H859&gt;$AB$10,H859&gt;$AA$10,H859&gt;$Z$10),"BB",AND(H859&gt;=$AC$11,H859&gt;$AB$10,H859&gt;$AA$10,H859&gt;$Z$10),"CB",AND(H859&gt;=$AB$11,H859&gt;$AA$10,H859&gt;$Z$10),"CC",AND(H859&gt;=$AA$11,H859&gt;$Z$10),"DC",H859&gt;=50,"DD"),IF(H859&gt;=$Y$9,"FD","FF")),R859),IF(J859&gt;=$X$32,$X$30,IF(J859&gt;=$Y$32,$Y$30,IF(J859&gt;=$Z$32,$Z$30,IF(J859&gt;=$AA$32,$AA$30,IF(J859&gt;=$AB$32,$AB$30,IF(J859&gt;=$AC$32,$AC$30,IF(J859&gt;=$AD$32,$AD$30,IF(J859&gt;=$AE$32,$AE$30,$AF$30))))))))),R859)</f>
        <v/>
      </c>
      <c r="T859" s="9" t="str" cm="1">
        <f t="array" ref="T859">IF(A859&lt;&gt;"",IF(_xlfn.BITOR(D859&lt;&gt;"GR",D859&lt;&gt;""),IF(AND(J859&gt;=50,D859&gt;=55),_xlfn.RANK.EQ(J859,$J$2:$J$1000,0),_xlfn.IFS(S859="FD",999,S859="FF",1000)),IF(AND(J859&gt;=50,F859&gt;=55),_xlfn.RANK.EQ(J859,$J$2:$J$326,0),_xlfn.IFS(S859="FD",999,S859="FF",1000))),"")</f>
        <v/>
      </c>
    </row>
    <row r="860" spans="1:20" x14ac:dyDescent="0.2">
      <c r="A860" s="3"/>
      <c r="B860" s="3"/>
      <c r="C860" s="3"/>
      <c r="D860" s="3"/>
      <c r="E860" s="16">
        <f t="shared" si="176"/>
        <v>0</v>
      </c>
      <c r="F860" s="16">
        <f t="shared" si="177"/>
        <v>0</v>
      </c>
      <c r="G860" s="9">
        <f t="shared" si="175"/>
        <v>0</v>
      </c>
      <c r="H860" s="9">
        <f t="shared" si="178"/>
        <v>0</v>
      </c>
      <c r="I860" s="9">
        <f t="shared" si="186"/>
        <v>0</v>
      </c>
      <c r="J860" s="9">
        <f t="shared" si="187"/>
        <v>0</v>
      </c>
      <c r="K860" s="9" t="str">
        <f t="shared" si="179"/>
        <v/>
      </c>
      <c r="L860" s="9" t="str">
        <f t="shared" si="180"/>
        <v/>
      </c>
      <c r="M860" s="9" t="str">
        <f t="shared" si="181"/>
        <v/>
      </c>
      <c r="N860" s="9" t="str">
        <f t="shared" si="182"/>
        <v/>
      </c>
      <c r="O860" s="9" t="str">
        <f t="shared" si="183"/>
        <v/>
      </c>
      <c r="P860" s="9" t="str">
        <f t="shared" si="184"/>
        <v/>
      </c>
      <c r="Q860" s="9" t="str">
        <f t="shared" si="185"/>
        <v/>
      </c>
      <c r="R860" s="9" t="str">
        <f>IF(A860&lt;&gt;"",IF(COUNTIF($G$2:$G$1000,"&gt;=50")&gt;=10,IF(AND(F860&gt;=55,G860&gt;=50),IF(_xlfn.RANK.EQ(K860,$K$2:$K$1000,0)&lt;=ROUND(COUNTIFS($G$2:$G$1000,"&gt;=50",$F$2:$F$1000,"&gt;=55")/100*$AF$9,0),$AF$8,IF(_xlfn.RANK.EQ(L860,$L$2:$L$1000,0)&lt;=ROUND(COUNTIFS($G$2:$G$1000,"&gt;=50",$F$2:$F$1000,"&gt;=55")/100*$AE$9,0),$AE$8,IF(_xlfn.RANK.EQ(M860,$M$2:$M$1000,0)&lt;=ROUND(COUNTIFS($G$2:$G$1000,"&gt;=50",$F$2:$F$1000,"&gt;=55")/100*$AD$9,0),$AD$8,IF(_xlfn.RANK.EQ(N860,$N$2:$N$1000,0)&lt;=ROUND(COUNTIFS($G$2:$G$1000,"&gt;=50",$F$2:$F$1000,"&gt;=55")/100*$AC$9,0),$AC$8,IF(_xlfn.RANK.EQ(O860,$O$2:$O$1000,0)&lt;=ROUND(COUNTIFS($G$2:$G$1000,"&gt;=50",$F$2:$F$1000,"&gt;=55")/100*$AB$9,0),$AB$8,IF(_xlfn.RANK.EQ(P860,$P$2:$P$1000,0)&lt;=ROUND(COUNTIFS($G$2:$G$1000,"&gt;=50",$F$2:$F$1000,"&gt;=55")/100*$AA$9,0),$AA$8,$Z$8)))))),IF(I860&gt;=$Y$9,$Y$8,$X$8)),IF(I860&gt;=$X$32,$X$30,IF(I860&gt;=$Y$32,$Y$30,IF(I860&gt;=$Z$32,$Z$30,IF(I860&gt;=$AA$32,$AA$30,IF(I860&gt;=$AB$32,$AB$30,IF(I860&gt;=$AC$32,$AC$30,IF(I860&gt;=$AD$32,$AD$30,IF(I860&gt;=$AE$32,$AE$30,$AF$30))))))))),"")</f>
        <v/>
      </c>
      <c r="S860" s="9" t="str" cm="1">
        <f t="array" ref="S860">IF(AND(D860&lt;&gt;"",D860&lt;&gt;"GR"),IF(COUNTIF($H$2:$H$1000,"&gt;=50")&gt;=10,IF(D860&lt;&gt;"GR",IF(AND(D860&gt;=55,H860&gt;=50),_xlfn.IFS(AND(H860&gt;=$AF$11,H860&gt;$AE$10,H860&gt;$AD$10,H860&gt;$AC$10,H860&gt;$AB$10,H860&gt;$AA$10,H860&gt;$Z$10),"AA",AND(H860&gt;=$AE$11,H860&gt;$AD$10,H860&gt;$AC$10,H860&gt;$AB$10,H860&gt;$AA$10,H860&gt;$Z$10),"BA",AND(H860&gt;=$AD$11,H860&gt;$AC$10,H860&gt;$AB$10,H860&gt;$AA$10,H860&gt;$Z$10),"BB",AND(H860&gt;=$AC$11,H860&gt;$AB$10,H860&gt;$AA$10,H860&gt;$Z$10),"CB",AND(H860&gt;=$AB$11,H860&gt;$AA$10,H860&gt;$Z$10),"CC",AND(H860&gt;=$AA$11,H860&gt;$Z$10),"DC",H860&gt;=50,"DD"),IF(H860&gt;=$Y$9,"FD","FF")),R860),IF(J860&gt;=$X$32,$X$30,IF(J860&gt;=$Y$32,$Y$30,IF(J860&gt;=$Z$32,$Z$30,IF(J860&gt;=$AA$32,$AA$30,IF(J860&gt;=$AB$32,$AB$30,IF(J860&gt;=$AC$32,$AC$30,IF(J860&gt;=$AD$32,$AD$30,IF(J860&gt;=$AE$32,$AE$30,$AF$30))))))))),R860)</f>
        <v/>
      </c>
      <c r="T860" s="9" t="str" cm="1">
        <f t="array" ref="T860">IF(A860&lt;&gt;"",IF(_xlfn.BITOR(D860&lt;&gt;"GR",D860&lt;&gt;""),IF(AND(J860&gt;=50,D860&gt;=55),_xlfn.RANK.EQ(J860,$J$2:$J$1000,0),_xlfn.IFS(S860="FD",999,S860="FF",1000)),IF(AND(J860&gt;=50,F860&gt;=55),_xlfn.RANK.EQ(J860,$J$2:$J$326,0),_xlfn.IFS(S860="FD",999,S860="FF",1000))),"")</f>
        <v/>
      </c>
    </row>
    <row r="861" spans="1:20" x14ac:dyDescent="0.2">
      <c r="A861" s="3"/>
      <c r="B861" s="3"/>
      <c r="C861" s="3"/>
      <c r="D861" s="3"/>
      <c r="E861" s="16">
        <f t="shared" si="176"/>
        <v>0</v>
      </c>
      <c r="F861" s="16">
        <f t="shared" si="177"/>
        <v>0</v>
      </c>
      <c r="G861" s="9">
        <f t="shared" si="175"/>
        <v>0</v>
      </c>
      <c r="H861" s="9">
        <f t="shared" si="178"/>
        <v>0</v>
      </c>
      <c r="I861" s="9">
        <f t="shared" si="186"/>
        <v>0</v>
      </c>
      <c r="J861" s="9">
        <f t="shared" si="187"/>
        <v>0</v>
      </c>
      <c r="K861" s="9" t="str">
        <f t="shared" si="179"/>
        <v/>
      </c>
      <c r="L861" s="9" t="str">
        <f t="shared" si="180"/>
        <v/>
      </c>
      <c r="M861" s="9" t="str">
        <f t="shared" si="181"/>
        <v/>
      </c>
      <c r="N861" s="9" t="str">
        <f t="shared" si="182"/>
        <v/>
      </c>
      <c r="O861" s="9" t="str">
        <f t="shared" si="183"/>
        <v/>
      </c>
      <c r="P861" s="9" t="str">
        <f t="shared" si="184"/>
        <v/>
      </c>
      <c r="Q861" s="9" t="str">
        <f t="shared" si="185"/>
        <v/>
      </c>
      <c r="R861" s="9" t="str">
        <f>IF(A861&lt;&gt;"",IF(COUNTIF($G$2:$G$1000,"&gt;=50")&gt;=10,IF(AND(F861&gt;=55,G861&gt;=50),IF(_xlfn.RANK.EQ(K861,$K$2:$K$1000,0)&lt;=ROUND(COUNTIFS($G$2:$G$1000,"&gt;=50",$F$2:$F$1000,"&gt;=55")/100*$AF$9,0),$AF$8,IF(_xlfn.RANK.EQ(L861,$L$2:$L$1000,0)&lt;=ROUND(COUNTIFS($G$2:$G$1000,"&gt;=50",$F$2:$F$1000,"&gt;=55")/100*$AE$9,0),$AE$8,IF(_xlfn.RANK.EQ(M861,$M$2:$M$1000,0)&lt;=ROUND(COUNTIFS($G$2:$G$1000,"&gt;=50",$F$2:$F$1000,"&gt;=55")/100*$AD$9,0),$AD$8,IF(_xlfn.RANK.EQ(N861,$N$2:$N$1000,0)&lt;=ROUND(COUNTIFS($G$2:$G$1000,"&gt;=50",$F$2:$F$1000,"&gt;=55")/100*$AC$9,0),$AC$8,IF(_xlfn.RANK.EQ(O861,$O$2:$O$1000,0)&lt;=ROUND(COUNTIFS($G$2:$G$1000,"&gt;=50",$F$2:$F$1000,"&gt;=55")/100*$AB$9,0),$AB$8,IF(_xlfn.RANK.EQ(P861,$P$2:$P$1000,0)&lt;=ROUND(COUNTIFS($G$2:$G$1000,"&gt;=50",$F$2:$F$1000,"&gt;=55")/100*$AA$9,0),$AA$8,$Z$8)))))),IF(I861&gt;=$Y$9,$Y$8,$X$8)),IF(I861&gt;=$X$32,$X$30,IF(I861&gt;=$Y$32,$Y$30,IF(I861&gt;=$Z$32,$Z$30,IF(I861&gt;=$AA$32,$AA$30,IF(I861&gt;=$AB$32,$AB$30,IF(I861&gt;=$AC$32,$AC$30,IF(I861&gt;=$AD$32,$AD$30,IF(I861&gt;=$AE$32,$AE$30,$AF$30))))))))),"")</f>
        <v/>
      </c>
      <c r="S861" s="9" t="str" cm="1">
        <f t="array" ref="S861">IF(AND(D861&lt;&gt;"",D861&lt;&gt;"GR"),IF(COUNTIF($H$2:$H$1000,"&gt;=50")&gt;=10,IF(D861&lt;&gt;"GR",IF(AND(D861&gt;=55,H861&gt;=50),_xlfn.IFS(AND(H861&gt;=$AF$11,H861&gt;$AE$10,H861&gt;$AD$10,H861&gt;$AC$10,H861&gt;$AB$10,H861&gt;$AA$10,H861&gt;$Z$10),"AA",AND(H861&gt;=$AE$11,H861&gt;$AD$10,H861&gt;$AC$10,H861&gt;$AB$10,H861&gt;$AA$10,H861&gt;$Z$10),"BA",AND(H861&gt;=$AD$11,H861&gt;$AC$10,H861&gt;$AB$10,H861&gt;$AA$10,H861&gt;$Z$10),"BB",AND(H861&gt;=$AC$11,H861&gt;$AB$10,H861&gt;$AA$10,H861&gt;$Z$10),"CB",AND(H861&gt;=$AB$11,H861&gt;$AA$10,H861&gt;$Z$10),"CC",AND(H861&gt;=$AA$11,H861&gt;$Z$10),"DC",H861&gt;=50,"DD"),IF(H861&gt;=$Y$9,"FD","FF")),R861),IF(J861&gt;=$X$32,$X$30,IF(J861&gt;=$Y$32,$Y$30,IF(J861&gt;=$Z$32,$Z$30,IF(J861&gt;=$AA$32,$AA$30,IF(J861&gt;=$AB$32,$AB$30,IF(J861&gt;=$AC$32,$AC$30,IF(J861&gt;=$AD$32,$AD$30,IF(J861&gt;=$AE$32,$AE$30,$AF$30))))))))),R861)</f>
        <v/>
      </c>
      <c r="T861" s="9" t="str" cm="1">
        <f t="array" ref="T861">IF(A861&lt;&gt;"",IF(_xlfn.BITOR(D861&lt;&gt;"GR",D861&lt;&gt;""),IF(AND(J861&gt;=50,D861&gt;=55),_xlfn.RANK.EQ(J861,$J$2:$J$1000,0),_xlfn.IFS(S861="FD",999,S861="FF",1000)),IF(AND(J861&gt;=50,F861&gt;=55),_xlfn.RANK.EQ(J861,$J$2:$J$326,0),_xlfn.IFS(S861="FD",999,S861="FF",1000))),"")</f>
        <v/>
      </c>
    </row>
    <row r="862" spans="1:20" x14ac:dyDescent="0.2">
      <c r="A862" s="3"/>
      <c r="B862" s="3"/>
      <c r="C862" s="3"/>
      <c r="D862" s="3"/>
      <c r="E862" s="16">
        <f t="shared" si="176"/>
        <v>0</v>
      </c>
      <c r="F862" s="16">
        <f t="shared" si="177"/>
        <v>0</v>
      </c>
      <c r="G862" s="9">
        <f t="shared" si="175"/>
        <v>0</v>
      </c>
      <c r="H862" s="9">
        <f t="shared" si="178"/>
        <v>0</v>
      </c>
      <c r="I862" s="9">
        <f t="shared" si="186"/>
        <v>0</v>
      </c>
      <c r="J862" s="9">
        <f t="shared" si="187"/>
        <v>0</v>
      </c>
      <c r="K862" s="9" t="str">
        <f t="shared" si="179"/>
        <v/>
      </c>
      <c r="L862" s="9" t="str">
        <f t="shared" si="180"/>
        <v/>
      </c>
      <c r="M862" s="9" t="str">
        <f t="shared" si="181"/>
        <v/>
      </c>
      <c r="N862" s="9" t="str">
        <f t="shared" si="182"/>
        <v/>
      </c>
      <c r="O862" s="9" t="str">
        <f t="shared" si="183"/>
        <v/>
      </c>
      <c r="P862" s="9" t="str">
        <f t="shared" si="184"/>
        <v/>
      </c>
      <c r="Q862" s="9" t="str">
        <f t="shared" si="185"/>
        <v/>
      </c>
      <c r="R862" s="9" t="str">
        <f>IF(A862&lt;&gt;"",IF(COUNTIF($G$2:$G$1000,"&gt;=50")&gt;=10,IF(AND(F862&gt;=55,G862&gt;=50),IF(_xlfn.RANK.EQ(K862,$K$2:$K$1000,0)&lt;=ROUND(COUNTIFS($G$2:$G$1000,"&gt;=50",$F$2:$F$1000,"&gt;=55")/100*$AF$9,0),$AF$8,IF(_xlfn.RANK.EQ(L862,$L$2:$L$1000,0)&lt;=ROUND(COUNTIFS($G$2:$G$1000,"&gt;=50",$F$2:$F$1000,"&gt;=55")/100*$AE$9,0),$AE$8,IF(_xlfn.RANK.EQ(M862,$M$2:$M$1000,0)&lt;=ROUND(COUNTIFS($G$2:$G$1000,"&gt;=50",$F$2:$F$1000,"&gt;=55")/100*$AD$9,0),$AD$8,IF(_xlfn.RANK.EQ(N862,$N$2:$N$1000,0)&lt;=ROUND(COUNTIFS($G$2:$G$1000,"&gt;=50",$F$2:$F$1000,"&gt;=55")/100*$AC$9,0),$AC$8,IF(_xlfn.RANK.EQ(O862,$O$2:$O$1000,0)&lt;=ROUND(COUNTIFS($G$2:$G$1000,"&gt;=50",$F$2:$F$1000,"&gt;=55")/100*$AB$9,0),$AB$8,IF(_xlfn.RANK.EQ(P862,$P$2:$P$1000,0)&lt;=ROUND(COUNTIFS($G$2:$G$1000,"&gt;=50",$F$2:$F$1000,"&gt;=55")/100*$AA$9,0),$AA$8,$Z$8)))))),IF(I862&gt;=$Y$9,$Y$8,$X$8)),IF(I862&gt;=$X$32,$X$30,IF(I862&gt;=$Y$32,$Y$30,IF(I862&gt;=$Z$32,$Z$30,IF(I862&gt;=$AA$32,$AA$30,IF(I862&gt;=$AB$32,$AB$30,IF(I862&gt;=$AC$32,$AC$30,IF(I862&gt;=$AD$32,$AD$30,IF(I862&gt;=$AE$32,$AE$30,$AF$30))))))))),"")</f>
        <v/>
      </c>
      <c r="S862" s="9" t="str" cm="1">
        <f t="array" ref="S862">IF(AND(D862&lt;&gt;"",D862&lt;&gt;"GR"),IF(COUNTIF($H$2:$H$1000,"&gt;=50")&gt;=10,IF(D862&lt;&gt;"GR",IF(AND(D862&gt;=55,H862&gt;=50),_xlfn.IFS(AND(H862&gt;=$AF$11,H862&gt;$AE$10,H862&gt;$AD$10,H862&gt;$AC$10,H862&gt;$AB$10,H862&gt;$AA$10,H862&gt;$Z$10),"AA",AND(H862&gt;=$AE$11,H862&gt;$AD$10,H862&gt;$AC$10,H862&gt;$AB$10,H862&gt;$AA$10,H862&gt;$Z$10),"BA",AND(H862&gt;=$AD$11,H862&gt;$AC$10,H862&gt;$AB$10,H862&gt;$AA$10,H862&gt;$Z$10),"BB",AND(H862&gt;=$AC$11,H862&gt;$AB$10,H862&gt;$AA$10,H862&gt;$Z$10),"CB",AND(H862&gt;=$AB$11,H862&gt;$AA$10,H862&gt;$Z$10),"CC",AND(H862&gt;=$AA$11,H862&gt;$Z$10),"DC",H862&gt;=50,"DD"),IF(H862&gt;=$Y$9,"FD","FF")),R862),IF(J862&gt;=$X$32,$X$30,IF(J862&gt;=$Y$32,$Y$30,IF(J862&gt;=$Z$32,$Z$30,IF(J862&gt;=$AA$32,$AA$30,IF(J862&gt;=$AB$32,$AB$30,IF(J862&gt;=$AC$32,$AC$30,IF(J862&gt;=$AD$32,$AD$30,IF(J862&gt;=$AE$32,$AE$30,$AF$30))))))))),R862)</f>
        <v/>
      </c>
      <c r="T862" s="9" t="str" cm="1">
        <f t="array" ref="T862">IF(A862&lt;&gt;"",IF(_xlfn.BITOR(D862&lt;&gt;"GR",D862&lt;&gt;""),IF(AND(J862&gt;=50,D862&gt;=55),_xlfn.RANK.EQ(J862,$J$2:$J$1000,0),_xlfn.IFS(S862="FD",999,S862="FF",1000)),IF(AND(J862&gt;=50,F862&gt;=55),_xlfn.RANK.EQ(J862,$J$2:$J$326,0),_xlfn.IFS(S862="FD",999,S862="FF",1000))),"")</f>
        <v/>
      </c>
    </row>
    <row r="863" spans="1:20" x14ac:dyDescent="0.2">
      <c r="A863" s="3"/>
      <c r="B863" s="3"/>
      <c r="C863" s="3"/>
      <c r="D863" s="3"/>
      <c r="E863" s="16">
        <f t="shared" si="176"/>
        <v>0</v>
      </c>
      <c r="F863" s="16">
        <f t="shared" si="177"/>
        <v>0</v>
      </c>
      <c r="G863" s="9">
        <f t="shared" si="175"/>
        <v>0</v>
      </c>
      <c r="H863" s="9">
        <f t="shared" si="178"/>
        <v>0</v>
      </c>
      <c r="I863" s="9">
        <f t="shared" si="186"/>
        <v>0</v>
      </c>
      <c r="J863" s="9">
        <f t="shared" si="187"/>
        <v>0</v>
      </c>
      <c r="K863" s="9" t="str">
        <f t="shared" si="179"/>
        <v/>
      </c>
      <c r="L863" s="9" t="str">
        <f t="shared" si="180"/>
        <v/>
      </c>
      <c r="M863" s="9" t="str">
        <f t="shared" si="181"/>
        <v/>
      </c>
      <c r="N863" s="9" t="str">
        <f t="shared" si="182"/>
        <v/>
      </c>
      <c r="O863" s="9" t="str">
        <f t="shared" si="183"/>
        <v/>
      </c>
      <c r="P863" s="9" t="str">
        <f t="shared" si="184"/>
        <v/>
      </c>
      <c r="Q863" s="9" t="str">
        <f t="shared" si="185"/>
        <v/>
      </c>
      <c r="R863" s="9" t="str">
        <f>IF(A863&lt;&gt;"",IF(COUNTIF($G$2:$G$1000,"&gt;=50")&gt;=10,IF(AND(F863&gt;=55,G863&gt;=50),IF(_xlfn.RANK.EQ(K863,$K$2:$K$1000,0)&lt;=ROUND(COUNTIFS($G$2:$G$1000,"&gt;=50",$F$2:$F$1000,"&gt;=55")/100*$AF$9,0),$AF$8,IF(_xlfn.RANK.EQ(L863,$L$2:$L$1000,0)&lt;=ROUND(COUNTIFS($G$2:$G$1000,"&gt;=50",$F$2:$F$1000,"&gt;=55")/100*$AE$9,0),$AE$8,IF(_xlfn.RANK.EQ(M863,$M$2:$M$1000,0)&lt;=ROUND(COUNTIFS($G$2:$G$1000,"&gt;=50",$F$2:$F$1000,"&gt;=55")/100*$AD$9,0),$AD$8,IF(_xlfn.RANK.EQ(N863,$N$2:$N$1000,0)&lt;=ROUND(COUNTIFS($G$2:$G$1000,"&gt;=50",$F$2:$F$1000,"&gt;=55")/100*$AC$9,0),$AC$8,IF(_xlfn.RANK.EQ(O863,$O$2:$O$1000,0)&lt;=ROUND(COUNTIFS($G$2:$G$1000,"&gt;=50",$F$2:$F$1000,"&gt;=55")/100*$AB$9,0),$AB$8,IF(_xlfn.RANK.EQ(P863,$P$2:$P$1000,0)&lt;=ROUND(COUNTIFS($G$2:$G$1000,"&gt;=50",$F$2:$F$1000,"&gt;=55")/100*$AA$9,0),$AA$8,$Z$8)))))),IF(I863&gt;=$Y$9,$Y$8,$X$8)),IF(I863&gt;=$X$32,$X$30,IF(I863&gt;=$Y$32,$Y$30,IF(I863&gt;=$Z$32,$Z$30,IF(I863&gt;=$AA$32,$AA$30,IF(I863&gt;=$AB$32,$AB$30,IF(I863&gt;=$AC$32,$AC$30,IF(I863&gt;=$AD$32,$AD$30,IF(I863&gt;=$AE$32,$AE$30,$AF$30))))))))),"")</f>
        <v/>
      </c>
      <c r="S863" s="9" t="str" cm="1">
        <f t="array" ref="S863">IF(AND(D863&lt;&gt;"",D863&lt;&gt;"GR"),IF(COUNTIF($H$2:$H$1000,"&gt;=50")&gt;=10,IF(D863&lt;&gt;"GR",IF(AND(D863&gt;=55,H863&gt;=50),_xlfn.IFS(AND(H863&gt;=$AF$11,H863&gt;$AE$10,H863&gt;$AD$10,H863&gt;$AC$10,H863&gt;$AB$10,H863&gt;$AA$10,H863&gt;$Z$10),"AA",AND(H863&gt;=$AE$11,H863&gt;$AD$10,H863&gt;$AC$10,H863&gt;$AB$10,H863&gt;$AA$10,H863&gt;$Z$10),"BA",AND(H863&gt;=$AD$11,H863&gt;$AC$10,H863&gt;$AB$10,H863&gt;$AA$10,H863&gt;$Z$10),"BB",AND(H863&gt;=$AC$11,H863&gt;$AB$10,H863&gt;$AA$10,H863&gt;$Z$10),"CB",AND(H863&gt;=$AB$11,H863&gt;$AA$10,H863&gt;$Z$10),"CC",AND(H863&gt;=$AA$11,H863&gt;$Z$10),"DC",H863&gt;=50,"DD"),IF(H863&gt;=$Y$9,"FD","FF")),R863),IF(J863&gt;=$X$32,$X$30,IF(J863&gt;=$Y$32,$Y$30,IF(J863&gt;=$Z$32,$Z$30,IF(J863&gt;=$AA$32,$AA$30,IF(J863&gt;=$AB$32,$AB$30,IF(J863&gt;=$AC$32,$AC$30,IF(J863&gt;=$AD$32,$AD$30,IF(J863&gt;=$AE$32,$AE$30,$AF$30))))))))),R863)</f>
        <v/>
      </c>
      <c r="T863" s="9" t="str" cm="1">
        <f t="array" ref="T863">IF(A863&lt;&gt;"",IF(_xlfn.BITOR(D863&lt;&gt;"GR",D863&lt;&gt;""),IF(AND(J863&gt;=50,D863&gt;=55),_xlfn.RANK.EQ(J863,$J$2:$J$1000,0),_xlfn.IFS(S863="FD",999,S863="FF",1000)),IF(AND(J863&gt;=50,F863&gt;=55),_xlfn.RANK.EQ(J863,$J$2:$J$326,0),_xlfn.IFS(S863="FD",999,S863="FF",1000))),"")</f>
        <v/>
      </c>
    </row>
    <row r="864" spans="1:20" x14ac:dyDescent="0.2">
      <c r="A864" s="3"/>
      <c r="B864" s="3"/>
      <c r="C864" s="3"/>
      <c r="D864" s="3"/>
      <c r="E864" s="16">
        <f t="shared" si="176"/>
        <v>0</v>
      </c>
      <c r="F864" s="16">
        <f t="shared" si="177"/>
        <v>0</v>
      </c>
      <c r="G864" s="9">
        <f t="shared" si="175"/>
        <v>0</v>
      </c>
      <c r="H864" s="9">
        <f t="shared" si="178"/>
        <v>0</v>
      </c>
      <c r="I864" s="9">
        <f t="shared" si="186"/>
        <v>0</v>
      </c>
      <c r="J864" s="9">
        <f t="shared" si="187"/>
        <v>0</v>
      </c>
      <c r="K864" s="9" t="str">
        <f t="shared" si="179"/>
        <v/>
      </c>
      <c r="L864" s="9" t="str">
        <f t="shared" si="180"/>
        <v/>
      </c>
      <c r="M864" s="9" t="str">
        <f t="shared" si="181"/>
        <v/>
      </c>
      <c r="N864" s="9" t="str">
        <f t="shared" si="182"/>
        <v/>
      </c>
      <c r="O864" s="9" t="str">
        <f t="shared" si="183"/>
        <v/>
      </c>
      <c r="P864" s="9" t="str">
        <f t="shared" si="184"/>
        <v/>
      </c>
      <c r="Q864" s="9" t="str">
        <f t="shared" si="185"/>
        <v/>
      </c>
      <c r="R864" s="9" t="str">
        <f>IF(A864&lt;&gt;"",IF(COUNTIF($G$2:$G$1000,"&gt;=50")&gt;=10,IF(AND(F864&gt;=55,G864&gt;=50),IF(_xlfn.RANK.EQ(K864,$K$2:$K$1000,0)&lt;=ROUND(COUNTIFS($G$2:$G$1000,"&gt;=50",$F$2:$F$1000,"&gt;=55")/100*$AF$9,0),$AF$8,IF(_xlfn.RANK.EQ(L864,$L$2:$L$1000,0)&lt;=ROUND(COUNTIFS($G$2:$G$1000,"&gt;=50",$F$2:$F$1000,"&gt;=55")/100*$AE$9,0),$AE$8,IF(_xlfn.RANK.EQ(M864,$M$2:$M$1000,0)&lt;=ROUND(COUNTIFS($G$2:$G$1000,"&gt;=50",$F$2:$F$1000,"&gt;=55")/100*$AD$9,0),$AD$8,IF(_xlfn.RANK.EQ(N864,$N$2:$N$1000,0)&lt;=ROUND(COUNTIFS($G$2:$G$1000,"&gt;=50",$F$2:$F$1000,"&gt;=55")/100*$AC$9,0),$AC$8,IF(_xlfn.RANK.EQ(O864,$O$2:$O$1000,0)&lt;=ROUND(COUNTIFS($G$2:$G$1000,"&gt;=50",$F$2:$F$1000,"&gt;=55")/100*$AB$9,0),$AB$8,IF(_xlfn.RANK.EQ(P864,$P$2:$P$1000,0)&lt;=ROUND(COUNTIFS($G$2:$G$1000,"&gt;=50",$F$2:$F$1000,"&gt;=55")/100*$AA$9,0),$AA$8,$Z$8)))))),IF(I864&gt;=$Y$9,$Y$8,$X$8)),IF(I864&gt;=$X$32,$X$30,IF(I864&gt;=$Y$32,$Y$30,IF(I864&gt;=$Z$32,$Z$30,IF(I864&gt;=$AA$32,$AA$30,IF(I864&gt;=$AB$32,$AB$30,IF(I864&gt;=$AC$32,$AC$30,IF(I864&gt;=$AD$32,$AD$30,IF(I864&gt;=$AE$32,$AE$30,$AF$30))))))))),"")</f>
        <v/>
      </c>
      <c r="S864" s="9" t="str" cm="1">
        <f t="array" ref="S864">IF(AND(D864&lt;&gt;"",D864&lt;&gt;"GR"),IF(COUNTIF($H$2:$H$1000,"&gt;=50")&gt;=10,IF(D864&lt;&gt;"GR",IF(AND(D864&gt;=55,H864&gt;=50),_xlfn.IFS(AND(H864&gt;=$AF$11,H864&gt;$AE$10,H864&gt;$AD$10,H864&gt;$AC$10,H864&gt;$AB$10,H864&gt;$AA$10,H864&gt;$Z$10),"AA",AND(H864&gt;=$AE$11,H864&gt;$AD$10,H864&gt;$AC$10,H864&gt;$AB$10,H864&gt;$AA$10,H864&gt;$Z$10),"BA",AND(H864&gt;=$AD$11,H864&gt;$AC$10,H864&gt;$AB$10,H864&gt;$AA$10,H864&gt;$Z$10),"BB",AND(H864&gt;=$AC$11,H864&gt;$AB$10,H864&gt;$AA$10,H864&gt;$Z$10),"CB",AND(H864&gt;=$AB$11,H864&gt;$AA$10,H864&gt;$Z$10),"CC",AND(H864&gt;=$AA$11,H864&gt;$Z$10),"DC",H864&gt;=50,"DD"),IF(H864&gt;=$Y$9,"FD","FF")),R864),IF(J864&gt;=$X$32,$X$30,IF(J864&gt;=$Y$32,$Y$30,IF(J864&gt;=$Z$32,$Z$30,IF(J864&gt;=$AA$32,$AA$30,IF(J864&gt;=$AB$32,$AB$30,IF(J864&gt;=$AC$32,$AC$30,IF(J864&gt;=$AD$32,$AD$30,IF(J864&gt;=$AE$32,$AE$30,$AF$30))))))))),R864)</f>
        <v/>
      </c>
      <c r="T864" s="9" t="str" cm="1">
        <f t="array" ref="T864">IF(A864&lt;&gt;"",IF(_xlfn.BITOR(D864&lt;&gt;"GR",D864&lt;&gt;""),IF(AND(J864&gt;=50,D864&gt;=55),_xlfn.RANK.EQ(J864,$J$2:$J$1000,0),_xlfn.IFS(S864="FD",999,S864="FF",1000)),IF(AND(J864&gt;=50,F864&gt;=55),_xlfn.RANK.EQ(J864,$J$2:$J$326,0),_xlfn.IFS(S864="FD",999,S864="FF",1000))),"")</f>
        <v/>
      </c>
    </row>
    <row r="865" spans="1:20" x14ac:dyDescent="0.2">
      <c r="A865" s="3"/>
      <c r="B865" s="3"/>
      <c r="C865" s="3"/>
      <c r="D865" s="3"/>
      <c r="E865" s="16">
        <f t="shared" si="176"/>
        <v>0</v>
      </c>
      <c r="F865" s="16">
        <f t="shared" si="177"/>
        <v>0</v>
      </c>
      <c r="G865" s="9">
        <f t="shared" si="175"/>
        <v>0</v>
      </c>
      <c r="H865" s="9">
        <f t="shared" si="178"/>
        <v>0</v>
      </c>
      <c r="I865" s="9">
        <f t="shared" si="186"/>
        <v>0</v>
      </c>
      <c r="J865" s="9">
        <f t="shared" si="187"/>
        <v>0</v>
      </c>
      <c r="K865" s="9" t="str">
        <f t="shared" si="179"/>
        <v/>
      </c>
      <c r="L865" s="9" t="str">
        <f t="shared" si="180"/>
        <v/>
      </c>
      <c r="M865" s="9" t="str">
        <f t="shared" si="181"/>
        <v/>
      </c>
      <c r="N865" s="9" t="str">
        <f t="shared" si="182"/>
        <v/>
      </c>
      <c r="O865" s="9" t="str">
        <f t="shared" si="183"/>
        <v/>
      </c>
      <c r="P865" s="9" t="str">
        <f t="shared" si="184"/>
        <v/>
      </c>
      <c r="Q865" s="9" t="str">
        <f t="shared" si="185"/>
        <v/>
      </c>
      <c r="R865" s="9" t="str">
        <f>IF(A865&lt;&gt;"",IF(COUNTIF($G$2:$G$1000,"&gt;=50")&gt;=10,IF(AND(F865&gt;=55,G865&gt;=50),IF(_xlfn.RANK.EQ(K865,$K$2:$K$1000,0)&lt;=ROUND(COUNTIFS($G$2:$G$1000,"&gt;=50",$F$2:$F$1000,"&gt;=55")/100*$AF$9,0),$AF$8,IF(_xlfn.RANK.EQ(L865,$L$2:$L$1000,0)&lt;=ROUND(COUNTIFS($G$2:$G$1000,"&gt;=50",$F$2:$F$1000,"&gt;=55")/100*$AE$9,0),$AE$8,IF(_xlfn.RANK.EQ(M865,$M$2:$M$1000,0)&lt;=ROUND(COUNTIFS($G$2:$G$1000,"&gt;=50",$F$2:$F$1000,"&gt;=55")/100*$AD$9,0),$AD$8,IF(_xlfn.RANK.EQ(N865,$N$2:$N$1000,0)&lt;=ROUND(COUNTIFS($G$2:$G$1000,"&gt;=50",$F$2:$F$1000,"&gt;=55")/100*$AC$9,0),$AC$8,IF(_xlfn.RANK.EQ(O865,$O$2:$O$1000,0)&lt;=ROUND(COUNTIFS($G$2:$G$1000,"&gt;=50",$F$2:$F$1000,"&gt;=55")/100*$AB$9,0),$AB$8,IF(_xlfn.RANK.EQ(P865,$P$2:$P$1000,0)&lt;=ROUND(COUNTIFS($G$2:$G$1000,"&gt;=50",$F$2:$F$1000,"&gt;=55")/100*$AA$9,0),$AA$8,$Z$8)))))),IF(I865&gt;=$Y$9,$Y$8,$X$8)),IF(I865&gt;=$X$32,$X$30,IF(I865&gt;=$Y$32,$Y$30,IF(I865&gt;=$Z$32,$Z$30,IF(I865&gt;=$AA$32,$AA$30,IF(I865&gt;=$AB$32,$AB$30,IF(I865&gt;=$AC$32,$AC$30,IF(I865&gt;=$AD$32,$AD$30,IF(I865&gt;=$AE$32,$AE$30,$AF$30))))))))),"")</f>
        <v/>
      </c>
      <c r="S865" s="9" t="str" cm="1">
        <f t="array" ref="S865">IF(AND(D865&lt;&gt;"",D865&lt;&gt;"GR"),IF(COUNTIF($H$2:$H$1000,"&gt;=50")&gt;=10,IF(D865&lt;&gt;"GR",IF(AND(D865&gt;=55,H865&gt;=50),_xlfn.IFS(AND(H865&gt;=$AF$11,H865&gt;$AE$10,H865&gt;$AD$10,H865&gt;$AC$10,H865&gt;$AB$10,H865&gt;$AA$10,H865&gt;$Z$10),"AA",AND(H865&gt;=$AE$11,H865&gt;$AD$10,H865&gt;$AC$10,H865&gt;$AB$10,H865&gt;$AA$10,H865&gt;$Z$10),"BA",AND(H865&gt;=$AD$11,H865&gt;$AC$10,H865&gt;$AB$10,H865&gt;$AA$10,H865&gt;$Z$10),"BB",AND(H865&gt;=$AC$11,H865&gt;$AB$10,H865&gt;$AA$10,H865&gt;$Z$10),"CB",AND(H865&gt;=$AB$11,H865&gt;$AA$10,H865&gt;$Z$10),"CC",AND(H865&gt;=$AA$11,H865&gt;$Z$10),"DC",H865&gt;=50,"DD"),IF(H865&gt;=$Y$9,"FD","FF")),R865),IF(J865&gt;=$X$32,$X$30,IF(J865&gt;=$Y$32,$Y$30,IF(J865&gt;=$Z$32,$Z$30,IF(J865&gt;=$AA$32,$AA$30,IF(J865&gt;=$AB$32,$AB$30,IF(J865&gt;=$AC$32,$AC$30,IF(J865&gt;=$AD$32,$AD$30,IF(J865&gt;=$AE$32,$AE$30,$AF$30))))))))),R865)</f>
        <v/>
      </c>
      <c r="T865" s="9" t="str" cm="1">
        <f t="array" ref="T865">IF(A865&lt;&gt;"",IF(_xlfn.BITOR(D865&lt;&gt;"GR",D865&lt;&gt;""),IF(AND(J865&gt;=50,D865&gt;=55),_xlfn.RANK.EQ(J865,$J$2:$J$1000,0),_xlfn.IFS(S865="FD",999,S865="FF",1000)),IF(AND(J865&gt;=50,F865&gt;=55),_xlfn.RANK.EQ(J865,$J$2:$J$326,0),_xlfn.IFS(S865="FD",999,S865="FF",1000))),"")</f>
        <v/>
      </c>
    </row>
    <row r="866" spans="1:20" x14ac:dyDescent="0.2">
      <c r="A866" s="3"/>
      <c r="B866" s="3"/>
      <c r="C866" s="3"/>
      <c r="D866" s="3"/>
      <c r="E866" s="16">
        <f t="shared" si="176"/>
        <v>0</v>
      </c>
      <c r="F866" s="16">
        <f t="shared" si="177"/>
        <v>0</v>
      </c>
      <c r="G866" s="9">
        <f t="shared" si="175"/>
        <v>0</v>
      </c>
      <c r="H866" s="9">
        <f t="shared" si="178"/>
        <v>0</v>
      </c>
      <c r="I866" s="9">
        <f t="shared" si="186"/>
        <v>0</v>
      </c>
      <c r="J866" s="9">
        <f t="shared" si="187"/>
        <v>0</v>
      </c>
      <c r="K866" s="9" t="str">
        <f t="shared" si="179"/>
        <v/>
      </c>
      <c r="L866" s="9" t="str">
        <f t="shared" si="180"/>
        <v/>
      </c>
      <c r="M866" s="9" t="str">
        <f t="shared" si="181"/>
        <v/>
      </c>
      <c r="N866" s="9" t="str">
        <f t="shared" si="182"/>
        <v/>
      </c>
      <c r="O866" s="9" t="str">
        <f t="shared" si="183"/>
        <v/>
      </c>
      <c r="P866" s="9" t="str">
        <f t="shared" si="184"/>
        <v/>
      </c>
      <c r="Q866" s="9" t="str">
        <f t="shared" si="185"/>
        <v/>
      </c>
      <c r="R866" s="9" t="str">
        <f>IF(A866&lt;&gt;"",IF(COUNTIF($G$2:$G$1000,"&gt;=50")&gt;=10,IF(AND(F866&gt;=55,G866&gt;=50),IF(_xlfn.RANK.EQ(K866,$K$2:$K$1000,0)&lt;=ROUND(COUNTIFS($G$2:$G$1000,"&gt;=50",$F$2:$F$1000,"&gt;=55")/100*$AF$9,0),$AF$8,IF(_xlfn.RANK.EQ(L866,$L$2:$L$1000,0)&lt;=ROUND(COUNTIFS($G$2:$G$1000,"&gt;=50",$F$2:$F$1000,"&gt;=55")/100*$AE$9,0),$AE$8,IF(_xlfn.RANK.EQ(M866,$M$2:$M$1000,0)&lt;=ROUND(COUNTIFS($G$2:$G$1000,"&gt;=50",$F$2:$F$1000,"&gt;=55")/100*$AD$9,0),$AD$8,IF(_xlfn.RANK.EQ(N866,$N$2:$N$1000,0)&lt;=ROUND(COUNTIFS($G$2:$G$1000,"&gt;=50",$F$2:$F$1000,"&gt;=55")/100*$AC$9,0),$AC$8,IF(_xlfn.RANK.EQ(O866,$O$2:$O$1000,0)&lt;=ROUND(COUNTIFS($G$2:$G$1000,"&gt;=50",$F$2:$F$1000,"&gt;=55")/100*$AB$9,0),$AB$8,IF(_xlfn.RANK.EQ(P866,$P$2:$P$1000,0)&lt;=ROUND(COUNTIFS($G$2:$G$1000,"&gt;=50",$F$2:$F$1000,"&gt;=55")/100*$AA$9,0),$AA$8,$Z$8)))))),IF(I866&gt;=$Y$9,$Y$8,$X$8)),IF(I866&gt;=$X$32,$X$30,IF(I866&gt;=$Y$32,$Y$30,IF(I866&gt;=$Z$32,$Z$30,IF(I866&gt;=$AA$32,$AA$30,IF(I866&gt;=$AB$32,$AB$30,IF(I866&gt;=$AC$32,$AC$30,IF(I866&gt;=$AD$32,$AD$30,IF(I866&gt;=$AE$32,$AE$30,$AF$30))))))))),"")</f>
        <v/>
      </c>
      <c r="S866" s="9" t="str" cm="1">
        <f t="array" ref="S866">IF(AND(D866&lt;&gt;"",D866&lt;&gt;"GR"),IF(COUNTIF($H$2:$H$1000,"&gt;=50")&gt;=10,IF(D866&lt;&gt;"GR",IF(AND(D866&gt;=55,H866&gt;=50),_xlfn.IFS(AND(H866&gt;=$AF$11,H866&gt;$AE$10,H866&gt;$AD$10,H866&gt;$AC$10,H866&gt;$AB$10,H866&gt;$AA$10,H866&gt;$Z$10),"AA",AND(H866&gt;=$AE$11,H866&gt;$AD$10,H866&gt;$AC$10,H866&gt;$AB$10,H866&gt;$AA$10,H866&gt;$Z$10),"BA",AND(H866&gt;=$AD$11,H866&gt;$AC$10,H866&gt;$AB$10,H866&gt;$AA$10,H866&gt;$Z$10),"BB",AND(H866&gt;=$AC$11,H866&gt;$AB$10,H866&gt;$AA$10,H866&gt;$Z$10),"CB",AND(H866&gt;=$AB$11,H866&gt;$AA$10,H866&gt;$Z$10),"CC",AND(H866&gt;=$AA$11,H866&gt;$Z$10),"DC",H866&gt;=50,"DD"),IF(H866&gt;=$Y$9,"FD","FF")),R866),IF(J866&gt;=$X$32,$X$30,IF(J866&gt;=$Y$32,$Y$30,IF(J866&gt;=$Z$32,$Z$30,IF(J866&gt;=$AA$32,$AA$30,IF(J866&gt;=$AB$32,$AB$30,IF(J866&gt;=$AC$32,$AC$30,IF(J866&gt;=$AD$32,$AD$30,IF(J866&gt;=$AE$32,$AE$30,$AF$30))))))))),R866)</f>
        <v/>
      </c>
      <c r="T866" s="9" t="str" cm="1">
        <f t="array" ref="T866">IF(A866&lt;&gt;"",IF(_xlfn.BITOR(D866&lt;&gt;"GR",D866&lt;&gt;""),IF(AND(J866&gt;=50,D866&gt;=55),_xlfn.RANK.EQ(J866,$J$2:$J$1000,0),_xlfn.IFS(S866="FD",999,S866="FF",1000)),IF(AND(J866&gt;=50,F866&gt;=55),_xlfn.RANK.EQ(J866,$J$2:$J$326,0),_xlfn.IFS(S866="FD",999,S866="FF",1000))),"")</f>
        <v/>
      </c>
    </row>
    <row r="867" spans="1:20" x14ac:dyDescent="0.2">
      <c r="A867" s="3"/>
      <c r="B867" s="3"/>
      <c r="C867" s="3"/>
      <c r="D867" s="3"/>
      <c r="E867" s="16">
        <f t="shared" si="176"/>
        <v>0</v>
      </c>
      <c r="F867" s="16">
        <f t="shared" si="177"/>
        <v>0</v>
      </c>
      <c r="G867" s="9">
        <f t="shared" si="175"/>
        <v>0</v>
      </c>
      <c r="H867" s="9">
        <f t="shared" si="178"/>
        <v>0</v>
      </c>
      <c r="I867" s="9">
        <f t="shared" si="186"/>
        <v>0</v>
      </c>
      <c r="J867" s="9">
        <f t="shared" si="187"/>
        <v>0</v>
      </c>
      <c r="K867" s="9" t="str">
        <f t="shared" si="179"/>
        <v/>
      </c>
      <c r="L867" s="9" t="str">
        <f t="shared" si="180"/>
        <v/>
      </c>
      <c r="M867" s="9" t="str">
        <f t="shared" si="181"/>
        <v/>
      </c>
      <c r="N867" s="9" t="str">
        <f t="shared" si="182"/>
        <v/>
      </c>
      <c r="O867" s="9" t="str">
        <f t="shared" si="183"/>
        <v/>
      </c>
      <c r="P867" s="9" t="str">
        <f t="shared" si="184"/>
        <v/>
      </c>
      <c r="Q867" s="9" t="str">
        <f t="shared" si="185"/>
        <v/>
      </c>
      <c r="R867" s="9" t="str">
        <f>IF(A867&lt;&gt;"",IF(COUNTIF($G$2:$G$1000,"&gt;=50")&gt;=10,IF(AND(F867&gt;=55,G867&gt;=50),IF(_xlfn.RANK.EQ(K867,$K$2:$K$1000,0)&lt;=ROUND(COUNTIFS($G$2:$G$1000,"&gt;=50",$F$2:$F$1000,"&gt;=55")/100*$AF$9,0),$AF$8,IF(_xlfn.RANK.EQ(L867,$L$2:$L$1000,0)&lt;=ROUND(COUNTIFS($G$2:$G$1000,"&gt;=50",$F$2:$F$1000,"&gt;=55")/100*$AE$9,0),$AE$8,IF(_xlfn.RANK.EQ(M867,$M$2:$M$1000,0)&lt;=ROUND(COUNTIFS($G$2:$G$1000,"&gt;=50",$F$2:$F$1000,"&gt;=55")/100*$AD$9,0),$AD$8,IF(_xlfn.RANK.EQ(N867,$N$2:$N$1000,0)&lt;=ROUND(COUNTIFS($G$2:$G$1000,"&gt;=50",$F$2:$F$1000,"&gt;=55")/100*$AC$9,0),$AC$8,IF(_xlfn.RANK.EQ(O867,$O$2:$O$1000,0)&lt;=ROUND(COUNTIFS($G$2:$G$1000,"&gt;=50",$F$2:$F$1000,"&gt;=55")/100*$AB$9,0),$AB$8,IF(_xlfn.RANK.EQ(P867,$P$2:$P$1000,0)&lt;=ROUND(COUNTIFS($G$2:$G$1000,"&gt;=50",$F$2:$F$1000,"&gt;=55")/100*$AA$9,0),$AA$8,$Z$8)))))),IF(I867&gt;=$Y$9,$Y$8,$X$8)),IF(I867&gt;=$X$32,$X$30,IF(I867&gt;=$Y$32,$Y$30,IF(I867&gt;=$Z$32,$Z$30,IF(I867&gt;=$AA$32,$AA$30,IF(I867&gt;=$AB$32,$AB$30,IF(I867&gt;=$AC$32,$AC$30,IF(I867&gt;=$AD$32,$AD$30,IF(I867&gt;=$AE$32,$AE$30,$AF$30))))))))),"")</f>
        <v/>
      </c>
      <c r="S867" s="9" t="str" cm="1">
        <f t="array" ref="S867">IF(AND(D867&lt;&gt;"",D867&lt;&gt;"GR"),IF(COUNTIF($H$2:$H$1000,"&gt;=50")&gt;=10,IF(D867&lt;&gt;"GR",IF(AND(D867&gt;=55,H867&gt;=50),_xlfn.IFS(AND(H867&gt;=$AF$11,H867&gt;$AE$10,H867&gt;$AD$10,H867&gt;$AC$10,H867&gt;$AB$10,H867&gt;$AA$10,H867&gt;$Z$10),"AA",AND(H867&gt;=$AE$11,H867&gt;$AD$10,H867&gt;$AC$10,H867&gt;$AB$10,H867&gt;$AA$10,H867&gt;$Z$10),"BA",AND(H867&gt;=$AD$11,H867&gt;$AC$10,H867&gt;$AB$10,H867&gt;$AA$10,H867&gt;$Z$10),"BB",AND(H867&gt;=$AC$11,H867&gt;$AB$10,H867&gt;$AA$10,H867&gt;$Z$10),"CB",AND(H867&gt;=$AB$11,H867&gt;$AA$10,H867&gt;$Z$10),"CC",AND(H867&gt;=$AA$11,H867&gt;$Z$10),"DC",H867&gt;=50,"DD"),IF(H867&gt;=$Y$9,"FD","FF")),R867),IF(J867&gt;=$X$32,$X$30,IF(J867&gt;=$Y$32,$Y$30,IF(J867&gt;=$Z$32,$Z$30,IF(J867&gt;=$AA$32,$AA$30,IF(J867&gt;=$AB$32,$AB$30,IF(J867&gt;=$AC$32,$AC$30,IF(J867&gt;=$AD$32,$AD$30,IF(J867&gt;=$AE$32,$AE$30,$AF$30))))))))),R867)</f>
        <v/>
      </c>
      <c r="T867" s="9" t="str" cm="1">
        <f t="array" ref="T867">IF(A867&lt;&gt;"",IF(_xlfn.BITOR(D867&lt;&gt;"GR",D867&lt;&gt;""),IF(AND(J867&gt;=50,D867&gt;=55),_xlfn.RANK.EQ(J867,$J$2:$J$1000,0),_xlfn.IFS(S867="FD",999,S867="FF",1000)),IF(AND(J867&gt;=50,F867&gt;=55),_xlfn.RANK.EQ(J867,$J$2:$J$326,0),_xlfn.IFS(S867="FD",999,S867="FF",1000))),"")</f>
        <v/>
      </c>
    </row>
    <row r="868" spans="1:20" x14ac:dyDescent="0.2">
      <c r="A868" s="3"/>
      <c r="B868" s="3"/>
      <c r="C868" s="3"/>
      <c r="D868" s="3"/>
      <c r="E868" s="16">
        <f t="shared" si="176"/>
        <v>0</v>
      </c>
      <c r="F868" s="16">
        <f t="shared" si="177"/>
        <v>0</v>
      </c>
      <c r="G868" s="9">
        <f t="shared" si="175"/>
        <v>0</v>
      </c>
      <c r="H868" s="9">
        <f t="shared" si="178"/>
        <v>0</v>
      </c>
      <c r="I868" s="9">
        <f t="shared" si="186"/>
        <v>0</v>
      </c>
      <c r="J868" s="9">
        <f t="shared" si="187"/>
        <v>0</v>
      </c>
      <c r="K868" s="9" t="str">
        <f t="shared" si="179"/>
        <v/>
      </c>
      <c r="L868" s="9" t="str">
        <f t="shared" si="180"/>
        <v/>
      </c>
      <c r="M868" s="9" t="str">
        <f t="shared" si="181"/>
        <v/>
      </c>
      <c r="N868" s="9" t="str">
        <f t="shared" si="182"/>
        <v/>
      </c>
      <c r="O868" s="9" t="str">
        <f t="shared" si="183"/>
        <v/>
      </c>
      <c r="P868" s="9" t="str">
        <f t="shared" si="184"/>
        <v/>
      </c>
      <c r="Q868" s="9" t="str">
        <f t="shared" si="185"/>
        <v/>
      </c>
      <c r="R868" s="9" t="str">
        <f>IF(A868&lt;&gt;"",IF(COUNTIF($G$2:$G$1000,"&gt;=50")&gt;=10,IF(AND(F868&gt;=55,G868&gt;=50),IF(_xlfn.RANK.EQ(K868,$K$2:$K$1000,0)&lt;=ROUND(COUNTIFS($G$2:$G$1000,"&gt;=50",$F$2:$F$1000,"&gt;=55")/100*$AF$9,0),$AF$8,IF(_xlfn.RANK.EQ(L868,$L$2:$L$1000,0)&lt;=ROUND(COUNTIFS($G$2:$G$1000,"&gt;=50",$F$2:$F$1000,"&gt;=55")/100*$AE$9,0),$AE$8,IF(_xlfn.RANK.EQ(M868,$M$2:$M$1000,0)&lt;=ROUND(COUNTIFS($G$2:$G$1000,"&gt;=50",$F$2:$F$1000,"&gt;=55")/100*$AD$9,0),$AD$8,IF(_xlfn.RANK.EQ(N868,$N$2:$N$1000,0)&lt;=ROUND(COUNTIFS($G$2:$G$1000,"&gt;=50",$F$2:$F$1000,"&gt;=55")/100*$AC$9,0),$AC$8,IF(_xlfn.RANK.EQ(O868,$O$2:$O$1000,0)&lt;=ROUND(COUNTIFS($G$2:$G$1000,"&gt;=50",$F$2:$F$1000,"&gt;=55")/100*$AB$9,0),$AB$8,IF(_xlfn.RANK.EQ(P868,$P$2:$P$1000,0)&lt;=ROUND(COUNTIFS($G$2:$G$1000,"&gt;=50",$F$2:$F$1000,"&gt;=55")/100*$AA$9,0),$AA$8,$Z$8)))))),IF(I868&gt;=$Y$9,$Y$8,$X$8)),IF(I868&gt;=$X$32,$X$30,IF(I868&gt;=$Y$32,$Y$30,IF(I868&gt;=$Z$32,$Z$30,IF(I868&gt;=$AA$32,$AA$30,IF(I868&gt;=$AB$32,$AB$30,IF(I868&gt;=$AC$32,$AC$30,IF(I868&gt;=$AD$32,$AD$30,IF(I868&gt;=$AE$32,$AE$30,$AF$30))))))))),"")</f>
        <v/>
      </c>
      <c r="S868" s="9" t="str" cm="1">
        <f t="array" ref="S868">IF(AND(D868&lt;&gt;"",D868&lt;&gt;"GR"),IF(COUNTIF($H$2:$H$1000,"&gt;=50")&gt;=10,IF(D868&lt;&gt;"GR",IF(AND(D868&gt;=55,H868&gt;=50),_xlfn.IFS(AND(H868&gt;=$AF$11,H868&gt;$AE$10,H868&gt;$AD$10,H868&gt;$AC$10,H868&gt;$AB$10,H868&gt;$AA$10,H868&gt;$Z$10),"AA",AND(H868&gt;=$AE$11,H868&gt;$AD$10,H868&gt;$AC$10,H868&gt;$AB$10,H868&gt;$AA$10,H868&gt;$Z$10),"BA",AND(H868&gt;=$AD$11,H868&gt;$AC$10,H868&gt;$AB$10,H868&gt;$AA$10,H868&gt;$Z$10),"BB",AND(H868&gt;=$AC$11,H868&gt;$AB$10,H868&gt;$AA$10,H868&gt;$Z$10),"CB",AND(H868&gt;=$AB$11,H868&gt;$AA$10,H868&gt;$Z$10),"CC",AND(H868&gt;=$AA$11,H868&gt;$Z$10),"DC",H868&gt;=50,"DD"),IF(H868&gt;=$Y$9,"FD","FF")),R868),IF(J868&gt;=$X$32,$X$30,IF(J868&gt;=$Y$32,$Y$30,IF(J868&gt;=$Z$32,$Z$30,IF(J868&gt;=$AA$32,$AA$30,IF(J868&gt;=$AB$32,$AB$30,IF(J868&gt;=$AC$32,$AC$30,IF(J868&gt;=$AD$32,$AD$30,IF(J868&gt;=$AE$32,$AE$30,$AF$30))))))))),R868)</f>
        <v/>
      </c>
      <c r="T868" s="9" t="str" cm="1">
        <f t="array" ref="T868">IF(A868&lt;&gt;"",IF(_xlfn.BITOR(D868&lt;&gt;"GR",D868&lt;&gt;""),IF(AND(J868&gt;=50,D868&gt;=55),_xlfn.RANK.EQ(J868,$J$2:$J$1000,0),_xlfn.IFS(S868="FD",999,S868="FF",1000)),IF(AND(J868&gt;=50,F868&gt;=55),_xlfn.RANK.EQ(J868,$J$2:$J$326,0),_xlfn.IFS(S868="FD",999,S868="FF",1000))),"")</f>
        <v/>
      </c>
    </row>
    <row r="869" spans="1:20" x14ac:dyDescent="0.2">
      <c r="A869" s="3"/>
      <c r="B869" s="3"/>
      <c r="C869" s="3"/>
      <c r="D869" s="3"/>
      <c r="E869" s="16">
        <f t="shared" si="176"/>
        <v>0</v>
      </c>
      <c r="F869" s="16">
        <f t="shared" si="177"/>
        <v>0</v>
      </c>
      <c r="G869" s="9">
        <f t="shared" si="175"/>
        <v>0</v>
      </c>
      <c r="H869" s="9">
        <f t="shared" si="178"/>
        <v>0</v>
      </c>
      <c r="I869" s="9">
        <f t="shared" si="186"/>
        <v>0</v>
      </c>
      <c r="J869" s="9">
        <f t="shared" si="187"/>
        <v>0</v>
      </c>
      <c r="K869" s="9" t="str">
        <f t="shared" si="179"/>
        <v/>
      </c>
      <c r="L869" s="9" t="str">
        <f t="shared" si="180"/>
        <v/>
      </c>
      <c r="M869" s="9" t="str">
        <f t="shared" si="181"/>
        <v/>
      </c>
      <c r="N869" s="9" t="str">
        <f t="shared" si="182"/>
        <v/>
      </c>
      <c r="O869" s="9" t="str">
        <f t="shared" si="183"/>
        <v/>
      </c>
      <c r="P869" s="9" t="str">
        <f t="shared" si="184"/>
        <v/>
      </c>
      <c r="Q869" s="9" t="str">
        <f t="shared" si="185"/>
        <v/>
      </c>
      <c r="R869" s="9" t="str">
        <f>IF(A869&lt;&gt;"",IF(COUNTIF($G$2:$G$1000,"&gt;=50")&gt;=10,IF(AND(F869&gt;=55,G869&gt;=50),IF(_xlfn.RANK.EQ(K869,$K$2:$K$1000,0)&lt;=ROUND(COUNTIFS($G$2:$G$1000,"&gt;=50",$F$2:$F$1000,"&gt;=55")/100*$AF$9,0),$AF$8,IF(_xlfn.RANK.EQ(L869,$L$2:$L$1000,0)&lt;=ROUND(COUNTIFS($G$2:$G$1000,"&gt;=50",$F$2:$F$1000,"&gt;=55")/100*$AE$9,0),$AE$8,IF(_xlfn.RANK.EQ(M869,$M$2:$M$1000,0)&lt;=ROUND(COUNTIFS($G$2:$G$1000,"&gt;=50",$F$2:$F$1000,"&gt;=55")/100*$AD$9,0),$AD$8,IF(_xlfn.RANK.EQ(N869,$N$2:$N$1000,0)&lt;=ROUND(COUNTIFS($G$2:$G$1000,"&gt;=50",$F$2:$F$1000,"&gt;=55")/100*$AC$9,0),$AC$8,IF(_xlfn.RANK.EQ(O869,$O$2:$O$1000,0)&lt;=ROUND(COUNTIFS($G$2:$G$1000,"&gt;=50",$F$2:$F$1000,"&gt;=55")/100*$AB$9,0),$AB$8,IF(_xlfn.RANK.EQ(P869,$P$2:$P$1000,0)&lt;=ROUND(COUNTIFS($G$2:$G$1000,"&gt;=50",$F$2:$F$1000,"&gt;=55")/100*$AA$9,0),$AA$8,$Z$8)))))),IF(I869&gt;=$Y$9,$Y$8,$X$8)),IF(I869&gt;=$X$32,$X$30,IF(I869&gt;=$Y$32,$Y$30,IF(I869&gt;=$Z$32,$Z$30,IF(I869&gt;=$AA$32,$AA$30,IF(I869&gt;=$AB$32,$AB$30,IF(I869&gt;=$AC$32,$AC$30,IF(I869&gt;=$AD$32,$AD$30,IF(I869&gt;=$AE$32,$AE$30,$AF$30))))))))),"")</f>
        <v/>
      </c>
      <c r="S869" s="9" t="str" cm="1">
        <f t="array" ref="S869">IF(AND(D869&lt;&gt;"",D869&lt;&gt;"GR"),IF(COUNTIF($H$2:$H$1000,"&gt;=50")&gt;=10,IF(D869&lt;&gt;"GR",IF(AND(D869&gt;=55,H869&gt;=50),_xlfn.IFS(AND(H869&gt;=$AF$11,H869&gt;$AE$10,H869&gt;$AD$10,H869&gt;$AC$10,H869&gt;$AB$10,H869&gt;$AA$10,H869&gt;$Z$10),"AA",AND(H869&gt;=$AE$11,H869&gt;$AD$10,H869&gt;$AC$10,H869&gt;$AB$10,H869&gt;$AA$10,H869&gt;$Z$10),"BA",AND(H869&gt;=$AD$11,H869&gt;$AC$10,H869&gt;$AB$10,H869&gt;$AA$10,H869&gt;$Z$10),"BB",AND(H869&gt;=$AC$11,H869&gt;$AB$10,H869&gt;$AA$10,H869&gt;$Z$10),"CB",AND(H869&gt;=$AB$11,H869&gt;$AA$10,H869&gt;$Z$10),"CC",AND(H869&gt;=$AA$11,H869&gt;$Z$10),"DC",H869&gt;=50,"DD"),IF(H869&gt;=$Y$9,"FD","FF")),R869),IF(J869&gt;=$X$32,$X$30,IF(J869&gt;=$Y$32,$Y$30,IF(J869&gt;=$Z$32,$Z$30,IF(J869&gt;=$AA$32,$AA$30,IF(J869&gt;=$AB$32,$AB$30,IF(J869&gt;=$AC$32,$AC$30,IF(J869&gt;=$AD$32,$AD$30,IF(J869&gt;=$AE$32,$AE$30,$AF$30))))))))),R869)</f>
        <v/>
      </c>
      <c r="T869" s="9" t="str" cm="1">
        <f t="array" ref="T869">IF(A869&lt;&gt;"",IF(_xlfn.BITOR(D869&lt;&gt;"GR",D869&lt;&gt;""),IF(AND(J869&gt;=50,D869&gt;=55),_xlfn.RANK.EQ(J869,$J$2:$J$1000,0),_xlfn.IFS(S869="FD",999,S869="FF",1000)),IF(AND(J869&gt;=50,F869&gt;=55),_xlfn.RANK.EQ(J869,$J$2:$J$326,0),_xlfn.IFS(S869="FD",999,S869="FF",1000))),"")</f>
        <v/>
      </c>
    </row>
    <row r="870" spans="1:20" x14ac:dyDescent="0.2">
      <c r="A870" s="3"/>
      <c r="B870" s="3"/>
      <c r="C870" s="3"/>
      <c r="D870" s="3"/>
      <c r="E870" s="16">
        <f t="shared" si="176"/>
        <v>0</v>
      </c>
      <c r="F870" s="16">
        <f t="shared" si="177"/>
        <v>0</v>
      </c>
      <c r="G870" s="9">
        <f t="shared" si="175"/>
        <v>0</v>
      </c>
      <c r="H870" s="9">
        <f t="shared" si="178"/>
        <v>0</v>
      </c>
      <c r="I870" s="9">
        <f t="shared" si="186"/>
        <v>0</v>
      </c>
      <c r="J870" s="9">
        <f t="shared" si="187"/>
        <v>0</v>
      </c>
      <c r="K870" s="9" t="str">
        <f t="shared" si="179"/>
        <v/>
      </c>
      <c r="L870" s="9" t="str">
        <f t="shared" si="180"/>
        <v/>
      </c>
      <c r="M870" s="9" t="str">
        <f t="shared" si="181"/>
        <v/>
      </c>
      <c r="N870" s="9" t="str">
        <f t="shared" si="182"/>
        <v/>
      </c>
      <c r="O870" s="9" t="str">
        <f t="shared" si="183"/>
        <v/>
      </c>
      <c r="P870" s="9" t="str">
        <f t="shared" si="184"/>
        <v/>
      </c>
      <c r="Q870" s="9" t="str">
        <f t="shared" si="185"/>
        <v/>
      </c>
      <c r="R870" s="9" t="str">
        <f>IF(A870&lt;&gt;"",IF(COUNTIF($G$2:$G$1000,"&gt;=50")&gt;=10,IF(AND(F870&gt;=55,G870&gt;=50),IF(_xlfn.RANK.EQ(K870,$K$2:$K$1000,0)&lt;=ROUND(COUNTIFS($G$2:$G$1000,"&gt;=50",$F$2:$F$1000,"&gt;=55")/100*$AF$9,0),$AF$8,IF(_xlfn.RANK.EQ(L870,$L$2:$L$1000,0)&lt;=ROUND(COUNTIFS($G$2:$G$1000,"&gt;=50",$F$2:$F$1000,"&gt;=55")/100*$AE$9,0),$AE$8,IF(_xlfn.RANK.EQ(M870,$M$2:$M$1000,0)&lt;=ROUND(COUNTIFS($G$2:$G$1000,"&gt;=50",$F$2:$F$1000,"&gt;=55")/100*$AD$9,0),$AD$8,IF(_xlfn.RANK.EQ(N870,$N$2:$N$1000,0)&lt;=ROUND(COUNTIFS($G$2:$G$1000,"&gt;=50",$F$2:$F$1000,"&gt;=55")/100*$AC$9,0),$AC$8,IF(_xlfn.RANK.EQ(O870,$O$2:$O$1000,0)&lt;=ROUND(COUNTIFS($G$2:$G$1000,"&gt;=50",$F$2:$F$1000,"&gt;=55")/100*$AB$9,0),$AB$8,IF(_xlfn.RANK.EQ(P870,$P$2:$P$1000,0)&lt;=ROUND(COUNTIFS($G$2:$G$1000,"&gt;=50",$F$2:$F$1000,"&gt;=55")/100*$AA$9,0),$AA$8,$Z$8)))))),IF(I870&gt;=$Y$9,$Y$8,$X$8)),IF(I870&gt;=$X$32,$X$30,IF(I870&gt;=$Y$32,$Y$30,IF(I870&gt;=$Z$32,$Z$30,IF(I870&gt;=$AA$32,$AA$30,IF(I870&gt;=$AB$32,$AB$30,IF(I870&gt;=$AC$32,$AC$30,IF(I870&gt;=$AD$32,$AD$30,IF(I870&gt;=$AE$32,$AE$30,$AF$30))))))))),"")</f>
        <v/>
      </c>
      <c r="S870" s="9" t="str" cm="1">
        <f t="array" ref="S870">IF(AND(D870&lt;&gt;"",D870&lt;&gt;"GR"),IF(COUNTIF($H$2:$H$1000,"&gt;=50")&gt;=10,IF(D870&lt;&gt;"GR",IF(AND(D870&gt;=55,H870&gt;=50),_xlfn.IFS(AND(H870&gt;=$AF$11,H870&gt;$AE$10,H870&gt;$AD$10,H870&gt;$AC$10,H870&gt;$AB$10,H870&gt;$AA$10,H870&gt;$Z$10),"AA",AND(H870&gt;=$AE$11,H870&gt;$AD$10,H870&gt;$AC$10,H870&gt;$AB$10,H870&gt;$AA$10,H870&gt;$Z$10),"BA",AND(H870&gt;=$AD$11,H870&gt;$AC$10,H870&gt;$AB$10,H870&gt;$AA$10,H870&gt;$Z$10),"BB",AND(H870&gt;=$AC$11,H870&gt;$AB$10,H870&gt;$AA$10,H870&gt;$Z$10),"CB",AND(H870&gt;=$AB$11,H870&gt;$AA$10,H870&gt;$Z$10),"CC",AND(H870&gt;=$AA$11,H870&gt;$Z$10),"DC",H870&gt;=50,"DD"),IF(H870&gt;=$Y$9,"FD","FF")),R870),IF(J870&gt;=$X$32,$X$30,IF(J870&gt;=$Y$32,$Y$30,IF(J870&gt;=$Z$32,$Z$30,IF(J870&gt;=$AA$32,$AA$30,IF(J870&gt;=$AB$32,$AB$30,IF(J870&gt;=$AC$32,$AC$30,IF(J870&gt;=$AD$32,$AD$30,IF(J870&gt;=$AE$32,$AE$30,$AF$30))))))))),R870)</f>
        <v/>
      </c>
      <c r="T870" s="9" t="str" cm="1">
        <f t="array" ref="T870">IF(A870&lt;&gt;"",IF(_xlfn.BITOR(D870&lt;&gt;"GR",D870&lt;&gt;""),IF(AND(J870&gt;=50,D870&gt;=55),_xlfn.RANK.EQ(J870,$J$2:$J$1000,0),_xlfn.IFS(S870="FD",999,S870="FF",1000)),IF(AND(J870&gt;=50,F870&gt;=55),_xlfn.RANK.EQ(J870,$J$2:$J$326,0),_xlfn.IFS(S870="FD",999,S870="FF",1000))),"")</f>
        <v/>
      </c>
    </row>
    <row r="871" spans="1:20" x14ac:dyDescent="0.2">
      <c r="A871" s="3"/>
      <c r="B871" s="3"/>
      <c r="C871" s="3"/>
      <c r="D871" s="3"/>
      <c r="E871" s="16">
        <f t="shared" si="176"/>
        <v>0</v>
      </c>
      <c r="F871" s="16">
        <f t="shared" si="177"/>
        <v>0</v>
      </c>
      <c r="G871" s="9">
        <f t="shared" si="175"/>
        <v>0</v>
      </c>
      <c r="H871" s="9">
        <f t="shared" si="178"/>
        <v>0</v>
      </c>
      <c r="I871" s="9">
        <f t="shared" si="186"/>
        <v>0</v>
      </c>
      <c r="J871" s="9">
        <f t="shared" si="187"/>
        <v>0</v>
      </c>
      <c r="K871" s="9" t="str">
        <f t="shared" si="179"/>
        <v/>
      </c>
      <c r="L871" s="9" t="str">
        <f t="shared" si="180"/>
        <v/>
      </c>
      <c r="M871" s="9" t="str">
        <f t="shared" si="181"/>
        <v/>
      </c>
      <c r="N871" s="9" t="str">
        <f t="shared" si="182"/>
        <v/>
      </c>
      <c r="O871" s="9" t="str">
        <f t="shared" si="183"/>
        <v/>
      </c>
      <c r="P871" s="9" t="str">
        <f t="shared" si="184"/>
        <v/>
      </c>
      <c r="Q871" s="9" t="str">
        <f t="shared" si="185"/>
        <v/>
      </c>
      <c r="R871" s="9" t="str">
        <f>IF(A871&lt;&gt;"",IF(COUNTIF($G$2:$G$1000,"&gt;=50")&gt;=10,IF(AND(F871&gt;=55,G871&gt;=50),IF(_xlfn.RANK.EQ(K871,$K$2:$K$1000,0)&lt;=ROUND(COUNTIFS($G$2:$G$1000,"&gt;=50",$F$2:$F$1000,"&gt;=55")/100*$AF$9,0),$AF$8,IF(_xlfn.RANK.EQ(L871,$L$2:$L$1000,0)&lt;=ROUND(COUNTIFS($G$2:$G$1000,"&gt;=50",$F$2:$F$1000,"&gt;=55")/100*$AE$9,0),$AE$8,IF(_xlfn.RANK.EQ(M871,$M$2:$M$1000,0)&lt;=ROUND(COUNTIFS($G$2:$G$1000,"&gt;=50",$F$2:$F$1000,"&gt;=55")/100*$AD$9,0),$AD$8,IF(_xlfn.RANK.EQ(N871,$N$2:$N$1000,0)&lt;=ROUND(COUNTIFS($G$2:$G$1000,"&gt;=50",$F$2:$F$1000,"&gt;=55")/100*$AC$9,0),$AC$8,IF(_xlfn.RANK.EQ(O871,$O$2:$O$1000,0)&lt;=ROUND(COUNTIFS($G$2:$G$1000,"&gt;=50",$F$2:$F$1000,"&gt;=55")/100*$AB$9,0),$AB$8,IF(_xlfn.RANK.EQ(P871,$P$2:$P$1000,0)&lt;=ROUND(COUNTIFS($G$2:$G$1000,"&gt;=50",$F$2:$F$1000,"&gt;=55")/100*$AA$9,0),$AA$8,$Z$8)))))),IF(I871&gt;=$Y$9,$Y$8,$X$8)),IF(I871&gt;=$X$32,$X$30,IF(I871&gt;=$Y$32,$Y$30,IF(I871&gt;=$Z$32,$Z$30,IF(I871&gt;=$AA$32,$AA$30,IF(I871&gt;=$AB$32,$AB$30,IF(I871&gt;=$AC$32,$AC$30,IF(I871&gt;=$AD$32,$AD$30,IF(I871&gt;=$AE$32,$AE$30,$AF$30))))))))),"")</f>
        <v/>
      </c>
      <c r="S871" s="9" t="str" cm="1">
        <f t="array" ref="S871">IF(AND(D871&lt;&gt;"",D871&lt;&gt;"GR"),IF(COUNTIF($H$2:$H$1000,"&gt;=50")&gt;=10,IF(D871&lt;&gt;"GR",IF(AND(D871&gt;=55,H871&gt;=50),_xlfn.IFS(AND(H871&gt;=$AF$11,H871&gt;$AE$10,H871&gt;$AD$10,H871&gt;$AC$10,H871&gt;$AB$10,H871&gt;$AA$10,H871&gt;$Z$10),"AA",AND(H871&gt;=$AE$11,H871&gt;$AD$10,H871&gt;$AC$10,H871&gt;$AB$10,H871&gt;$AA$10,H871&gt;$Z$10),"BA",AND(H871&gt;=$AD$11,H871&gt;$AC$10,H871&gt;$AB$10,H871&gt;$AA$10,H871&gt;$Z$10),"BB",AND(H871&gt;=$AC$11,H871&gt;$AB$10,H871&gt;$AA$10,H871&gt;$Z$10),"CB",AND(H871&gt;=$AB$11,H871&gt;$AA$10,H871&gt;$Z$10),"CC",AND(H871&gt;=$AA$11,H871&gt;$Z$10),"DC",H871&gt;=50,"DD"),IF(H871&gt;=$Y$9,"FD","FF")),R871),IF(J871&gt;=$X$32,$X$30,IF(J871&gt;=$Y$32,$Y$30,IF(J871&gt;=$Z$32,$Z$30,IF(J871&gt;=$AA$32,$AA$30,IF(J871&gt;=$AB$32,$AB$30,IF(J871&gt;=$AC$32,$AC$30,IF(J871&gt;=$AD$32,$AD$30,IF(J871&gt;=$AE$32,$AE$30,$AF$30))))))))),R871)</f>
        <v/>
      </c>
      <c r="T871" s="9" t="str" cm="1">
        <f t="array" ref="T871">IF(A871&lt;&gt;"",IF(_xlfn.BITOR(D871&lt;&gt;"GR",D871&lt;&gt;""),IF(AND(J871&gt;=50,D871&gt;=55),_xlfn.RANK.EQ(J871,$J$2:$J$1000,0),_xlfn.IFS(S871="FD",999,S871="FF",1000)),IF(AND(J871&gt;=50,F871&gt;=55),_xlfn.RANK.EQ(J871,$J$2:$J$326,0),_xlfn.IFS(S871="FD",999,S871="FF",1000))),"")</f>
        <v/>
      </c>
    </row>
    <row r="872" spans="1:20" x14ac:dyDescent="0.2">
      <c r="A872" s="3"/>
      <c r="B872" s="3"/>
      <c r="C872" s="3"/>
      <c r="D872" s="3"/>
      <c r="E872" s="16">
        <f t="shared" si="176"/>
        <v>0</v>
      </c>
      <c r="F872" s="16">
        <f t="shared" si="177"/>
        <v>0</v>
      </c>
      <c r="G872" s="9">
        <f t="shared" si="175"/>
        <v>0</v>
      </c>
      <c r="H872" s="9">
        <f t="shared" si="178"/>
        <v>0</v>
      </c>
      <c r="I872" s="9">
        <f t="shared" si="186"/>
        <v>0</v>
      </c>
      <c r="J872" s="9">
        <f t="shared" si="187"/>
        <v>0</v>
      </c>
      <c r="K872" s="9" t="str">
        <f t="shared" si="179"/>
        <v/>
      </c>
      <c r="L872" s="9" t="str">
        <f t="shared" si="180"/>
        <v/>
      </c>
      <c r="M872" s="9" t="str">
        <f t="shared" si="181"/>
        <v/>
      </c>
      <c r="N872" s="9" t="str">
        <f t="shared" si="182"/>
        <v/>
      </c>
      <c r="O872" s="9" t="str">
        <f t="shared" si="183"/>
        <v/>
      </c>
      <c r="P872" s="9" t="str">
        <f t="shared" si="184"/>
        <v/>
      </c>
      <c r="Q872" s="9" t="str">
        <f t="shared" si="185"/>
        <v/>
      </c>
      <c r="R872" s="9" t="str">
        <f>IF(A872&lt;&gt;"",IF(COUNTIF($G$2:$G$1000,"&gt;=50")&gt;=10,IF(AND(F872&gt;=55,G872&gt;=50),IF(_xlfn.RANK.EQ(K872,$K$2:$K$1000,0)&lt;=ROUND(COUNTIFS($G$2:$G$1000,"&gt;=50",$F$2:$F$1000,"&gt;=55")/100*$AF$9,0),$AF$8,IF(_xlfn.RANK.EQ(L872,$L$2:$L$1000,0)&lt;=ROUND(COUNTIFS($G$2:$G$1000,"&gt;=50",$F$2:$F$1000,"&gt;=55")/100*$AE$9,0),$AE$8,IF(_xlfn.RANK.EQ(M872,$M$2:$M$1000,0)&lt;=ROUND(COUNTIFS($G$2:$G$1000,"&gt;=50",$F$2:$F$1000,"&gt;=55")/100*$AD$9,0),$AD$8,IF(_xlfn.RANK.EQ(N872,$N$2:$N$1000,0)&lt;=ROUND(COUNTIFS($G$2:$G$1000,"&gt;=50",$F$2:$F$1000,"&gt;=55")/100*$AC$9,0),$AC$8,IF(_xlfn.RANK.EQ(O872,$O$2:$O$1000,0)&lt;=ROUND(COUNTIFS($G$2:$G$1000,"&gt;=50",$F$2:$F$1000,"&gt;=55")/100*$AB$9,0),$AB$8,IF(_xlfn.RANK.EQ(P872,$P$2:$P$1000,0)&lt;=ROUND(COUNTIFS($G$2:$G$1000,"&gt;=50",$F$2:$F$1000,"&gt;=55")/100*$AA$9,0),$AA$8,$Z$8)))))),IF(I872&gt;=$Y$9,$Y$8,$X$8)),IF(I872&gt;=$X$32,$X$30,IF(I872&gt;=$Y$32,$Y$30,IF(I872&gt;=$Z$32,$Z$30,IF(I872&gt;=$AA$32,$AA$30,IF(I872&gt;=$AB$32,$AB$30,IF(I872&gt;=$AC$32,$AC$30,IF(I872&gt;=$AD$32,$AD$30,IF(I872&gt;=$AE$32,$AE$30,$AF$30))))))))),"")</f>
        <v/>
      </c>
      <c r="S872" s="9" t="str" cm="1">
        <f t="array" ref="S872">IF(AND(D872&lt;&gt;"",D872&lt;&gt;"GR"),IF(COUNTIF($H$2:$H$1000,"&gt;=50")&gt;=10,IF(D872&lt;&gt;"GR",IF(AND(D872&gt;=55,H872&gt;=50),_xlfn.IFS(AND(H872&gt;=$AF$11,H872&gt;$AE$10,H872&gt;$AD$10,H872&gt;$AC$10,H872&gt;$AB$10,H872&gt;$AA$10,H872&gt;$Z$10),"AA",AND(H872&gt;=$AE$11,H872&gt;$AD$10,H872&gt;$AC$10,H872&gt;$AB$10,H872&gt;$AA$10,H872&gt;$Z$10),"BA",AND(H872&gt;=$AD$11,H872&gt;$AC$10,H872&gt;$AB$10,H872&gt;$AA$10,H872&gt;$Z$10),"BB",AND(H872&gt;=$AC$11,H872&gt;$AB$10,H872&gt;$AA$10,H872&gt;$Z$10),"CB",AND(H872&gt;=$AB$11,H872&gt;$AA$10,H872&gt;$Z$10),"CC",AND(H872&gt;=$AA$11,H872&gt;$Z$10),"DC",H872&gt;=50,"DD"),IF(H872&gt;=$Y$9,"FD","FF")),R872),IF(J872&gt;=$X$32,$X$30,IF(J872&gt;=$Y$32,$Y$30,IF(J872&gt;=$Z$32,$Z$30,IF(J872&gt;=$AA$32,$AA$30,IF(J872&gt;=$AB$32,$AB$30,IF(J872&gt;=$AC$32,$AC$30,IF(J872&gt;=$AD$32,$AD$30,IF(J872&gt;=$AE$32,$AE$30,$AF$30))))))))),R872)</f>
        <v/>
      </c>
      <c r="T872" s="9" t="str" cm="1">
        <f t="array" ref="T872">IF(A872&lt;&gt;"",IF(_xlfn.BITOR(D872&lt;&gt;"GR",D872&lt;&gt;""),IF(AND(J872&gt;=50,D872&gt;=55),_xlfn.RANK.EQ(J872,$J$2:$J$1000,0),_xlfn.IFS(S872="FD",999,S872="FF",1000)),IF(AND(J872&gt;=50,F872&gt;=55),_xlfn.RANK.EQ(J872,$J$2:$J$326,0),_xlfn.IFS(S872="FD",999,S872="FF",1000))),"")</f>
        <v/>
      </c>
    </row>
    <row r="873" spans="1:20" x14ac:dyDescent="0.2">
      <c r="A873" s="3"/>
      <c r="B873" s="3"/>
      <c r="C873" s="3"/>
      <c r="D873" s="3"/>
      <c r="E873" s="16">
        <f t="shared" si="176"/>
        <v>0</v>
      </c>
      <c r="F873" s="16">
        <f t="shared" si="177"/>
        <v>0</v>
      </c>
      <c r="G873" s="9">
        <f t="shared" si="175"/>
        <v>0</v>
      </c>
      <c r="H873" s="9">
        <f t="shared" si="178"/>
        <v>0</v>
      </c>
      <c r="I873" s="9">
        <f t="shared" si="186"/>
        <v>0</v>
      </c>
      <c r="J873" s="9">
        <f t="shared" si="187"/>
        <v>0</v>
      </c>
      <c r="K873" s="9" t="str">
        <f t="shared" si="179"/>
        <v/>
      </c>
      <c r="L873" s="9" t="str">
        <f t="shared" si="180"/>
        <v/>
      </c>
      <c r="M873" s="9" t="str">
        <f t="shared" si="181"/>
        <v/>
      </c>
      <c r="N873" s="9" t="str">
        <f t="shared" si="182"/>
        <v/>
      </c>
      <c r="O873" s="9" t="str">
        <f t="shared" si="183"/>
        <v/>
      </c>
      <c r="P873" s="9" t="str">
        <f t="shared" si="184"/>
        <v/>
      </c>
      <c r="Q873" s="9" t="str">
        <f t="shared" si="185"/>
        <v/>
      </c>
      <c r="R873" s="9" t="str">
        <f>IF(A873&lt;&gt;"",IF(COUNTIF($G$2:$G$1000,"&gt;=50")&gt;=10,IF(AND(F873&gt;=55,G873&gt;=50),IF(_xlfn.RANK.EQ(K873,$K$2:$K$1000,0)&lt;=ROUND(COUNTIFS($G$2:$G$1000,"&gt;=50",$F$2:$F$1000,"&gt;=55")/100*$AF$9,0),$AF$8,IF(_xlfn.RANK.EQ(L873,$L$2:$L$1000,0)&lt;=ROUND(COUNTIFS($G$2:$G$1000,"&gt;=50",$F$2:$F$1000,"&gt;=55")/100*$AE$9,0),$AE$8,IF(_xlfn.RANK.EQ(M873,$M$2:$M$1000,0)&lt;=ROUND(COUNTIFS($G$2:$G$1000,"&gt;=50",$F$2:$F$1000,"&gt;=55")/100*$AD$9,0),$AD$8,IF(_xlfn.RANK.EQ(N873,$N$2:$N$1000,0)&lt;=ROUND(COUNTIFS($G$2:$G$1000,"&gt;=50",$F$2:$F$1000,"&gt;=55")/100*$AC$9,0),$AC$8,IF(_xlfn.RANK.EQ(O873,$O$2:$O$1000,0)&lt;=ROUND(COUNTIFS($G$2:$G$1000,"&gt;=50",$F$2:$F$1000,"&gt;=55")/100*$AB$9,0),$AB$8,IF(_xlfn.RANK.EQ(P873,$P$2:$P$1000,0)&lt;=ROUND(COUNTIFS($G$2:$G$1000,"&gt;=50",$F$2:$F$1000,"&gt;=55")/100*$AA$9,0),$AA$8,$Z$8)))))),IF(I873&gt;=$Y$9,$Y$8,$X$8)),IF(I873&gt;=$X$32,$X$30,IF(I873&gt;=$Y$32,$Y$30,IF(I873&gt;=$Z$32,$Z$30,IF(I873&gt;=$AA$32,$AA$30,IF(I873&gt;=$AB$32,$AB$30,IF(I873&gt;=$AC$32,$AC$30,IF(I873&gt;=$AD$32,$AD$30,IF(I873&gt;=$AE$32,$AE$30,$AF$30))))))))),"")</f>
        <v/>
      </c>
      <c r="S873" s="9" t="str" cm="1">
        <f t="array" ref="S873">IF(AND(D873&lt;&gt;"",D873&lt;&gt;"GR"),IF(COUNTIF($H$2:$H$1000,"&gt;=50")&gt;=10,IF(D873&lt;&gt;"GR",IF(AND(D873&gt;=55,H873&gt;=50),_xlfn.IFS(AND(H873&gt;=$AF$11,H873&gt;$AE$10,H873&gt;$AD$10,H873&gt;$AC$10,H873&gt;$AB$10,H873&gt;$AA$10,H873&gt;$Z$10),"AA",AND(H873&gt;=$AE$11,H873&gt;$AD$10,H873&gt;$AC$10,H873&gt;$AB$10,H873&gt;$AA$10,H873&gt;$Z$10),"BA",AND(H873&gt;=$AD$11,H873&gt;$AC$10,H873&gt;$AB$10,H873&gt;$AA$10,H873&gt;$Z$10),"BB",AND(H873&gt;=$AC$11,H873&gt;$AB$10,H873&gt;$AA$10,H873&gt;$Z$10),"CB",AND(H873&gt;=$AB$11,H873&gt;$AA$10,H873&gt;$Z$10),"CC",AND(H873&gt;=$AA$11,H873&gt;$Z$10),"DC",H873&gt;=50,"DD"),IF(H873&gt;=$Y$9,"FD","FF")),R873),IF(J873&gt;=$X$32,$X$30,IF(J873&gt;=$Y$32,$Y$30,IF(J873&gt;=$Z$32,$Z$30,IF(J873&gt;=$AA$32,$AA$30,IF(J873&gt;=$AB$32,$AB$30,IF(J873&gt;=$AC$32,$AC$30,IF(J873&gt;=$AD$32,$AD$30,IF(J873&gt;=$AE$32,$AE$30,$AF$30))))))))),R873)</f>
        <v/>
      </c>
      <c r="T873" s="9" t="str" cm="1">
        <f t="array" ref="T873">IF(A873&lt;&gt;"",IF(_xlfn.BITOR(D873&lt;&gt;"GR",D873&lt;&gt;""),IF(AND(J873&gt;=50,D873&gt;=55),_xlfn.RANK.EQ(J873,$J$2:$J$1000,0),_xlfn.IFS(S873="FD",999,S873="FF",1000)),IF(AND(J873&gt;=50,F873&gt;=55),_xlfn.RANK.EQ(J873,$J$2:$J$326,0),_xlfn.IFS(S873="FD",999,S873="FF",1000))),"")</f>
        <v/>
      </c>
    </row>
    <row r="874" spans="1:20" x14ac:dyDescent="0.2">
      <c r="A874" s="3"/>
      <c r="B874" s="3"/>
      <c r="C874" s="3"/>
      <c r="D874" s="3"/>
      <c r="E874" s="16">
        <f t="shared" si="176"/>
        <v>0</v>
      </c>
      <c r="F874" s="16">
        <f t="shared" si="177"/>
        <v>0</v>
      </c>
      <c r="G874" s="9">
        <f t="shared" si="175"/>
        <v>0</v>
      </c>
      <c r="H874" s="9">
        <f t="shared" si="178"/>
        <v>0</v>
      </c>
      <c r="I874" s="9">
        <f t="shared" si="186"/>
        <v>0</v>
      </c>
      <c r="J874" s="9">
        <f t="shared" si="187"/>
        <v>0</v>
      </c>
      <c r="K874" s="9" t="str">
        <f t="shared" si="179"/>
        <v/>
      </c>
      <c r="L874" s="9" t="str">
        <f t="shared" si="180"/>
        <v/>
      </c>
      <c r="M874" s="9" t="str">
        <f t="shared" si="181"/>
        <v/>
      </c>
      <c r="N874" s="9" t="str">
        <f t="shared" si="182"/>
        <v/>
      </c>
      <c r="O874" s="9" t="str">
        <f t="shared" si="183"/>
        <v/>
      </c>
      <c r="P874" s="9" t="str">
        <f t="shared" si="184"/>
        <v/>
      </c>
      <c r="Q874" s="9" t="str">
        <f t="shared" si="185"/>
        <v/>
      </c>
      <c r="R874" s="9" t="str">
        <f>IF(A874&lt;&gt;"",IF(COUNTIF($G$2:$G$1000,"&gt;=50")&gt;=10,IF(AND(F874&gt;=55,G874&gt;=50),IF(_xlfn.RANK.EQ(K874,$K$2:$K$1000,0)&lt;=ROUND(COUNTIFS($G$2:$G$1000,"&gt;=50",$F$2:$F$1000,"&gt;=55")/100*$AF$9,0),$AF$8,IF(_xlfn.RANK.EQ(L874,$L$2:$L$1000,0)&lt;=ROUND(COUNTIFS($G$2:$G$1000,"&gt;=50",$F$2:$F$1000,"&gt;=55")/100*$AE$9,0),$AE$8,IF(_xlfn.RANK.EQ(M874,$M$2:$M$1000,0)&lt;=ROUND(COUNTIFS($G$2:$G$1000,"&gt;=50",$F$2:$F$1000,"&gt;=55")/100*$AD$9,0),$AD$8,IF(_xlfn.RANK.EQ(N874,$N$2:$N$1000,0)&lt;=ROUND(COUNTIFS($G$2:$G$1000,"&gt;=50",$F$2:$F$1000,"&gt;=55")/100*$AC$9,0),$AC$8,IF(_xlfn.RANK.EQ(O874,$O$2:$O$1000,0)&lt;=ROUND(COUNTIFS($G$2:$G$1000,"&gt;=50",$F$2:$F$1000,"&gt;=55")/100*$AB$9,0),$AB$8,IF(_xlfn.RANK.EQ(P874,$P$2:$P$1000,0)&lt;=ROUND(COUNTIFS($G$2:$G$1000,"&gt;=50",$F$2:$F$1000,"&gt;=55")/100*$AA$9,0),$AA$8,$Z$8)))))),IF(I874&gt;=$Y$9,$Y$8,$X$8)),IF(I874&gt;=$X$32,$X$30,IF(I874&gt;=$Y$32,$Y$30,IF(I874&gt;=$Z$32,$Z$30,IF(I874&gt;=$AA$32,$AA$30,IF(I874&gt;=$AB$32,$AB$30,IF(I874&gt;=$AC$32,$AC$30,IF(I874&gt;=$AD$32,$AD$30,IF(I874&gt;=$AE$32,$AE$30,$AF$30))))))))),"")</f>
        <v/>
      </c>
      <c r="S874" s="9" t="str" cm="1">
        <f t="array" ref="S874">IF(AND(D874&lt;&gt;"",D874&lt;&gt;"GR"),IF(COUNTIF($H$2:$H$1000,"&gt;=50")&gt;=10,IF(D874&lt;&gt;"GR",IF(AND(D874&gt;=55,H874&gt;=50),_xlfn.IFS(AND(H874&gt;=$AF$11,H874&gt;$AE$10,H874&gt;$AD$10,H874&gt;$AC$10,H874&gt;$AB$10,H874&gt;$AA$10,H874&gt;$Z$10),"AA",AND(H874&gt;=$AE$11,H874&gt;$AD$10,H874&gt;$AC$10,H874&gt;$AB$10,H874&gt;$AA$10,H874&gt;$Z$10),"BA",AND(H874&gt;=$AD$11,H874&gt;$AC$10,H874&gt;$AB$10,H874&gt;$AA$10,H874&gt;$Z$10),"BB",AND(H874&gt;=$AC$11,H874&gt;$AB$10,H874&gt;$AA$10,H874&gt;$Z$10),"CB",AND(H874&gt;=$AB$11,H874&gt;$AA$10,H874&gt;$Z$10),"CC",AND(H874&gt;=$AA$11,H874&gt;$Z$10),"DC",H874&gt;=50,"DD"),IF(H874&gt;=$Y$9,"FD","FF")),R874),IF(J874&gt;=$X$32,$X$30,IF(J874&gt;=$Y$32,$Y$30,IF(J874&gt;=$Z$32,$Z$30,IF(J874&gt;=$AA$32,$AA$30,IF(J874&gt;=$AB$32,$AB$30,IF(J874&gt;=$AC$32,$AC$30,IF(J874&gt;=$AD$32,$AD$30,IF(J874&gt;=$AE$32,$AE$30,$AF$30))))))))),R874)</f>
        <v/>
      </c>
      <c r="T874" s="9" t="str" cm="1">
        <f t="array" ref="T874">IF(A874&lt;&gt;"",IF(_xlfn.BITOR(D874&lt;&gt;"GR",D874&lt;&gt;""),IF(AND(J874&gt;=50,D874&gt;=55),_xlfn.RANK.EQ(J874,$J$2:$J$1000,0),_xlfn.IFS(S874="FD",999,S874="FF",1000)),IF(AND(J874&gt;=50,F874&gt;=55),_xlfn.RANK.EQ(J874,$J$2:$J$326,0),_xlfn.IFS(S874="FD",999,S874="FF",1000))),"")</f>
        <v/>
      </c>
    </row>
    <row r="875" spans="1:20" x14ac:dyDescent="0.2">
      <c r="A875" s="3"/>
      <c r="B875" s="3"/>
      <c r="C875" s="3"/>
      <c r="D875" s="3"/>
      <c r="E875" s="16">
        <f t="shared" si="176"/>
        <v>0</v>
      </c>
      <c r="F875" s="16">
        <f t="shared" si="177"/>
        <v>0</v>
      </c>
      <c r="G875" s="9">
        <f t="shared" si="175"/>
        <v>0</v>
      </c>
      <c r="H875" s="9">
        <f t="shared" si="178"/>
        <v>0</v>
      </c>
      <c r="I875" s="9">
        <f t="shared" si="186"/>
        <v>0</v>
      </c>
      <c r="J875" s="9">
        <f t="shared" si="187"/>
        <v>0</v>
      </c>
      <c r="K875" s="9" t="str">
        <f t="shared" si="179"/>
        <v/>
      </c>
      <c r="L875" s="9" t="str">
        <f t="shared" si="180"/>
        <v/>
      </c>
      <c r="M875" s="9" t="str">
        <f t="shared" si="181"/>
        <v/>
      </c>
      <c r="N875" s="9" t="str">
        <f t="shared" si="182"/>
        <v/>
      </c>
      <c r="O875" s="9" t="str">
        <f t="shared" si="183"/>
        <v/>
      </c>
      <c r="P875" s="9" t="str">
        <f t="shared" si="184"/>
        <v/>
      </c>
      <c r="Q875" s="9" t="str">
        <f t="shared" si="185"/>
        <v/>
      </c>
      <c r="R875" s="9" t="str">
        <f>IF(A875&lt;&gt;"",IF(COUNTIF($G$2:$G$1000,"&gt;=50")&gt;=10,IF(AND(F875&gt;=55,G875&gt;=50),IF(_xlfn.RANK.EQ(K875,$K$2:$K$1000,0)&lt;=ROUND(COUNTIFS($G$2:$G$1000,"&gt;=50",$F$2:$F$1000,"&gt;=55")/100*$AF$9,0),$AF$8,IF(_xlfn.RANK.EQ(L875,$L$2:$L$1000,0)&lt;=ROUND(COUNTIFS($G$2:$G$1000,"&gt;=50",$F$2:$F$1000,"&gt;=55")/100*$AE$9,0),$AE$8,IF(_xlfn.RANK.EQ(M875,$M$2:$M$1000,0)&lt;=ROUND(COUNTIFS($G$2:$G$1000,"&gt;=50",$F$2:$F$1000,"&gt;=55")/100*$AD$9,0),$AD$8,IF(_xlfn.RANK.EQ(N875,$N$2:$N$1000,0)&lt;=ROUND(COUNTIFS($G$2:$G$1000,"&gt;=50",$F$2:$F$1000,"&gt;=55")/100*$AC$9,0),$AC$8,IF(_xlfn.RANK.EQ(O875,$O$2:$O$1000,0)&lt;=ROUND(COUNTIFS($G$2:$G$1000,"&gt;=50",$F$2:$F$1000,"&gt;=55")/100*$AB$9,0),$AB$8,IF(_xlfn.RANK.EQ(P875,$P$2:$P$1000,0)&lt;=ROUND(COUNTIFS($G$2:$G$1000,"&gt;=50",$F$2:$F$1000,"&gt;=55")/100*$AA$9,0),$AA$8,$Z$8)))))),IF(I875&gt;=$Y$9,$Y$8,$X$8)),IF(I875&gt;=$X$32,$X$30,IF(I875&gt;=$Y$32,$Y$30,IF(I875&gt;=$Z$32,$Z$30,IF(I875&gt;=$AA$32,$AA$30,IF(I875&gt;=$AB$32,$AB$30,IF(I875&gt;=$AC$32,$AC$30,IF(I875&gt;=$AD$32,$AD$30,IF(I875&gt;=$AE$32,$AE$30,$AF$30))))))))),"")</f>
        <v/>
      </c>
      <c r="S875" s="9" t="str" cm="1">
        <f t="array" ref="S875">IF(AND(D875&lt;&gt;"",D875&lt;&gt;"GR"),IF(COUNTIF($H$2:$H$1000,"&gt;=50")&gt;=10,IF(D875&lt;&gt;"GR",IF(AND(D875&gt;=55,H875&gt;=50),_xlfn.IFS(AND(H875&gt;=$AF$11,H875&gt;$AE$10,H875&gt;$AD$10,H875&gt;$AC$10,H875&gt;$AB$10,H875&gt;$AA$10,H875&gt;$Z$10),"AA",AND(H875&gt;=$AE$11,H875&gt;$AD$10,H875&gt;$AC$10,H875&gt;$AB$10,H875&gt;$AA$10,H875&gt;$Z$10),"BA",AND(H875&gt;=$AD$11,H875&gt;$AC$10,H875&gt;$AB$10,H875&gt;$AA$10,H875&gt;$Z$10),"BB",AND(H875&gt;=$AC$11,H875&gt;$AB$10,H875&gt;$AA$10,H875&gt;$Z$10),"CB",AND(H875&gt;=$AB$11,H875&gt;$AA$10,H875&gt;$Z$10),"CC",AND(H875&gt;=$AA$11,H875&gt;$Z$10),"DC",H875&gt;=50,"DD"),IF(H875&gt;=$Y$9,"FD","FF")),R875),IF(J875&gt;=$X$32,$X$30,IF(J875&gt;=$Y$32,$Y$30,IF(J875&gt;=$Z$32,$Z$30,IF(J875&gt;=$AA$32,$AA$30,IF(J875&gt;=$AB$32,$AB$30,IF(J875&gt;=$AC$32,$AC$30,IF(J875&gt;=$AD$32,$AD$30,IF(J875&gt;=$AE$32,$AE$30,$AF$30))))))))),R875)</f>
        <v/>
      </c>
      <c r="T875" s="9" t="str" cm="1">
        <f t="array" ref="T875">IF(A875&lt;&gt;"",IF(_xlfn.BITOR(D875&lt;&gt;"GR",D875&lt;&gt;""),IF(AND(J875&gt;=50,D875&gt;=55),_xlfn.RANK.EQ(J875,$J$2:$J$1000,0),_xlfn.IFS(S875="FD",999,S875="FF",1000)),IF(AND(J875&gt;=50,F875&gt;=55),_xlfn.RANK.EQ(J875,$J$2:$J$326,0),_xlfn.IFS(S875="FD",999,S875="FF",1000))),"")</f>
        <v/>
      </c>
    </row>
    <row r="876" spans="1:20" x14ac:dyDescent="0.2">
      <c r="A876" s="3"/>
      <c r="B876" s="3"/>
      <c r="C876" s="3"/>
      <c r="D876" s="3"/>
      <c r="E876" s="16">
        <f t="shared" si="176"/>
        <v>0</v>
      </c>
      <c r="F876" s="16">
        <f t="shared" si="177"/>
        <v>0</v>
      </c>
      <c r="G876" s="9">
        <f t="shared" si="175"/>
        <v>0</v>
      </c>
      <c r="H876" s="9">
        <f t="shared" si="178"/>
        <v>0</v>
      </c>
      <c r="I876" s="9">
        <f t="shared" si="186"/>
        <v>0</v>
      </c>
      <c r="J876" s="9">
        <f t="shared" si="187"/>
        <v>0</v>
      </c>
      <c r="K876" s="9" t="str">
        <f t="shared" si="179"/>
        <v/>
      </c>
      <c r="L876" s="9" t="str">
        <f t="shared" si="180"/>
        <v/>
      </c>
      <c r="M876" s="9" t="str">
        <f t="shared" si="181"/>
        <v/>
      </c>
      <c r="N876" s="9" t="str">
        <f t="shared" si="182"/>
        <v/>
      </c>
      <c r="O876" s="9" t="str">
        <f t="shared" si="183"/>
        <v/>
      </c>
      <c r="P876" s="9" t="str">
        <f t="shared" si="184"/>
        <v/>
      </c>
      <c r="Q876" s="9" t="str">
        <f t="shared" si="185"/>
        <v/>
      </c>
      <c r="R876" s="9" t="str">
        <f>IF(A876&lt;&gt;"",IF(COUNTIF($G$2:$G$1000,"&gt;=50")&gt;=10,IF(AND(F876&gt;=55,G876&gt;=50),IF(_xlfn.RANK.EQ(K876,$K$2:$K$1000,0)&lt;=ROUND(COUNTIFS($G$2:$G$1000,"&gt;=50",$F$2:$F$1000,"&gt;=55")/100*$AF$9,0),$AF$8,IF(_xlfn.RANK.EQ(L876,$L$2:$L$1000,0)&lt;=ROUND(COUNTIFS($G$2:$G$1000,"&gt;=50",$F$2:$F$1000,"&gt;=55")/100*$AE$9,0),$AE$8,IF(_xlfn.RANK.EQ(M876,$M$2:$M$1000,0)&lt;=ROUND(COUNTIFS($G$2:$G$1000,"&gt;=50",$F$2:$F$1000,"&gt;=55")/100*$AD$9,0),$AD$8,IF(_xlfn.RANK.EQ(N876,$N$2:$N$1000,0)&lt;=ROUND(COUNTIFS($G$2:$G$1000,"&gt;=50",$F$2:$F$1000,"&gt;=55")/100*$AC$9,0),$AC$8,IF(_xlfn.RANK.EQ(O876,$O$2:$O$1000,0)&lt;=ROUND(COUNTIFS($G$2:$G$1000,"&gt;=50",$F$2:$F$1000,"&gt;=55")/100*$AB$9,0),$AB$8,IF(_xlfn.RANK.EQ(P876,$P$2:$P$1000,0)&lt;=ROUND(COUNTIFS($G$2:$G$1000,"&gt;=50",$F$2:$F$1000,"&gt;=55")/100*$AA$9,0),$AA$8,$Z$8)))))),IF(I876&gt;=$Y$9,$Y$8,$X$8)),IF(I876&gt;=$X$32,$X$30,IF(I876&gt;=$Y$32,$Y$30,IF(I876&gt;=$Z$32,$Z$30,IF(I876&gt;=$AA$32,$AA$30,IF(I876&gt;=$AB$32,$AB$30,IF(I876&gt;=$AC$32,$AC$30,IF(I876&gt;=$AD$32,$AD$30,IF(I876&gt;=$AE$32,$AE$30,$AF$30))))))))),"")</f>
        <v/>
      </c>
      <c r="S876" s="9" t="str" cm="1">
        <f t="array" ref="S876">IF(AND(D876&lt;&gt;"",D876&lt;&gt;"GR"),IF(COUNTIF($H$2:$H$1000,"&gt;=50")&gt;=10,IF(D876&lt;&gt;"GR",IF(AND(D876&gt;=55,H876&gt;=50),_xlfn.IFS(AND(H876&gt;=$AF$11,H876&gt;$AE$10,H876&gt;$AD$10,H876&gt;$AC$10,H876&gt;$AB$10,H876&gt;$AA$10,H876&gt;$Z$10),"AA",AND(H876&gt;=$AE$11,H876&gt;$AD$10,H876&gt;$AC$10,H876&gt;$AB$10,H876&gt;$AA$10,H876&gt;$Z$10),"BA",AND(H876&gt;=$AD$11,H876&gt;$AC$10,H876&gt;$AB$10,H876&gt;$AA$10,H876&gt;$Z$10),"BB",AND(H876&gt;=$AC$11,H876&gt;$AB$10,H876&gt;$AA$10,H876&gt;$Z$10),"CB",AND(H876&gt;=$AB$11,H876&gt;$AA$10,H876&gt;$Z$10),"CC",AND(H876&gt;=$AA$11,H876&gt;$Z$10),"DC",H876&gt;=50,"DD"),IF(H876&gt;=$Y$9,"FD","FF")),R876),IF(J876&gt;=$X$32,$X$30,IF(J876&gt;=$Y$32,$Y$30,IF(J876&gt;=$Z$32,$Z$30,IF(J876&gt;=$AA$32,$AA$30,IF(J876&gt;=$AB$32,$AB$30,IF(J876&gt;=$AC$32,$AC$30,IF(J876&gt;=$AD$32,$AD$30,IF(J876&gt;=$AE$32,$AE$30,$AF$30))))))))),R876)</f>
        <v/>
      </c>
      <c r="T876" s="9" t="str" cm="1">
        <f t="array" ref="T876">IF(A876&lt;&gt;"",IF(_xlfn.BITOR(D876&lt;&gt;"GR",D876&lt;&gt;""),IF(AND(J876&gt;=50,D876&gt;=55),_xlfn.RANK.EQ(J876,$J$2:$J$1000,0),_xlfn.IFS(S876="FD",999,S876="FF",1000)),IF(AND(J876&gt;=50,F876&gt;=55),_xlfn.RANK.EQ(J876,$J$2:$J$326,0),_xlfn.IFS(S876="FD",999,S876="FF",1000))),"")</f>
        <v/>
      </c>
    </row>
    <row r="877" spans="1:20" x14ac:dyDescent="0.2">
      <c r="A877" s="3"/>
      <c r="B877" s="3"/>
      <c r="C877" s="3"/>
      <c r="D877" s="3"/>
      <c r="E877" s="16">
        <f t="shared" si="176"/>
        <v>0</v>
      </c>
      <c r="F877" s="16">
        <f t="shared" si="177"/>
        <v>0</v>
      </c>
      <c r="G877" s="9">
        <f t="shared" si="175"/>
        <v>0</v>
      </c>
      <c r="H877" s="9">
        <f t="shared" si="178"/>
        <v>0</v>
      </c>
      <c r="I877" s="9">
        <f t="shared" si="186"/>
        <v>0</v>
      </c>
      <c r="J877" s="9">
        <f t="shared" si="187"/>
        <v>0</v>
      </c>
      <c r="K877" s="9" t="str">
        <f t="shared" si="179"/>
        <v/>
      </c>
      <c r="L877" s="9" t="str">
        <f t="shared" si="180"/>
        <v/>
      </c>
      <c r="M877" s="9" t="str">
        <f t="shared" si="181"/>
        <v/>
      </c>
      <c r="N877" s="9" t="str">
        <f t="shared" si="182"/>
        <v/>
      </c>
      <c r="O877" s="9" t="str">
        <f t="shared" si="183"/>
        <v/>
      </c>
      <c r="P877" s="9" t="str">
        <f t="shared" si="184"/>
        <v/>
      </c>
      <c r="Q877" s="9" t="str">
        <f t="shared" si="185"/>
        <v/>
      </c>
      <c r="R877" s="9" t="str">
        <f>IF(A877&lt;&gt;"",IF(COUNTIF($G$2:$G$1000,"&gt;=50")&gt;=10,IF(AND(F877&gt;=55,G877&gt;=50),IF(_xlfn.RANK.EQ(K877,$K$2:$K$1000,0)&lt;=ROUND(COUNTIFS($G$2:$G$1000,"&gt;=50",$F$2:$F$1000,"&gt;=55")/100*$AF$9,0),$AF$8,IF(_xlfn.RANK.EQ(L877,$L$2:$L$1000,0)&lt;=ROUND(COUNTIFS($G$2:$G$1000,"&gt;=50",$F$2:$F$1000,"&gt;=55")/100*$AE$9,0),$AE$8,IF(_xlfn.RANK.EQ(M877,$M$2:$M$1000,0)&lt;=ROUND(COUNTIFS($G$2:$G$1000,"&gt;=50",$F$2:$F$1000,"&gt;=55")/100*$AD$9,0),$AD$8,IF(_xlfn.RANK.EQ(N877,$N$2:$N$1000,0)&lt;=ROUND(COUNTIFS($G$2:$G$1000,"&gt;=50",$F$2:$F$1000,"&gt;=55")/100*$AC$9,0),$AC$8,IF(_xlfn.RANK.EQ(O877,$O$2:$O$1000,0)&lt;=ROUND(COUNTIFS($G$2:$G$1000,"&gt;=50",$F$2:$F$1000,"&gt;=55")/100*$AB$9,0),$AB$8,IF(_xlfn.RANK.EQ(P877,$P$2:$P$1000,0)&lt;=ROUND(COUNTIFS($G$2:$G$1000,"&gt;=50",$F$2:$F$1000,"&gt;=55")/100*$AA$9,0),$AA$8,$Z$8)))))),IF(I877&gt;=$Y$9,$Y$8,$X$8)),IF(I877&gt;=$X$32,$X$30,IF(I877&gt;=$Y$32,$Y$30,IF(I877&gt;=$Z$32,$Z$30,IF(I877&gt;=$AA$32,$AA$30,IF(I877&gt;=$AB$32,$AB$30,IF(I877&gt;=$AC$32,$AC$30,IF(I877&gt;=$AD$32,$AD$30,IF(I877&gt;=$AE$32,$AE$30,$AF$30))))))))),"")</f>
        <v/>
      </c>
      <c r="S877" s="9" t="str" cm="1">
        <f t="array" ref="S877">IF(AND(D877&lt;&gt;"",D877&lt;&gt;"GR"),IF(COUNTIF($H$2:$H$1000,"&gt;=50")&gt;=10,IF(D877&lt;&gt;"GR",IF(AND(D877&gt;=55,H877&gt;=50),_xlfn.IFS(AND(H877&gt;=$AF$11,H877&gt;$AE$10,H877&gt;$AD$10,H877&gt;$AC$10,H877&gt;$AB$10,H877&gt;$AA$10,H877&gt;$Z$10),"AA",AND(H877&gt;=$AE$11,H877&gt;$AD$10,H877&gt;$AC$10,H877&gt;$AB$10,H877&gt;$AA$10,H877&gt;$Z$10),"BA",AND(H877&gt;=$AD$11,H877&gt;$AC$10,H877&gt;$AB$10,H877&gt;$AA$10,H877&gt;$Z$10),"BB",AND(H877&gt;=$AC$11,H877&gt;$AB$10,H877&gt;$AA$10,H877&gt;$Z$10),"CB",AND(H877&gt;=$AB$11,H877&gt;$AA$10,H877&gt;$Z$10),"CC",AND(H877&gt;=$AA$11,H877&gt;$Z$10),"DC",H877&gt;=50,"DD"),IF(H877&gt;=$Y$9,"FD","FF")),R877),IF(J877&gt;=$X$32,$X$30,IF(J877&gt;=$Y$32,$Y$30,IF(J877&gt;=$Z$32,$Z$30,IF(J877&gt;=$AA$32,$AA$30,IF(J877&gt;=$AB$32,$AB$30,IF(J877&gt;=$AC$32,$AC$30,IF(J877&gt;=$AD$32,$AD$30,IF(J877&gt;=$AE$32,$AE$30,$AF$30))))))))),R877)</f>
        <v/>
      </c>
      <c r="T877" s="9" t="str" cm="1">
        <f t="array" ref="T877">IF(A877&lt;&gt;"",IF(_xlfn.BITOR(D877&lt;&gt;"GR",D877&lt;&gt;""),IF(AND(J877&gt;=50,D877&gt;=55),_xlfn.RANK.EQ(J877,$J$2:$J$1000,0),_xlfn.IFS(S877="FD",999,S877="FF",1000)),IF(AND(J877&gt;=50,F877&gt;=55),_xlfn.RANK.EQ(J877,$J$2:$J$326,0),_xlfn.IFS(S877="FD",999,S877="FF",1000))),"")</f>
        <v/>
      </c>
    </row>
    <row r="878" spans="1:20" x14ac:dyDescent="0.2">
      <c r="A878" s="3"/>
      <c r="B878" s="3"/>
      <c r="C878" s="3"/>
      <c r="D878" s="3"/>
      <c r="E878" s="16">
        <f t="shared" si="176"/>
        <v>0</v>
      </c>
      <c r="F878" s="16">
        <f t="shared" si="177"/>
        <v>0</v>
      </c>
      <c r="G878" s="9">
        <f t="shared" si="175"/>
        <v>0</v>
      </c>
      <c r="H878" s="9">
        <f t="shared" si="178"/>
        <v>0</v>
      </c>
      <c r="I878" s="9">
        <f t="shared" si="186"/>
        <v>0</v>
      </c>
      <c r="J878" s="9">
        <f t="shared" si="187"/>
        <v>0</v>
      </c>
      <c r="K878" s="9" t="str">
        <f t="shared" si="179"/>
        <v/>
      </c>
      <c r="L878" s="9" t="str">
        <f t="shared" si="180"/>
        <v/>
      </c>
      <c r="M878" s="9" t="str">
        <f t="shared" si="181"/>
        <v/>
      </c>
      <c r="N878" s="9" t="str">
        <f t="shared" si="182"/>
        <v/>
      </c>
      <c r="O878" s="9" t="str">
        <f t="shared" si="183"/>
        <v/>
      </c>
      <c r="P878" s="9" t="str">
        <f t="shared" si="184"/>
        <v/>
      </c>
      <c r="Q878" s="9" t="str">
        <f t="shared" si="185"/>
        <v/>
      </c>
      <c r="R878" s="9" t="str">
        <f>IF(A878&lt;&gt;"",IF(COUNTIF($G$2:$G$1000,"&gt;=50")&gt;=10,IF(AND(F878&gt;=55,G878&gt;=50),IF(_xlfn.RANK.EQ(K878,$K$2:$K$1000,0)&lt;=ROUND(COUNTIFS($G$2:$G$1000,"&gt;=50",$F$2:$F$1000,"&gt;=55")/100*$AF$9,0),$AF$8,IF(_xlfn.RANK.EQ(L878,$L$2:$L$1000,0)&lt;=ROUND(COUNTIFS($G$2:$G$1000,"&gt;=50",$F$2:$F$1000,"&gt;=55")/100*$AE$9,0),$AE$8,IF(_xlfn.RANK.EQ(M878,$M$2:$M$1000,0)&lt;=ROUND(COUNTIFS($G$2:$G$1000,"&gt;=50",$F$2:$F$1000,"&gt;=55")/100*$AD$9,0),$AD$8,IF(_xlfn.RANK.EQ(N878,$N$2:$N$1000,0)&lt;=ROUND(COUNTIFS($G$2:$G$1000,"&gt;=50",$F$2:$F$1000,"&gt;=55")/100*$AC$9,0),$AC$8,IF(_xlfn.RANK.EQ(O878,$O$2:$O$1000,0)&lt;=ROUND(COUNTIFS($G$2:$G$1000,"&gt;=50",$F$2:$F$1000,"&gt;=55")/100*$AB$9,0),$AB$8,IF(_xlfn.RANK.EQ(P878,$P$2:$P$1000,0)&lt;=ROUND(COUNTIFS($G$2:$G$1000,"&gt;=50",$F$2:$F$1000,"&gt;=55")/100*$AA$9,0),$AA$8,$Z$8)))))),IF(I878&gt;=$Y$9,$Y$8,$X$8)),IF(I878&gt;=$X$32,$X$30,IF(I878&gt;=$Y$32,$Y$30,IF(I878&gt;=$Z$32,$Z$30,IF(I878&gt;=$AA$32,$AA$30,IF(I878&gt;=$AB$32,$AB$30,IF(I878&gt;=$AC$32,$AC$30,IF(I878&gt;=$AD$32,$AD$30,IF(I878&gt;=$AE$32,$AE$30,$AF$30))))))))),"")</f>
        <v/>
      </c>
      <c r="S878" s="9" t="str" cm="1">
        <f t="array" ref="S878">IF(AND(D878&lt;&gt;"",D878&lt;&gt;"GR"),IF(COUNTIF($H$2:$H$1000,"&gt;=50")&gt;=10,IF(D878&lt;&gt;"GR",IF(AND(D878&gt;=55,H878&gt;=50),_xlfn.IFS(AND(H878&gt;=$AF$11,H878&gt;$AE$10,H878&gt;$AD$10,H878&gt;$AC$10,H878&gt;$AB$10,H878&gt;$AA$10,H878&gt;$Z$10),"AA",AND(H878&gt;=$AE$11,H878&gt;$AD$10,H878&gt;$AC$10,H878&gt;$AB$10,H878&gt;$AA$10,H878&gt;$Z$10),"BA",AND(H878&gt;=$AD$11,H878&gt;$AC$10,H878&gt;$AB$10,H878&gt;$AA$10,H878&gt;$Z$10),"BB",AND(H878&gt;=$AC$11,H878&gt;$AB$10,H878&gt;$AA$10,H878&gt;$Z$10),"CB",AND(H878&gt;=$AB$11,H878&gt;$AA$10,H878&gt;$Z$10),"CC",AND(H878&gt;=$AA$11,H878&gt;$Z$10),"DC",H878&gt;=50,"DD"),IF(H878&gt;=$Y$9,"FD","FF")),R878),IF(J878&gt;=$X$32,$X$30,IF(J878&gt;=$Y$32,$Y$30,IF(J878&gt;=$Z$32,$Z$30,IF(J878&gt;=$AA$32,$AA$30,IF(J878&gt;=$AB$32,$AB$30,IF(J878&gt;=$AC$32,$AC$30,IF(J878&gt;=$AD$32,$AD$30,IF(J878&gt;=$AE$32,$AE$30,$AF$30))))))))),R878)</f>
        <v/>
      </c>
      <c r="T878" s="9" t="str" cm="1">
        <f t="array" ref="T878">IF(A878&lt;&gt;"",IF(_xlfn.BITOR(D878&lt;&gt;"GR",D878&lt;&gt;""),IF(AND(J878&gt;=50,D878&gt;=55),_xlfn.RANK.EQ(J878,$J$2:$J$1000,0),_xlfn.IFS(S878="FD",999,S878="FF",1000)),IF(AND(J878&gt;=50,F878&gt;=55),_xlfn.RANK.EQ(J878,$J$2:$J$326,0),_xlfn.IFS(S878="FD",999,S878="FF",1000))),"")</f>
        <v/>
      </c>
    </row>
    <row r="879" spans="1:20" x14ac:dyDescent="0.2">
      <c r="A879" s="3"/>
      <c r="B879" s="3"/>
      <c r="C879" s="3"/>
      <c r="D879" s="3"/>
      <c r="E879" s="16">
        <f t="shared" si="176"/>
        <v>0</v>
      </c>
      <c r="F879" s="16">
        <f t="shared" si="177"/>
        <v>0</v>
      </c>
      <c r="G879" s="9">
        <f t="shared" si="175"/>
        <v>0</v>
      </c>
      <c r="H879" s="9">
        <f t="shared" si="178"/>
        <v>0</v>
      </c>
      <c r="I879" s="9">
        <f t="shared" si="186"/>
        <v>0</v>
      </c>
      <c r="J879" s="9">
        <f t="shared" si="187"/>
        <v>0</v>
      </c>
      <c r="K879" s="9" t="str">
        <f t="shared" si="179"/>
        <v/>
      </c>
      <c r="L879" s="9" t="str">
        <f t="shared" si="180"/>
        <v/>
      </c>
      <c r="M879" s="9" t="str">
        <f t="shared" si="181"/>
        <v/>
      </c>
      <c r="N879" s="9" t="str">
        <f t="shared" si="182"/>
        <v/>
      </c>
      <c r="O879" s="9" t="str">
        <f t="shared" si="183"/>
        <v/>
      </c>
      <c r="P879" s="9" t="str">
        <f t="shared" si="184"/>
        <v/>
      </c>
      <c r="Q879" s="9" t="str">
        <f t="shared" si="185"/>
        <v/>
      </c>
      <c r="R879" s="9" t="str">
        <f>IF(A879&lt;&gt;"",IF(COUNTIF($G$2:$G$1000,"&gt;=50")&gt;=10,IF(AND(F879&gt;=55,G879&gt;=50),IF(_xlfn.RANK.EQ(K879,$K$2:$K$1000,0)&lt;=ROUND(COUNTIFS($G$2:$G$1000,"&gt;=50",$F$2:$F$1000,"&gt;=55")/100*$AF$9,0),$AF$8,IF(_xlfn.RANK.EQ(L879,$L$2:$L$1000,0)&lt;=ROUND(COUNTIFS($G$2:$G$1000,"&gt;=50",$F$2:$F$1000,"&gt;=55")/100*$AE$9,0),$AE$8,IF(_xlfn.RANK.EQ(M879,$M$2:$M$1000,0)&lt;=ROUND(COUNTIFS($G$2:$G$1000,"&gt;=50",$F$2:$F$1000,"&gt;=55")/100*$AD$9,0),$AD$8,IF(_xlfn.RANK.EQ(N879,$N$2:$N$1000,0)&lt;=ROUND(COUNTIFS($G$2:$G$1000,"&gt;=50",$F$2:$F$1000,"&gt;=55")/100*$AC$9,0),$AC$8,IF(_xlfn.RANK.EQ(O879,$O$2:$O$1000,0)&lt;=ROUND(COUNTIFS($G$2:$G$1000,"&gt;=50",$F$2:$F$1000,"&gt;=55")/100*$AB$9,0),$AB$8,IF(_xlfn.RANK.EQ(P879,$P$2:$P$1000,0)&lt;=ROUND(COUNTIFS($G$2:$G$1000,"&gt;=50",$F$2:$F$1000,"&gt;=55")/100*$AA$9,0),$AA$8,$Z$8)))))),IF(I879&gt;=$Y$9,$Y$8,$X$8)),IF(I879&gt;=$X$32,$X$30,IF(I879&gt;=$Y$32,$Y$30,IF(I879&gt;=$Z$32,$Z$30,IF(I879&gt;=$AA$32,$AA$30,IF(I879&gt;=$AB$32,$AB$30,IF(I879&gt;=$AC$32,$AC$30,IF(I879&gt;=$AD$32,$AD$30,IF(I879&gt;=$AE$32,$AE$30,$AF$30))))))))),"")</f>
        <v/>
      </c>
      <c r="S879" s="9" t="str" cm="1">
        <f t="array" ref="S879">IF(AND(D879&lt;&gt;"",D879&lt;&gt;"GR"),IF(COUNTIF($H$2:$H$1000,"&gt;=50")&gt;=10,IF(D879&lt;&gt;"GR",IF(AND(D879&gt;=55,H879&gt;=50),_xlfn.IFS(AND(H879&gt;=$AF$11,H879&gt;$AE$10,H879&gt;$AD$10,H879&gt;$AC$10,H879&gt;$AB$10,H879&gt;$AA$10,H879&gt;$Z$10),"AA",AND(H879&gt;=$AE$11,H879&gt;$AD$10,H879&gt;$AC$10,H879&gt;$AB$10,H879&gt;$AA$10,H879&gt;$Z$10),"BA",AND(H879&gt;=$AD$11,H879&gt;$AC$10,H879&gt;$AB$10,H879&gt;$AA$10,H879&gt;$Z$10),"BB",AND(H879&gt;=$AC$11,H879&gt;$AB$10,H879&gt;$AA$10,H879&gt;$Z$10),"CB",AND(H879&gt;=$AB$11,H879&gt;$AA$10,H879&gt;$Z$10),"CC",AND(H879&gt;=$AA$11,H879&gt;$Z$10),"DC",H879&gt;=50,"DD"),IF(H879&gt;=$Y$9,"FD","FF")),R879),IF(J879&gt;=$X$32,$X$30,IF(J879&gt;=$Y$32,$Y$30,IF(J879&gt;=$Z$32,$Z$30,IF(J879&gt;=$AA$32,$AA$30,IF(J879&gt;=$AB$32,$AB$30,IF(J879&gt;=$AC$32,$AC$30,IF(J879&gt;=$AD$32,$AD$30,IF(J879&gt;=$AE$32,$AE$30,$AF$30))))))))),R879)</f>
        <v/>
      </c>
      <c r="T879" s="9" t="str" cm="1">
        <f t="array" ref="T879">IF(A879&lt;&gt;"",IF(_xlfn.BITOR(D879&lt;&gt;"GR",D879&lt;&gt;""),IF(AND(J879&gt;=50,D879&gt;=55),_xlfn.RANK.EQ(J879,$J$2:$J$1000,0),_xlfn.IFS(S879="FD",999,S879="FF",1000)),IF(AND(J879&gt;=50,F879&gt;=55),_xlfn.RANK.EQ(J879,$J$2:$J$326,0),_xlfn.IFS(S879="FD",999,S879="FF",1000))),"")</f>
        <v/>
      </c>
    </row>
    <row r="880" spans="1:20" x14ac:dyDescent="0.2">
      <c r="A880" s="3"/>
      <c r="B880" s="3"/>
      <c r="C880" s="3"/>
      <c r="D880" s="3"/>
      <c r="E880" s="16">
        <f t="shared" si="176"/>
        <v>0</v>
      </c>
      <c r="F880" s="16">
        <f t="shared" si="177"/>
        <v>0</v>
      </c>
      <c r="G880" s="9">
        <f t="shared" si="175"/>
        <v>0</v>
      </c>
      <c r="H880" s="9">
        <f t="shared" si="178"/>
        <v>0</v>
      </c>
      <c r="I880" s="9">
        <f t="shared" si="186"/>
        <v>0</v>
      </c>
      <c r="J880" s="9">
        <f t="shared" si="187"/>
        <v>0</v>
      </c>
      <c r="K880" s="9" t="str">
        <f t="shared" si="179"/>
        <v/>
      </c>
      <c r="L880" s="9" t="str">
        <f t="shared" si="180"/>
        <v/>
      </c>
      <c r="M880" s="9" t="str">
        <f t="shared" si="181"/>
        <v/>
      </c>
      <c r="N880" s="9" t="str">
        <f t="shared" si="182"/>
        <v/>
      </c>
      <c r="O880" s="9" t="str">
        <f t="shared" si="183"/>
        <v/>
      </c>
      <c r="P880" s="9" t="str">
        <f t="shared" si="184"/>
        <v/>
      </c>
      <c r="Q880" s="9" t="str">
        <f t="shared" si="185"/>
        <v/>
      </c>
      <c r="R880" s="9" t="str">
        <f>IF(A880&lt;&gt;"",IF(COUNTIF($G$2:$G$1000,"&gt;=50")&gt;=10,IF(AND(F880&gt;=55,G880&gt;=50),IF(_xlfn.RANK.EQ(K880,$K$2:$K$1000,0)&lt;=ROUND(COUNTIFS($G$2:$G$1000,"&gt;=50",$F$2:$F$1000,"&gt;=55")/100*$AF$9,0),$AF$8,IF(_xlfn.RANK.EQ(L880,$L$2:$L$1000,0)&lt;=ROUND(COUNTIFS($G$2:$G$1000,"&gt;=50",$F$2:$F$1000,"&gt;=55")/100*$AE$9,0),$AE$8,IF(_xlfn.RANK.EQ(M880,$M$2:$M$1000,0)&lt;=ROUND(COUNTIFS($G$2:$G$1000,"&gt;=50",$F$2:$F$1000,"&gt;=55")/100*$AD$9,0),$AD$8,IF(_xlfn.RANK.EQ(N880,$N$2:$N$1000,0)&lt;=ROUND(COUNTIFS($G$2:$G$1000,"&gt;=50",$F$2:$F$1000,"&gt;=55")/100*$AC$9,0),$AC$8,IF(_xlfn.RANK.EQ(O880,$O$2:$O$1000,0)&lt;=ROUND(COUNTIFS($G$2:$G$1000,"&gt;=50",$F$2:$F$1000,"&gt;=55")/100*$AB$9,0),$AB$8,IF(_xlfn.RANK.EQ(P880,$P$2:$P$1000,0)&lt;=ROUND(COUNTIFS($G$2:$G$1000,"&gt;=50",$F$2:$F$1000,"&gt;=55")/100*$AA$9,0),$AA$8,$Z$8)))))),IF(I880&gt;=$Y$9,$Y$8,$X$8)),IF(I880&gt;=$X$32,$X$30,IF(I880&gt;=$Y$32,$Y$30,IF(I880&gt;=$Z$32,$Z$30,IF(I880&gt;=$AA$32,$AA$30,IF(I880&gt;=$AB$32,$AB$30,IF(I880&gt;=$AC$32,$AC$30,IF(I880&gt;=$AD$32,$AD$30,IF(I880&gt;=$AE$32,$AE$30,$AF$30))))))))),"")</f>
        <v/>
      </c>
      <c r="S880" s="9" t="str" cm="1">
        <f t="array" ref="S880">IF(AND(D880&lt;&gt;"",D880&lt;&gt;"GR"),IF(COUNTIF($H$2:$H$1000,"&gt;=50")&gt;=10,IF(D880&lt;&gt;"GR",IF(AND(D880&gt;=55,H880&gt;=50),_xlfn.IFS(AND(H880&gt;=$AF$11,H880&gt;$AE$10,H880&gt;$AD$10,H880&gt;$AC$10,H880&gt;$AB$10,H880&gt;$AA$10,H880&gt;$Z$10),"AA",AND(H880&gt;=$AE$11,H880&gt;$AD$10,H880&gt;$AC$10,H880&gt;$AB$10,H880&gt;$AA$10,H880&gt;$Z$10),"BA",AND(H880&gt;=$AD$11,H880&gt;$AC$10,H880&gt;$AB$10,H880&gt;$AA$10,H880&gt;$Z$10),"BB",AND(H880&gt;=$AC$11,H880&gt;$AB$10,H880&gt;$AA$10,H880&gt;$Z$10),"CB",AND(H880&gt;=$AB$11,H880&gt;$AA$10,H880&gt;$Z$10),"CC",AND(H880&gt;=$AA$11,H880&gt;$Z$10),"DC",H880&gt;=50,"DD"),IF(H880&gt;=$Y$9,"FD","FF")),R880),IF(J880&gt;=$X$32,$X$30,IF(J880&gt;=$Y$32,$Y$30,IF(J880&gt;=$Z$32,$Z$30,IF(J880&gt;=$AA$32,$AA$30,IF(J880&gt;=$AB$32,$AB$30,IF(J880&gt;=$AC$32,$AC$30,IF(J880&gt;=$AD$32,$AD$30,IF(J880&gt;=$AE$32,$AE$30,$AF$30))))))))),R880)</f>
        <v/>
      </c>
      <c r="T880" s="9" t="str" cm="1">
        <f t="array" ref="T880">IF(A880&lt;&gt;"",IF(_xlfn.BITOR(D880&lt;&gt;"GR",D880&lt;&gt;""),IF(AND(J880&gt;=50,D880&gt;=55),_xlfn.RANK.EQ(J880,$J$2:$J$1000,0),_xlfn.IFS(S880="FD",999,S880="FF",1000)),IF(AND(J880&gt;=50,F880&gt;=55),_xlfn.RANK.EQ(J880,$J$2:$J$326,0),_xlfn.IFS(S880="FD",999,S880="FF",1000))),"")</f>
        <v/>
      </c>
    </row>
    <row r="881" spans="1:20" x14ac:dyDescent="0.2">
      <c r="A881" s="3"/>
      <c r="B881" s="3"/>
      <c r="C881" s="3"/>
      <c r="D881" s="3"/>
      <c r="E881" s="16">
        <f t="shared" si="176"/>
        <v>0</v>
      </c>
      <c r="F881" s="16">
        <f t="shared" si="177"/>
        <v>0</v>
      </c>
      <c r="G881" s="9">
        <f t="shared" si="175"/>
        <v>0</v>
      </c>
      <c r="H881" s="9">
        <f t="shared" si="178"/>
        <v>0</v>
      </c>
      <c r="I881" s="9">
        <f t="shared" si="186"/>
        <v>0</v>
      </c>
      <c r="J881" s="9">
        <f t="shared" si="187"/>
        <v>0</v>
      </c>
      <c r="K881" s="9" t="str">
        <f t="shared" si="179"/>
        <v/>
      </c>
      <c r="L881" s="9" t="str">
        <f t="shared" si="180"/>
        <v/>
      </c>
      <c r="M881" s="9" t="str">
        <f t="shared" si="181"/>
        <v/>
      </c>
      <c r="N881" s="9" t="str">
        <f t="shared" si="182"/>
        <v/>
      </c>
      <c r="O881" s="9" t="str">
        <f t="shared" si="183"/>
        <v/>
      </c>
      <c r="P881" s="9" t="str">
        <f t="shared" si="184"/>
        <v/>
      </c>
      <c r="Q881" s="9" t="str">
        <f t="shared" si="185"/>
        <v/>
      </c>
      <c r="R881" s="9" t="str">
        <f>IF(A881&lt;&gt;"",IF(COUNTIF($G$2:$G$1000,"&gt;=50")&gt;=10,IF(AND(F881&gt;=55,G881&gt;=50),IF(_xlfn.RANK.EQ(K881,$K$2:$K$1000,0)&lt;=ROUND(COUNTIFS($G$2:$G$1000,"&gt;=50",$F$2:$F$1000,"&gt;=55")/100*$AF$9,0),$AF$8,IF(_xlfn.RANK.EQ(L881,$L$2:$L$1000,0)&lt;=ROUND(COUNTIFS($G$2:$G$1000,"&gt;=50",$F$2:$F$1000,"&gt;=55")/100*$AE$9,0),$AE$8,IF(_xlfn.RANK.EQ(M881,$M$2:$M$1000,0)&lt;=ROUND(COUNTIFS($G$2:$G$1000,"&gt;=50",$F$2:$F$1000,"&gt;=55")/100*$AD$9,0),$AD$8,IF(_xlfn.RANK.EQ(N881,$N$2:$N$1000,0)&lt;=ROUND(COUNTIFS($G$2:$G$1000,"&gt;=50",$F$2:$F$1000,"&gt;=55")/100*$AC$9,0),$AC$8,IF(_xlfn.RANK.EQ(O881,$O$2:$O$1000,0)&lt;=ROUND(COUNTIFS($G$2:$G$1000,"&gt;=50",$F$2:$F$1000,"&gt;=55")/100*$AB$9,0),$AB$8,IF(_xlfn.RANK.EQ(P881,$P$2:$P$1000,0)&lt;=ROUND(COUNTIFS($G$2:$G$1000,"&gt;=50",$F$2:$F$1000,"&gt;=55")/100*$AA$9,0),$AA$8,$Z$8)))))),IF(I881&gt;=$Y$9,$Y$8,$X$8)),IF(I881&gt;=$X$32,$X$30,IF(I881&gt;=$Y$32,$Y$30,IF(I881&gt;=$Z$32,$Z$30,IF(I881&gt;=$AA$32,$AA$30,IF(I881&gt;=$AB$32,$AB$30,IF(I881&gt;=$AC$32,$AC$30,IF(I881&gt;=$AD$32,$AD$30,IF(I881&gt;=$AE$32,$AE$30,$AF$30))))))))),"")</f>
        <v/>
      </c>
      <c r="S881" s="9" t="str" cm="1">
        <f t="array" ref="S881">IF(AND(D881&lt;&gt;"",D881&lt;&gt;"GR"),IF(COUNTIF($H$2:$H$1000,"&gt;=50")&gt;=10,IF(D881&lt;&gt;"GR",IF(AND(D881&gt;=55,H881&gt;=50),_xlfn.IFS(AND(H881&gt;=$AF$11,H881&gt;$AE$10,H881&gt;$AD$10,H881&gt;$AC$10,H881&gt;$AB$10,H881&gt;$AA$10,H881&gt;$Z$10),"AA",AND(H881&gt;=$AE$11,H881&gt;$AD$10,H881&gt;$AC$10,H881&gt;$AB$10,H881&gt;$AA$10,H881&gt;$Z$10),"BA",AND(H881&gt;=$AD$11,H881&gt;$AC$10,H881&gt;$AB$10,H881&gt;$AA$10,H881&gt;$Z$10),"BB",AND(H881&gt;=$AC$11,H881&gt;$AB$10,H881&gt;$AA$10,H881&gt;$Z$10),"CB",AND(H881&gt;=$AB$11,H881&gt;$AA$10,H881&gt;$Z$10),"CC",AND(H881&gt;=$AA$11,H881&gt;$Z$10),"DC",H881&gt;=50,"DD"),IF(H881&gt;=$Y$9,"FD","FF")),R881),IF(J881&gt;=$X$32,$X$30,IF(J881&gt;=$Y$32,$Y$30,IF(J881&gt;=$Z$32,$Z$30,IF(J881&gt;=$AA$32,$AA$30,IF(J881&gt;=$AB$32,$AB$30,IF(J881&gt;=$AC$32,$AC$30,IF(J881&gt;=$AD$32,$AD$30,IF(J881&gt;=$AE$32,$AE$30,$AF$30))))))))),R881)</f>
        <v/>
      </c>
      <c r="T881" s="9" t="str" cm="1">
        <f t="array" ref="T881">IF(A881&lt;&gt;"",IF(_xlfn.BITOR(D881&lt;&gt;"GR",D881&lt;&gt;""),IF(AND(J881&gt;=50,D881&gt;=55),_xlfn.RANK.EQ(J881,$J$2:$J$1000,0),_xlfn.IFS(S881="FD",999,S881="FF",1000)),IF(AND(J881&gt;=50,F881&gt;=55),_xlfn.RANK.EQ(J881,$J$2:$J$326,0),_xlfn.IFS(S881="FD",999,S881="FF",1000))),"")</f>
        <v/>
      </c>
    </row>
    <row r="882" spans="1:20" x14ac:dyDescent="0.2">
      <c r="A882" s="3"/>
      <c r="B882" s="3"/>
      <c r="C882" s="3"/>
      <c r="D882" s="3"/>
      <c r="E882" s="16">
        <f t="shared" si="176"/>
        <v>0</v>
      </c>
      <c r="F882" s="16">
        <f t="shared" si="177"/>
        <v>0</v>
      </c>
      <c r="G882" s="9">
        <f t="shared" si="175"/>
        <v>0</v>
      </c>
      <c r="H882" s="9">
        <f t="shared" si="178"/>
        <v>0</v>
      </c>
      <c r="I882" s="9">
        <f t="shared" si="186"/>
        <v>0</v>
      </c>
      <c r="J882" s="9">
        <f t="shared" si="187"/>
        <v>0</v>
      </c>
      <c r="K882" s="9" t="str">
        <f t="shared" si="179"/>
        <v/>
      </c>
      <c r="L882" s="9" t="str">
        <f t="shared" si="180"/>
        <v/>
      </c>
      <c r="M882" s="9" t="str">
        <f t="shared" si="181"/>
        <v/>
      </c>
      <c r="N882" s="9" t="str">
        <f t="shared" si="182"/>
        <v/>
      </c>
      <c r="O882" s="9" t="str">
        <f t="shared" si="183"/>
        <v/>
      </c>
      <c r="P882" s="9" t="str">
        <f t="shared" si="184"/>
        <v/>
      </c>
      <c r="Q882" s="9" t="str">
        <f t="shared" si="185"/>
        <v/>
      </c>
      <c r="R882" s="9" t="str">
        <f>IF(A882&lt;&gt;"",IF(COUNTIF($G$2:$G$1000,"&gt;=50")&gt;=10,IF(AND(F882&gt;=55,G882&gt;=50),IF(_xlfn.RANK.EQ(K882,$K$2:$K$1000,0)&lt;=ROUND(COUNTIFS($G$2:$G$1000,"&gt;=50",$F$2:$F$1000,"&gt;=55")/100*$AF$9,0),$AF$8,IF(_xlfn.RANK.EQ(L882,$L$2:$L$1000,0)&lt;=ROUND(COUNTIFS($G$2:$G$1000,"&gt;=50",$F$2:$F$1000,"&gt;=55")/100*$AE$9,0),$AE$8,IF(_xlfn.RANK.EQ(M882,$M$2:$M$1000,0)&lt;=ROUND(COUNTIFS($G$2:$G$1000,"&gt;=50",$F$2:$F$1000,"&gt;=55")/100*$AD$9,0),$AD$8,IF(_xlfn.RANK.EQ(N882,$N$2:$N$1000,0)&lt;=ROUND(COUNTIFS($G$2:$G$1000,"&gt;=50",$F$2:$F$1000,"&gt;=55")/100*$AC$9,0),$AC$8,IF(_xlfn.RANK.EQ(O882,$O$2:$O$1000,0)&lt;=ROUND(COUNTIFS($G$2:$G$1000,"&gt;=50",$F$2:$F$1000,"&gt;=55")/100*$AB$9,0),$AB$8,IF(_xlfn.RANK.EQ(P882,$P$2:$P$1000,0)&lt;=ROUND(COUNTIFS($G$2:$G$1000,"&gt;=50",$F$2:$F$1000,"&gt;=55")/100*$AA$9,0),$AA$8,$Z$8)))))),IF(I882&gt;=$Y$9,$Y$8,$X$8)),IF(I882&gt;=$X$32,$X$30,IF(I882&gt;=$Y$32,$Y$30,IF(I882&gt;=$Z$32,$Z$30,IF(I882&gt;=$AA$32,$AA$30,IF(I882&gt;=$AB$32,$AB$30,IF(I882&gt;=$AC$32,$AC$30,IF(I882&gt;=$AD$32,$AD$30,IF(I882&gt;=$AE$32,$AE$30,$AF$30))))))))),"")</f>
        <v/>
      </c>
      <c r="S882" s="9" t="str" cm="1">
        <f t="array" ref="S882">IF(AND(D882&lt;&gt;"",D882&lt;&gt;"GR"),IF(COUNTIF($H$2:$H$1000,"&gt;=50")&gt;=10,IF(D882&lt;&gt;"GR",IF(AND(D882&gt;=55,H882&gt;=50),_xlfn.IFS(AND(H882&gt;=$AF$11,H882&gt;$AE$10,H882&gt;$AD$10,H882&gt;$AC$10,H882&gt;$AB$10,H882&gt;$AA$10,H882&gt;$Z$10),"AA",AND(H882&gt;=$AE$11,H882&gt;$AD$10,H882&gt;$AC$10,H882&gt;$AB$10,H882&gt;$AA$10,H882&gt;$Z$10),"BA",AND(H882&gt;=$AD$11,H882&gt;$AC$10,H882&gt;$AB$10,H882&gt;$AA$10,H882&gt;$Z$10),"BB",AND(H882&gt;=$AC$11,H882&gt;$AB$10,H882&gt;$AA$10,H882&gt;$Z$10),"CB",AND(H882&gt;=$AB$11,H882&gt;$AA$10,H882&gt;$Z$10),"CC",AND(H882&gt;=$AA$11,H882&gt;$Z$10),"DC",H882&gt;=50,"DD"),IF(H882&gt;=$Y$9,"FD","FF")),R882),IF(J882&gt;=$X$32,$X$30,IF(J882&gt;=$Y$32,$Y$30,IF(J882&gt;=$Z$32,$Z$30,IF(J882&gt;=$AA$32,$AA$30,IF(J882&gt;=$AB$32,$AB$30,IF(J882&gt;=$AC$32,$AC$30,IF(J882&gt;=$AD$32,$AD$30,IF(J882&gt;=$AE$32,$AE$30,$AF$30))))))))),R882)</f>
        <v/>
      </c>
      <c r="T882" s="9" t="str" cm="1">
        <f t="array" ref="T882">IF(A882&lt;&gt;"",IF(_xlfn.BITOR(D882&lt;&gt;"GR",D882&lt;&gt;""),IF(AND(J882&gt;=50,D882&gt;=55),_xlfn.RANK.EQ(J882,$J$2:$J$1000,0),_xlfn.IFS(S882="FD",999,S882="FF",1000)),IF(AND(J882&gt;=50,F882&gt;=55),_xlfn.RANK.EQ(J882,$J$2:$J$326,0),_xlfn.IFS(S882="FD",999,S882="FF",1000))),"")</f>
        <v/>
      </c>
    </row>
    <row r="883" spans="1:20" x14ac:dyDescent="0.2">
      <c r="A883" s="3"/>
      <c r="B883" s="3"/>
      <c r="C883" s="3"/>
      <c r="D883" s="3"/>
      <c r="E883" s="16">
        <f t="shared" si="176"/>
        <v>0</v>
      </c>
      <c r="F883" s="16">
        <f t="shared" si="177"/>
        <v>0</v>
      </c>
      <c r="G883" s="9">
        <f t="shared" si="175"/>
        <v>0</v>
      </c>
      <c r="H883" s="9">
        <f t="shared" si="178"/>
        <v>0</v>
      </c>
      <c r="I883" s="9">
        <f t="shared" si="186"/>
        <v>0</v>
      </c>
      <c r="J883" s="9">
        <f t="shared" si="187"/>
        <v>0</v>
      </c>
      <c r="K883" s="9" t="str">
        <f t="shared" si="179"/>
        <v/>
      </c>
      <c r="L883" s="9" t="str">
        <f t="shared" si="180"/>
        <v/>
      </c>
      <c r="M883" s="9" t="str">
        <f t="shared" si="181"/>
        <v/>
      </c>
      <c r="N883" s="9" t="str">
        <f t="shared" si="182"/>
        <v/>
      </c>
      <c r="O883" s="9" t="str">
        <f t="shared" si="183"/>
        <v/>
      </c>
      <c r="P883" s="9" t="str">
        <f t="shared" si="184"/>
        <v/>
      </c>
      <c r="Q883" s="9" t="str">
        <f t="shared" si="185"/>
        <v/>
      </c>
      <c r="R883" s="9" t="str">
        <f>IF(A883&lt;&gt;"",IF(COUNTIF($G$2:$G$1000,"&gt;=50")&gt;=10,IF(AND(F883&gt;=55,G883&gt;=50),IF(_xlfn.RANK.EQ(K883,$K$2:$K$1000,0)&lt;=ROUND(COUNTIFS($G$2:$G$1000,"&gt;=50",$F$2:$F$1000,"&gt;=55")/100*$AF$9,0),$AF$8,IF(_xlfn.RANK.EQ(L883,$L$2:$L$1000,0)&lt;=ROUND(COUNTIFS($G$2:$G$1000,"&gt;=50",$F$2:$F$1000,"&gt;=55")/100*$AE$9,0),$AE$8,IF(_xlfn.RANK.EQ(M883,$M$2:$M$1000,0)&lt;=ROUND(COUNTIFS($G$2:$G$1000,"&gt;=50",$F$2:$F$1000,"&gt;=55")/100*$AD$9,0),$AD$8,IF(_xlfn.RANK.EQ(N883,$N$2:$N$1000,0)&lt;=ROUND(COUNTIFS($G$2:$G$1000,"&gt;=50",$F$2:$F$1000,"&gt;=55")/100*$AC$9,0),$AC$8,IF(_xlfn.RANK.EQ(O883,$O$2:$O$1000,0)&lt;=ROUND(COUNTIFS($G$2:$G$1000,"&gt;=50",$F$2:$F$1000,"&gt;=55")/100*$AB$9,0),$AB$8,IF(_xlfn.RANK.EQ(P883,$P$2:$P$1000,0)&lt;=ROUND(COUNTIFS($G$2:$G$1000,"&gt;=50",$F$2:$F$1000,"&gt;=55")/100*$AA$9,0),$AA$8,$Z$8)))))),IF(I883&gt;=$Y$9,$Y$8,$X$8)),IF(I883&gt;=$X$32,$X$30,IF(I883&gt;=$Y$32,$Y$30,IF(I883&gt;=$Z$32,$Z$30,IF(I883&gt;=$AA$32,$AA$30,IF(I883&gt;=$AB$32,$AB$30,IF(I883&gt;=$AC$32,$AC$30,IF(I883&gt;=$AD$32,$AD$30,IF(I883&gt;=$AE$32,$AE$30,$AF$30))))))))),"")</f>
        <v/>
      </c>
      <c r="S883" s="9" t="str" cm="1">
        <f t="array" ref="S883">IF(AND(D883&lt;&gt;"",D883&lt;&gt;"GR"),IF(COUNTIF($H$2:$H$1000,"&gt;=50")&gt;=10,IF(D883&lt;&gt;"GR",IF(AND(D883&gt;=55,H883&gt;=50),_xlfn.IFS(AND(H883&gt;=$AF$11,H883&gt;$AE$10,H883&gt;$AD$10,H883&gt;$AC$10,H883&gt;$AB$10,H883&gt;$AA$10,H883&gt;$Z$10),"AA",AND(H883&gt;=$AE$11,H883&gt;$AD$10,H883&gt;$AC$10,H883&gt;$AB$10,H883&gt;$AA$10,H883&gt;$Z$10),"BA",AND(H883&gt;=$AD$11,H883&gt;$AC$10,H883&gt;$AB$10,H883&gt;$AA$10,H883&gt;$Z$10),"BB",AND(H883&gt;=$AC$11,H883&gt;$AB$10,H883&gt;$AA$10,H883&gt;$Z$10),"CB",AND(H883&gt;=$AB$11,H883&gt;$AA$10,H883&gt;$Z$10),"CC",AND(H883&gt;=$AA$11,H883&gt;$Z$10),"DC",H883&gt;=50,"DD"),IF(H883&gt;=$Y$9,"FD","FF")),R883),IF(J883&gt;=$X$32,$X$30,IF(J883&gt;=$Y$32,$Y$30,IF(J883&gt;=$Z$32,$Z$30,IF(J883&gt;=$AA$32,$AA$30,IF(J883&gt;=$AB$32,$AB$30,IF(J883&gt;=$AC$32,$AC$30,IF(J883&gt;=$AD$32,$AD$30,IF(J883&gt;=$AE$32,$AE$30,$AF$30))))))))),R883)</f>
        <v/>
      </c>
      <c r="T883" s="9" t="str" cm="1">
        <f t="array" ref="T883">IF(A883&lt;&gt;"",IF(_xlfn.BITOR(D883&lt;&gt;"GR",D883&lt;&gt;""),IF(AND(J883&gt;=50,D883&gt;=55),_xlfn.RANK.EQ(J883,$J$2:$J$1000,0),_xlfn.IFS(S883="FD",999,S883="FF",1000)),IF(AND(J883&gt;=50,F883&gt;=55),_xlfn.RANK.EQ(J883,$J$2:$J$326,0),_xlfn.IFS(S883="FD",999,S883="FF",1000))),"")</f>
        <v/>
      </c>
    </row>
    <row r="884" spans="1:20" x14ac:dyDescent="0.2">
      <c r="A884" s="3"/>
      <c r="B884" s="3"/>
      <c r="C884" s="3"/>
      <c r="D884" s="3"/>
      <c r="E884" s="16">
        <f t="shared" si="176"/>
        <v>0</v>
      </c>
      <c r="F884" s="16">
        <f t="shared" si="177"/>
        <v>0</v>
      </c>
      <c r="G884" s="9">
        <f t="shared" si="175"/>
        <v>0</v>
      </c>
      <c r="H884" s="9">
        <f t="shared" si="178"/>
        <v>0</v>
      </c>
      <c r="I884" s="9">
        <f t="shared" si="186"/>
        <v>0</v>
      </c>
      <c r="J884" s="9">
        <f t="shared" si="187"/>
        <v>0</v>
      </c>
      <c r="K884" s="9" t="str">
        <f t="shared" si="179"/>
        <v/>
      </c>
      <c r="L884" s="9" t="str">
        <f t="shared" si="180"/>
        <v/>
      </c>
      <c r="M884" s="9" t="str">
        <f t="shared" si="181"/>
        <v/>
      </c>
      <c r="N884" s="9" t="str">
        <f t="shared" si="182"/>
        <v/>
      </c>
      <c r="O884" s="9" t="str">
        <f t="shared" si="183"/>
        <v/>
      </c>
      <c r="P884" s="9" t="str">
        <f t="shared" si="184"/>
        <v/>
      </c>
      <c r="Q884" s="9" t="str">
        <f t="shared" si="185"/>
        <v/>
      </c>
      <c r="R884" s="9" t="str">
        <f>IF(A884&lt;&gt;"",IF(COUNTIF($G$2:$G$1000,"&gt;=50")&gt;=10,IF(AND(F884&gt;=55,G884&gt;=50),IF(_xlfn.RANK.EQ(K884,$K$2:$K$1000,0)&lt;=ROUND(COUNTIFS($G$2:$G$1000,"&gt;=50",$F$2:$F$1000,"&gt;=55")/100*$AF$9,0),$AF$8,IF(_xlfn.RANK.EQ(L884,$L$2:$L$1000,0)&lt;=ROUND(COUNTIFS($G$2:$G$1000,"&gt;=50",$F$2:$F$1000,"&gt;=55")/100*$AE$9,0),$AE$8,IF(_xlfn.RANK.EQ(M884,$M$2:$M$1000,0)&lt;=ROUND(COUNTIFS($G$2:$G$1000,"&gt;=50",$F$2:$F$1000,"&gt;=55")/100*$AD$9,0),$AD$8,IF(_xlfn.RANK.EQ(N884,$N$2:$N$1000,0)&lt;=ROUND(COUNTIFS($G$2:$G$1000,"&gt;=50",$F$2:$F$1000,"&gt;=55")/100*$AC$9,0),$AC$8,IF(_xlfn.RANK.EQ(O884,$O$2:$O$1000,0)&lt;=ROUND(COUNTIFS($G$2:$G$1000,"&gt;=50",$F$2:$F$1000,"&gt;=55")/100*$AB$9,0),$AB$8,IF(_xlfn.RANK.EQ(P884,$P$2:$P$1000,0)&lt;=ROUND(COUNTIFS($G$2:$G$1000,"&gt;=50",$F$2:$F$1000,"&gt;=55")/100*$AA$9,0),$AA$8,$Z$8)))))),IF(I884&gt;=$Y$9,$Y$8,$X$8)),IF(I884&gt;=$X$32,$X$30,IF(I884&gt;=$Y$32,$Y$30,IF(I884&gt;=$Z$32,$Z$30,IF(I884&gt;=$AA$32,$AA$30,IF(I884&gt;=$AB$32,$AB$30,IF(I884&gt;=$AC$32,$AC$30,IF(I884&gt;=$AD$32,$AD$30,IF(I884&gt;=$AE$32,$AE$30,$AF$30))))))))),"")</f>
        <v/>
      </c>
      <c r="S884" s="9" t="str" cm="1">
        <f t="array" ref="S884">IF(AND(D884&lt;&gt;"",D884&lt;&gt;"GR"),IF(COUNTIF($H$2:$H$1000,"&gt;=50")&gt;=10,IF(D884&lt;&gt;"GR",IF(AND(D884&gt;=55,H884&gt;=50),_xlfn.IFS(AND(H884&gt;=$AF$11,H884&gt;$AE$10,H884&gt;$AD$10,H884&gt;$AC$10,H884&gt;$AB$10,H884&gt;$AA$10,H884&gt;$Z$10),"AA",AND(H884&gt;=$AE$11,H884&gt;$AD$10,H884&gt;$AC$10,H884&gt;$AB$10,H884&gt;$AA$10,H884&gt;$Z$10),"BA",AND(H884&gt;=$AD$11,H884&gt;$AC$10,H884&gt;$AB$10,H884&gt;$AA$10,H884&gt;$Z$10),"BB",AND(H884&gt;=$AC$11,H884&gt;$AB$10,H884&gt;$AA$10,H884&gt;$Z$10),"CB",AND(H884&gt;=$AB$11,H884&gt;$AA$10,H884&gt;$Z$10),"CC",AND(H884&gt;=$AA$11,H884&gt;$Z$10),"DC",H884&gt;=50,"DD"),IF(H884&gt;=$Y$9,"FD","FF")),R884),IF(J884&gt;=$X$32,$X$30,IF(J884&gt;=$Y$32,$Y$30,IF(J884&gt;=$Z$32,$Z$30,IF(J884&gt;=$AA$32,$AA$30,IF(J884&gt;=$AB$32,$AB$30,IF(J884&gt;=$AC$32,$AC$30,IF(J884&gt;=$AD$32,$AD$30,IF(J884&gt;=$AE$32,$AE$30,$AF$30))))))))),R884)</f>
        <v/>
      </c>
      <c r="T884" s="9" t="str" cm="1">
        <f t="array" ref="T884">IF(A884&lt;&gt;"",IF(_xlfn.BITOR(D884&lt;&gt;"GR",D884&lt;&gt;""),IF(AND(J884&gt;=50,D884&gt;=55),_xlfn.RANK.EQ(J884,$J$2:$J$1000,0),_xlfn.IFS(S884="FD",999,S884="FF",1000)),IF(AND(J884&gt;=50,F884&gt;=55),_xlfn.RANK.EQ(J884,$J$2:$J$326,0),_xlfn.IFS(S884="FD",999,S884="FF",1000))),"")</f>
        <v/>
      </c>
    </row>
    <row r="885" spans="1:20" x14ac:dyDescent="0.2">
      <c r="A885" s="3"/>
      <c r="B885" s="3"/>
      <c r="C885" s="3"/>
      <c r="D885" s="3"/>
      <c r="E885" s="16">
        <f t="shared" si="176"/>
        <v>0</v>
      </c>
      <c r="F885" s="16">
        <f t="shared" si="177"/>
        <v>0</v>
      </c>
      <c r="G885" s="9">
        <f t="shared" si="175"/>
        <v>0</v>
      </c>
      <c r="H885" s="9">
        <f t="shared" si="178"/>
        <v>0</v>
      </c>
      <c r="I885" s="9">
        <f t="shared" si="186"/>
        <v>0</v>
      </c>
      <c r="J885" s="9">
        <f t="shared" si="187"/>
        <v>0</v>
      </c>
      <c r="K885" s="9" t="str">
        <f t="shared" si="179"/>
        <v/>
      </c>
      <c r="L885" s="9" t="str">
        <f t="shared" si="180"/>
        <v/>
      </c>
      <c r="M885" s="9" t="str">
        <f t="shared" si="181"/>
        <v/>
      </c>
      <c r="N885" s="9" t="str">
        <f t="shared" si="182"/>
        <v/>
      </c>
      <c r="O885" s="9" t="str">
        <f t="shared" si="183"/>
        <v/>
      </c>
      <c r="P885" s="9" t="str">
        <f t="shared" si="184"/>
        <v/>
      </c>
      <c r="Q885" s="9" t="str">
        <f t="shared" si="185"/>
        <v/>
      </c>
      <c r="R885" s="9" t="str">
        <f>IF(A885&lt;&gt;"",IF(COUNTIF($G$2:$G$1000,"&gt;=50")&gt;=10,IF(AND(F885&gt;=55,G885&gt;=50),IF(_xlfn.RANK.EQ(K885,$K$2:$K$1000,0)&lt;=ROUND(COUNTIFS($G$2:$G$1000,"&gt;=50",$F$2:$F$1000,"&gt;=55")/100*$AF$9,0),$AF$8,IF(_xlfn.RANK.EQ(L885,$L$2:$L$1000,0)&lt;=ROUND(COUNTIFS($G$2:$G$1000,"&gt;=50",$F$2:$F$1000,"&gt;=55")/100*$AE$9,0),$AE$8,IF(_xlfn.RANK.EQ(M885,$M$2:$M$1000,0)&lt;=ROUND(COUNTIFS($G$2:$G$1000,"&gt;=50",$F$2:$F$1000,"&gt;=55")/100*$AD$9,0),$AD$8,IF(_xlfn.RANK.EQ(N885,$N$2:$N$1000,0)&lt;=ROUND(COUNTIFS($G$2:$G$1000,"&gt;=50",$F$2:$F$1000,"&gt;=55")/100*$AC$9,0),$AC$8,IF(_xlfn.RANK.EQ(O885,$O$2:$O$1000,0)&lt;=ROUND(COUNTIFS($G$2:$G$1000,"&gt;=50",$F$2:$F$1000,"&gt;=55")/100*$AB$9,0),$AB$8,IF(_xlfn.RANK.EQ(P885,$P$2:$P$1000,0)&lt;=ROUND(COUNTIFS($G$2:$G$1000,"&gt;=50",$F$2:$F$1000,"&gt;=55")/100*$AA$9,0),$AA$8,$Z$8)))))),IF(I885&gt;=$Y$9,$Y$8,$X$8)),IF(I885&gt;=$X$32,$X$30,IF(I885&gt;=$Y$32,$Y$30,IF(I885&gt;=$Z$32,$Z$30,IF(I885&gt;=$AA$32,$AA$30,IF(I885&gt;=$AB$32,$AB$30,IF(I885&gt;=$AC$32,$AC$30,IF(I885&gt;=$AD$32,$AD$30,IF(I885&gt;=$AE$32,$AE$30,$AF$30))))))))),"")</f>
        <v/>
      </c>
      <c r="S885" s="9" t="str" cm="1">
        <f t="array" ref="S885">IF(AND(D885&lt;&gt;"",D885&lt;&gt;"GR"),IF(COUNTIF($H$2:$H$1000,"&gt;=50")&gt;=10,IF(D885&lt;&gt;"GR",IF(AND(D885&gt;=55,H885&gt;=50),_xlfn.IFS(AND(H885&gt;=$AF$11,H885&gt;$AE$10,H885&gt;$AD$10,H885&gt;$AC$10,H885&gt;$AB$10,H885&gt;$AA$10,H885&gt;$Z$10),"AA",AND(H885&gt;=$AE$11,H885&gt;$AD$10,H885&gt;$AC$10,H885&gt;$AB$10,H885&gt;$AA$10,H885&gt;$Z$10),"BA",AND(H885&gt;=$AD$11,H885&gt;$AC$10,H885&gt;$AB$10,H885&gt;$AA$10,H885&gt;$Z$10),"BB",AND(H885&gt;=$AC$11,H885&gt;$AB$10,H885&gt;$AA$10,H885&gt;$Z$10),"CB",AND(H885&gt;=$AB$11,H885&gt;$AA$10,H885&gt;$Z$10),"CC",AND(H885&gt;=$AA$11,H885&gt;$Z$10),"DC",H885&gt;=50,"DD"),IF(H885&gt;=$Y$9,"FD","FF")),R885),IF(J885&gt;=$X$32,$X$30,IF(J885&gt;=$Y$32,$Y$30,IF(J885&gt;=$Z$32,$Z$30,IF(J885&gt;=$AA$32,$AA$30,IF(J885&gt;=$AB$32,$AB$30,IF(J885&gt;=$AC$32,$AC$30,IF(J885&gt;=$AD$32,$AD$30,IF(J885&gt;=$AE$32,$AE$30,$AF$30))))))))),R885)</f>
        <v/>
      </c>
      <c r="T885" s="9" t="str" cm="1">
        <f t="array" ref="T885">IF(A885&lt;&gt;"",IF(_xlfn.BITOR(D885&lt;&gt;"GR",D885&lt;&gt;""),IF(AND(J885&gt;=50,D885&gt;=55),_xlfn.RANK.EQ(J885,$J$2:$J$1000,0),_xlfn.IFS(S885="FD",999,S885="FF",1000)),IF(AND(J885&gt;=50,F885&gt;=55),_xlfn.RANK.EQ(J885,$J$2:$J$326,0),_xlfn.IFS(S885="FD",999,S885="FF",1000))),"")</f>
        <v/>
      </c>
    </row>
    <row r="886" spans="1:20" x14ac:dyDescent="0.2">
      <c r="A886" s="3"/>
      <c r="B886" s="3"/>
      <c r="C886" s="3"/>
      <c r="D886" s="3"/>
      <c r="E886" s="16">
        <f t="shared" si="176"/>
        <v>0</v>
      </c>
      <c r="F886" s="16">
        <f t="shared" si="177"/>
        <v>0</v>
      </c>
      <c r="G886" s="9">
        <f t="shared" si="175"/>
        <v>0</v>
      </c>
      <c r="H886" s="9">
        <f t="shared" si="178"/>
        <v>0</v>
      </c>
      <c r="I886" s="9">
        <f t="shared" si="186"/>
        <v>0</v>
      </c>
      <c r="J886" s="9">
        <f t="shared" si="187"/>
        <v>0</v>
      </c>
      <c r="K886" s="9" t="str">
        <f t="shared" si="179"/>
        <v/>
      </c>
      <c r="L886" s="9" t="str">
        <f t="shared" si="180"/>
        <v/>
      </c>
      <c r="M886" s="9" t="str">
        <f t="shared" si="181"/>
        <v/>
      </c>
      <c r="N886" s="9" t="str">
        <f t="shared" si="182"/>
        <v/>
      </c>
      <c r="O886" s="9" t="str">
        <f t="shared" si="183"/>
        <v/>
      </c>
      <c r="P886" s="9" t="str">
        <f t="shared" si="184"/>
        <v/>
      </c>
      <c r="Q886" s="9" t="str">
        <f t="shared" si="185"/>
        <v/>
      </c>
      <c r="R886" s="9" t="str">
        <f>IF(A886&lt;&gt;"",IF(COUNTIF($G$2:$G$1000,"&gt;=50")&gt;=10,IF(AND(F886&gt;=55,G886&gt;=50),IF(_xlfn.RANK.EQ(K886,$K$2:$K$1000,0)&lt;=ROUND(COUNTIFS($G$2:$G$1000,"&gt;=50",$F$2:$F$1000,"&gt;=55")/100*$AF$9,0),$AF$8,IF(_xlfn.RANK.EQ(L886,$L$2:$L$1000,0)&lt;=ROUND(COUNTIFS($G$2:$G$1000,"&gt;=50",$F$2:$F$1000,"&gt;=55")/100*$AE$9,0),$AE$8,IF(_xlfn.RANK.EQ(M886,$M$2:$M$1000,0)&lt;=ROUND(COUNTIFS($G$2:$G$1000,"&gt;=50",$F$2:$F$1000,"&gt;=55")/100*$AD$9,0),$AD$8,IF(_xlfn.RANK.EQ(N886,$N$2:$N$1000,0)&lt;=ROUND(COUNTIFS($G$2:$G$1000,"&gt;=50",$F$2:$F$1000,"&gt;=55")/100*$AC$9,0),$AC$8,IF(_xlfn.RANK.EQ(O886,$O$2:$O$1000,0)&lt;=ROUND(COUNTIFS($G$2:$G$1000,"&gt;=50",$F$2:$F$1000,"&gt;=55")/100*$AB$9,0),$AB$8,IF(_xlfn.RANK.EQ(P886,$P$2:$P$1000,0)&lt;=ROUND(COUNTIFS($G$2:$G$1000,"&gt;=50",$F$2:$F$1000,"&gt;=55")/100*$AA$9,0),$AA$8,$Z$8)))))),IF(I886&gt;=$Y$9,$Y$8,$X$8)),IF(I886&gt;=$X$32,$X$30,IF(I886&gt;=$Y$32,$Y$30,IF(I886&gt;=$Z$32,$Z$30,IF(I886&gt;=$AA$32,$AA$30,IF(I886&gt;=$AB$32,$AB$30,IF(I886&gt;=$AC$32,$AC$30,IF(I886&gt;=$AD$32,$AD$30,IF(I886&gt;=$AE$32,$AE$30,$AF$30))))))))),"")</f>
        <v/>
      </c>
      <c r="S886" s="9" t="str" cm="1">
        <f t="array" ref="S886">IF(AND(D886&lt;&gt;"",D886&lt;&gt;"GR"),IF(COUNTIF($H$2:$H$1000,"&gt;=50")&gt;=10,IF(D886&lt;&gt;"GR",IF(AND(D886&gt;=55,H886&gt;=50),_xlfn.IFS(AND(H886&gt;=$AF$11,H886&gt;$AE$10,H886&gt;$AD$10,H886&gt;$AC$10,H886&gt;$AB$10,H886&gt;$AA$10,H886&gt;$Z$10),"AA",AND(H886&gt;=$AE$11,H886&gt;$AD$10,H886&gt;$AC$10,H886&gt;$AB$10,H886&gt;$AA$10,H886&gt;$Z$10),"BA",AND(H886&gt;=$AD$11,H886&gt;$AC$10,H886&gt;$AB$10,H886&gt;$AA$10,H886&gt;$Z$10),"BB",AND(H886&gt;=$AC$11,H886&gt;$AB$10,H886&gt;$AA$10,H886&gt;$Z$10),"CB",AND(H886&gt;=$AB$11,H886&gt;$AA$10,H886&gt;$Z$10),"CC",AND(H886&gt;=$AA$11,H886&gt;$Z$10),"DC",H886&gt;=50,"DD"),IF(H886&gt;=$Y$9,"FD","FF")),R886),IF(J886&gt;=$X$32,$X$30,IF(J886&gt;=$Y$32,$Y$30,IF(J886&gt;=$Z$32,$Z$30,IF(J886&gt;=$AA$32,$AA$30,IF(J886&gt;=$AB$32,$AB$30,IF(J886&gt;=$AC$32,$AC$30,IF(J886&gt;=$AD$32,$AD$30,IF(J886&gt;=$AE$32,$AE$30,$AF$30))))))))),R886)</f>
        <v/>
      </c>
      <c r="T886" s="9" t="str" cm="1">
        <f t="array" ref="T886">IF(A886&lt;&gt;"",IF(_xlfn.BITOR(D886&lt;&gt;"GR",D886&lt;&gt;""),IF(AND(J886&gt;=50,D886&gt;=55),_xlfn.RANK.EQ(J886,$J$2:$J$1000,0),_xlfn.IFS(S886="FD",999,S886="FF",1000)),IF(AND(J886&gt;=50,F886&gt;=55),_xlfn.RANK.EQ(J886,$J$2:$J$326,0),_xlfn.IFS(S886="FD",999,S886="FF",1000))),"")</f>
        <v/>
      </c>
    </row>
    <row r="887" spans="1:20" x14ac:dyDescent="0.2">
      <c r="A887" s="3"/>
      <c r="B887" s="3"/>
      <c r="C887" s="3"/>
      <c r="D887" s="3"/>
      <c r="E887" s="16">
        <f t="shared" si="176"/>
        <v>0</v>
      </c>
      <c r="F887" s="16">
        <f t="shared" si="177"/>
        <v>0</v>
      </c>
      <c r="G887" s="9">
        <f t="shared" si="175"/>
        <v>0</v>
      </c>
      <c r="H887" s="9">
        <f t="shared" si="178"/>
        <v>0</v>
      </c>
      <c r="I887" s="9">
        <f t="shared" si="186"/>
        <v>0</v>
      </c>
      <c r="J887" s="9">
        <f t="shared" si="187"/>
        <v>0</v>
      </c>
      <c r="K887" s="9" t="str">
        <f t="shared" si="179"/>
        <v/>
      </c>
      <c r="L887" s="9" t="str">
        <f t="shared" si="180"/>
        <v/>
      </c>
      <c r="M887" s="9" t="str">
        <f t="shared" si="181"/>
        <v/>
      </c>
      <c r="N887" s="9" t="str">
        <f t="shared" si="182"/>
        <v/>
      </c>
      <c r="O887" s="9" t="str">
        <f t="shared" si="183"/>
        <v/>
      </c>
      <c r="P887" s="9" t="str">
        <f t="shared" si="184"/>
        <v/>
      </c>
      <c r="Q887" s="9" t="str">
        <f t="shared" si="185"/>
        <v/>
      </c>
      <c r="R887" s="9" t="str">
        <f>IF(A887&lt;&gt;"",IF(COUNTIF($G$2:$G$1000,"&gt;=50")&gt;=10,IF(AND(F887&gt;=55,G887&gt;=50),IF(_xlfn.RANK.EQ(K887,$K$2:$K$1000,0)&lt;=ROUND(COUNTIFS($G$2:$G$1000,"&gt;=50",$F$2:$F$1000,"&gt;=55")/100*$AF$9,0),$AF$8,IF(_xlfn.RANK.EQ(L887,$L$2:$L$1000,0)&lt;=ROUND(COUNTIFS($G$2:$G$1000,"&gt;=50",$F$2:$F$1000,"&gt;=55")/100*$AE$9,0),$AE$8,IF(_xlfn.RANK.EQ(M887,$M$2:$M$1000,0)&lt;=ROUND(COUNTIFS($G$2:$G$1000,"&gt;=50",$F$2:$F$1000,"&gt;=55")/100*$AD$9,0),$AD$8,IF(_xlfn.RANK.EQ(N887,$N$2:$N$1000,0)&lt;=ROUND(COUNTIFS($G$2:$G$1000,"&gt;=50",$F$2:$F$1000,"&gt;=55")/100*$AC$9,0),$AC$8,IF(_xlfn.RANK.EQ(O887,$O$2:$O$1000,0)&lt;=ROUND(COUNTIFS($G$2:$G$1000,"&gt;=50",$F$2:$F$1000,"&gt;=55")/100*$AB$9,0),$AB$8,IF(_xlfn.RANK.EQ(P887,$P$2:$P$1000,0)&lt;=ROUND(COUNTIFS($G$2:$G$1000,"&gt;=50",$F$2:$F$1000,"&gt;=55")/100*$AA$9,0),$AA$8,$Z$8)))))),IF(I887&gt;=$Y$9,$Y$8,$X$8)),IF(I887&gt;=$X$32,$X$30,IF(I887&gt;=$Y$32,$Y$30,IF(I887&gt;=$Z$32,$Z$30,IF(I887&gt;=$AA$32,$AA$30,IF(I887&gt;=$AB$32,$AB$30,IF(I887&gt;=$AC$32,$AC$30,IF(I887&gt;=$AD$32,$AD$30,IF(I887&gt;=$AE$32,$AE$30,$AF$30))))))))),"")</f>
        <v/>
      </c>
      <c r="S887" s="9" t="str" cm="1">
        <f t="array" ref="S887">IF(AND(D887&lt;&gt;"",D887&lt;&gt;"GR"),IF(COUNTIF($H$2:$H$1000,"&gt;=50")&gt;=10,IF(D887&lt;&gt;"GR",IF(AND(D887&gt;=55,H887&gt;=50),_xlfn.IFS(AND(H887&gt;=$AF$11,H887&gt;$AE$10,H887&gt;$AD$10,H887&gt;$AC$10,H887&gt;$AB$10,H887&gt;$AA$10,H887&gt;$Z$10),"AA",AND(H887&gt;=$AE$11,H887&gt;$AD$10,H887&gt;$AC$10,H887&gt;$AB$10,H887&gt;$AA$10,H887&gt;$Z$10),"BA",AND(H887&gt;=$AD$11,H887&gt;$AC$10,H887&gt;$AB$10,H887&gt;$AA$10,H887&gt;$Z$10),"BB",AND(H887&gt;=$AC$11,H887&gt;$AB$10,H887&gt;$AA$10,H887&gt;$Z$10),"CB",AND(H887&gt;=$AB$11,H887&gt;$AA$10,H887&gt;$Z$10),"CC",AND(H887&gt;=$AA$11,H887&gt;$Z$10),"DC",H887&gt;=50,"DD"),IF(H887&gt;=$Y$9,"FD","FF")),R887),IF(J887&gt;=$X$32,$X$30,IF(J887&gt;=$Y$32,$Y$30,IF(J887&gt;=$Z$32,$Z$30,IF(J887&gt;=$AA$32,$AA$30,IF(J887&gt;=$AB$32,$AB$30,IF(J887&gt;=$AC$32,$AC$30,IF(J887&gt;=$AD$32,$AD$30,IF(J887&gt;=$AE$32,$AE$30,$AF$30))))))))),R887)</f>
        <v/>
      </c>
      <c r="T887" s="9" t="str" cm="1">
        <f t="array" ref="T887">IF(A887&lt;&gt;"",IF(_xlfn.BITOR(D887&lt;&gt;"GR",D887&lt;&gt;""),IF(AND(J887&gt;=50,D887&gt;=55),_xlfn.RANK.EQ(J887,$J$2:$J$1000,0),_xlfn.IFS(S887="FD",999,S887="FF",1000)),IF(AND(J887&gt;=50,F887&gt;=55),_xlfn.RANK.EQ(J887,$J$2:$J$326,0),_xlfn.IFS(S887="FD",999,S887="FF",1000))),"")</f>
        <v/>
      </c>
    </row>
    <row r="888" spans="1:20" x14ac:dyDescent="0.2">
      <c r="A888" s="3"/>
      <c r="B888" s="3"/>
      <c r="C888" s="3"/>
      <c r="D888" s="3"/>
      <c r="E888" s="16">
        <f t="shared" si="176"/>
        <v>0</v>
      </c>
      <c r="F888" s="16">
        <f t="shared" si="177"/>
        <v>0</v>
      </c>
      <c r="G888" s="9">
        <f t="shared" si="175"/>
        <v>0</v>
      </c>
      <c r="H888" s="9">
        <f t="shared" si="178"/>
        <v>0</v>
      </c>
      <c r="I888" s="9">
        <f t="shared" si="186"/>
        <v>0</v>
      </c>
      <c r="J888" s="9">
        <f t="shared" si="187"/>
        <v>0</v>
      </c>
      <c r="K888" s="9" t="str">
        <f t="shared" si="179"/>
        <v/>
      </c>
      <c r="L888" s="9" t="str">
        <f t="shared" si="180"/>
        <v/>
      </c>
      <c r="M888" s="9" t="str">
        <f t="shared" si="181"/>
        <v/>
      </c>
      <c r="N888" s="9" t="str">
        <f t="shared" si="182"/>
        <v/>
      </c>
      <c r="O888" s="9" t="str">
        <f t="shared" si="183"/>
        <v/>
      </c>
      <c r="P888" s="9" t="str">
        <f t="shared" si="184"/>
        <v/>
      </c>
      <c r="Q888" s="9" t="str">
        <f t="shared" si="185"/>
        <v/>
      </c>
      <c r="R888" s="9" t="str">
        <f>IF(A888&lt;&gt;"",IF(COUNTIF($G$2:$G$1000,"&gt;=50")&gt;=10,IF(AND(F888&gt;=55,G888&gt;=50),IF(_xlfn.RANK.EQ(K888,$K$2:$K$1000,0)&lt;=ROUND(COUNTIFS($G$2:$G$1000,"&gt;=50",$F$2:$F$1000,"&gt;=55")/100*$AF$9,0),$AF$8,IF(_xlfn.RANK.EQ(L888,$L$2:$L$1000,0)&lt;=ROUND(COUNTIFS($G$2:$G$1000,"&gt;=50",$F$2:$F$1000,"&gt;=55")/100*$AE$9,0),$AE$8,IF(_xlfn.RANK.EQ(M888,$M$2:$M$1000,0)&lt;=ROUND(COUNTIFS($G$2:$G$1000,"&gt;=50",$F$2:$F$1000,"&gt;=55")/100*$AD$9,0),$AD$8,IF(_xlfn.RANK.EQ(N888,$N$2:$N$1000,0)&lt;=ROUND(COUNTIFS($G$2:$G$1000,"&gt;=50",$F$2:$F$1000,"&gt;=55")/100*$AC$9,0),$AC$8,IF(_xlfn.RANK.EQ(O888,$O$2:$O$1000,0)&lt;=ROUND(COUNTIFS($G$2:$G$1000,"&gt;=50",$F$2:$F$1000,"&gt;=55")/100*$AB$9,0),$AB$8,IF(_xlfn.RANK.EQ(P888,$P$2:$P$1000,0)&lt;=ROUND(COUNTIFS($G$2:$G$1000,"&gt;=50",$F$2:$F$1000,"&gt;=55")/100*$AA$9,0),$AA$8,$Z$8)))))),IF(I888&gt;=$Y$9,$Y$8,$X$8)),IF(I888&gt;=$X$32,$X$30,IF(I888&gt;=$Y$32,$Y$30,IF(I888&gt;=$Z$32,$Z$30,IF(I888&gt;=$AA$32,$AA$30,IF(I888&gt;=$AB$32,$AB$30,IF(I888&gt;=$AC$32,$AC$30,IF(I888&gt;=$AD$32,$AD$30,IF(I888&gt;=$AE$32,$AE$30,$AF$30))))))))),"")</f>
        <v/>
      </c>
      <c r="S888" s="9" t="str" cm="1">
        <f t="array" ref="S888">IF(AND(D888&lt;&gt;"",D888&lt;&gt;"GR"),IF(COUNTIF($H$2:$H$1000,"&gt;=50")&gt;=10,IF(D888&lt;&gt;"GR",IF(AND(D888&gt;=55,H888&gt;=50),_xlfn.IFS(AND(H888&gt;=$AF$11,H888&gt;$AE$10,H888&gt;$AD$10,H888&gt;$AC$10,H888&gt;$AB$10,H888&gt;$AA$10,H888&gt;$Z$10),"AA",AND(H888&gt;=$AE$11,H888&gt;$AD$10,H888&gt;$AC$10,H888&gt;$AB$10,H888&gt;$AA$10,H888&gt;$Z$10),"BA",AND(H888&gt;=$AD$11,H888&gt;$AC$10,H888&gt;$AB$10,H888&gt;$AA$10,H888&gt;$Z$10),"BB",AND(H888&gt;=$AC$11,H888&gt;$AB$10,H888&gt;$AA$10,H888&gt;$Z$10),"CB",AND(H888&gt;=$AB$11,H888&gt;$AA$10,H888&gt;$Z$10),"CC",AND(H888&gt;=$AA$11,H888&gt;$Z$10),"DC",H888&gt;=50,"DD"),IF(H888&gt;=$Y$9,"FD","FF")),R888),IF(J888&gt;=$X$32,$X$30,IF(J888&gt;=$Y$32,$Y$30,IF(J888&gt;=$Z$32,$Z$30,IF(J888&gt;=$AA$32,$AA$30,IF(J888&gt;=$AB$32,$AB$30,IF(J888&gt;=$AC$32,$AC$30,IF(J888&gt;=$AD$32,$AD$30,IF(J888&gt;=$AE$32,$AE$30,$AF$30))))))))),R888)</f>
        <v/>
      </c>
      <c r="T888" s="9" t="str" cm="1">
        <f t="array" ref="T888">IF(A888&lt;&gt;"",IF(_xlfn.BITOR(D888&lt;&gt;"GR",D888&lt;&gt;""),IF(AND(J888&gt;=50,D888&gt;=55),_xlfn.RANK.EQ(J888,$J$2:$J$1000,0),_xlfn.IFS(S888="FD",999,S888="FF",1000)),IF(AND(J888&gt;=50,F888&gt;=55),_xlfn.RANK.EQ(J888,$J$2:$J$326,0),_xlfn.IFS(S888="FD",999,S888="FF",1000))),"")</f>
        <v/>
      </c>
    </row>
    <row r="889" spans="1:20" x14ac:dyDescent="0.2">
      <c r="A889" s="3"/>
      <c r="B889" s="3"/>
      <c r="C889" s="3"/>
      <c r="D889" s="3"/>
      <c r="E889" s="16">
        <f t="shared" si="176"/>
        <v>0</v>
      </c>
      <c r="F889" s="16">
        <f t="shared" si="177"/>
        <v>0</v>
      </c>
      <c r="G889" s="9">
        <f t="shared" si="175"/>
        <v>0</v>
      </c>
      <c r="H889" s="9">
        <f t="shared" si="178"/>
        <v>0</v>
      </c>
      <c r="I889" s="9">
        <f t="shared" si="186"/>
        <v>0</v>
      </c>
      <c r="J889" s="9">
        <f t="shared" si="187"/>
        <v>0</v>
      </c>
      <c r="K889" s="9" t="str">
        <f t="shared" si="179"/>
        <v/>
      </c>
      <c r="L889" s="9" t="str">
        <f t="shared" si="180"/>
        <v/>
      </c>
      <c r="M889" s="9" t="str">
        <f t="shared" si="181"/>
        <v/>
      </c>
      <c r="N889" s="9" t="str">
        <f t="shared" si="182"/>
        <v/>
      </c>
      <c r="O889" s="9" t="str">
        <f t="shared" si="183"/>
        <v/>
      </c>
      <c r="P889" s="9" t="str">
        <f t="shared" si="184"/>
        <v/>
      </c>
      <c r="Q889" s="9" t="str">
        <f t="shared" si="185"/>
        <v/>
      </c>
      <c r="R889" s="9" t="str">
        <f>IF(A889&lt;&gt;"",IF(COUNTIF($G$2:$G$1000,"&gt;=50")&gt;=10,IF(AND(F889&gt;=55,G889&gt;=50),IF(_xlfn.RANK.EQ(K889,$K$2:$K$1000,0)&lt;=ROUND(COUNTIFS($G$2:$G$1000,"&gt;=50",$F$2:$F$1000,"&gt;=55")/100*$AF$9,0),$AF$8,IF(_xlfn.RANK.EQ(L889,$L$2:$L$1000,0)&lt;=ROUND(COUNTIFS($G$2:$G$1000,"&gt;=50",$F$2:$F$1000,"&gt;=55")/100*$AE$9,0),$AE$8,IF(_xlfn.RANK.EQ(M889,$M$2:$M$1000,0)&lt;=ROUND(COUNTIFS($G$2:$G$1000,"&gt;=50",$F$2:$F$1000,"&gt;=55")/100*$AD$9,0),$AD$8,IF(_xlfn.RANK.EQ(N889,$N$2:$N$1000,0)&lt;=ROUND(COUNTIFS($G$2:$G$1000,"&gt;=50",$F$2:$F$1000,"&gt;=55")/100*$AC$9,0),$AC$8,IF(_xlfn.RANK.EQ(O889,$O$2:$O$1000,0)&lt;=ROUND(COUNTIFS($G$2:$G$1000,"&gt;=50",$F$2:$F$1000,"&gt;=55")/100*$AB$9,0),$AB$8,IF(_xlfn.RANK.EQ(P889,$P$2:$P$1000,0)&lt;=ROUND(COUNTIFS($G$2:$G$1000,"&gt;=50",$F$2:$F$1000,"&gt;=55")/100*$AA$9,0),$AA$8,$Z$8)))))),IF(I889&gt;=$Y$9,$Y$8,$X$8)),IF(I889&gt;=$X$32,$X$30,IF(I889&gt;=$Y$32,$Y$30,IF(I889&gt;=$Z$32,$Z$30,IF(I889&gt;=$AA$32,$AA$30,IF(I889&gt;=$AB$32,$AB$30,IF(I889&gt;=$AC$32,$AC$30,IF(I889&gt;=$AD$32,$AD$30,IF(I889&gt;=$AE$32,$AE$30,$AF$30))))))))),"")</f>
        <v/>
      </c>
      <c r="S889" s="9" t="str" cm="1">
        <f t="array" ref="S889">IF(AND(D889&lt;&gt;"",D889&lt;&gt;"GR"),IF(COUNTIF($H$2:$H$1000,"&gt;=50")&gt;=10,IF(D889&lt;&gt;"GR",IF(AND(D889&gt;=55,H889&gt;=50),_xlfn.IFS(AND(H889&gt;=$AF$11,H889&gt;$AE$10,H889&gt;$AD$10,H889&gt;$AC$10,H889&gt;$AB$10,H889&gt;$AA$10,H889&gt;$Z$10),"AA",AND(H889&gt;=$AE$11,H889&gt;$AD$10,H889&gt;$AC$10,H889&gt;$AB$10,H889&gt;$AA$10,H889&gt;$Z$10),"BA",AND(H889&gt;=$AD$11,H889&gt;$AC$10,H889&gt;$AB$10,H889&gt;$AA$10,H889&gt;$Z$10),"BB",AND(H889&gt;=$AC$11,H889&gt;$AB$10,H889&gt;$AA$10,H889&gt;$Z$10),"CB",AND(H889&gt;=$AB$11,H889&gt;$AA$10,H889&gt;$Z$10),"CC",AND(H889&gt;=$AA$11,H889&gt;$Z$10),"DC",H889&gt;=50,"DD"),IF(H889&gt;=$Y$9,"FD","FF")),R889),IF(J889&gt;=$X$32,$X$30,IF(J889&gt;=$Y$32,$Y$30,IF(J889&gt;=$Z$32,$Z$30,IF(J889&gt;=$AA$32,$AA$30,IF(J889&gt;=$AB$32,$AB$30,IF(J889&gt;=$AC$32,$AC$30,IF(J889&gt;=$AD$32,$AD$30,IF(J889&gt;=$AE$32,$AE$30,$AF$30))))))))),R889)</f>
        <v/>
      </c>
      <c r="T889" s="9" t="str" cm="1">
        <f t="array" ref="T889">IF(A889&lt;&gt;"",IF(_xlfn.BITOR(D889&lt;&gt;"GR",D889&lt;&gt;""),IF(AND(J889&gt;=50,D889&gt;=55),_xlfn.RANK.EQ(J889,$J$2:$J$1000,0),_xlfn.IFS(S889="FD",999,S889="FF",1000)),IF(AND(J889&gt;=50,F889&gt;=55),_xlfn.RANK.EQ(J889,$J$2:$J$326,0),_xlfn.IFS(S889="FD",999,S889="FF",1000))),"")</f>
        <v/>
      </c>
    </row>
    <row r="890" spans="1:20" x14ac:dyDescent="0.2">
      <c r="A890" s="3"/>
      <c r="B890" s="3"/>
      <c r="C890" s="3"/>
      <c r="D890" s="3"/>
      <c r="E890" s="16">
        <f t="shared" si="176"/>
        <v>0</v>
      </c>
      <c r="F890" s="16">
        <f t="shared" si="177"/>
        <v>0</v>
      </c>
      <c r="G890" s="9">
        <f t="shared" si="175"/>
        <v>0</v>
      </c>
      <c r="H890" s="9">
        <f t="shared" si="178"/>
        <v>0</v>
      </c>
      <c r="I890" s="9">
        <f t="shared" si="186"/>
        <v>0</v>
      </c>
      <c r="J890" s="9">
        <f t="shared" si="187"/>
        <v>0</v>
      </c>
      <c r="K890" s="9" t="str">
        <f t="shared" si="179"/>
        <v/>
      </c>
      <c r="L890" s="9" t="str">
        <f t="shared" si="180"/>
        <v/>
      </c>
      <c r="M890" s="9" t="str">
        <f t="shared" si="181"/>
        <v/>
      </c>
      <c r="N890" s="9" t="str">
        <f t="shared" si="182"/>
        <v/>
      </c>
      <c r="O890" s="9" t="str">
        <f t="shared" si="183"/>
        <v/>
      </c>
      <c r="P890" s="9" t="str">
        <f t="shared" si="184"/>
        <v/>
      </c>
      <c r="Q890" s="9" t="str">
        <f t="shared" si="185"/>
        <v/>
      </c>
      <c r="R890" s="9" t="str">
        <f>IF(A890&lt;&gt;"",IF(COUNTIF($G$2:$G$1000,"&gt;=50")&gt;=10,IF(AND(F890&gt;=55,G890&gt;=50),IF(_xlfn.RANK.EQ(K890,$K$2:$K$1000,0)&lt;=ROUND(COUNTIFS($G$2:$G$1000,"&gt;=50",$F$2:$F$1000,"&gt;=55")/100*$AF$9,0),$AF$8,IF(_xlfn.RANK.EQ(L890,$L$2:$L$1000,0)&lt;=ROUND(COUNTIFS($G$2:$G$1000,"&gt;=50",$F$2:$F$1000,"&gt;=55")/100*$AE$9,0),$AE$8,IF(_xlfn.RANK.EQ(M890,$M$2:$M$1000,0)&lt;=ROUND(COUNTIFS($G$2:$G$1000,"&gt;=50",$F$2:$F$1000,"&gt;=55")/100*$AD$9,0),$AD$8,IF(_xlfn.RANK.EQ(N890,$N$2:$N$1000,0)&lt;=ROUND(COUNTIFS($G$2:$G$1000,"&gt;=50",$F$2:$F$1000,"&gt;=55")/100*$AC$9,0),$AC$8,IF(_xlfn.RANK.EQ(O890,$O$2:$O$1000,0)&lt;=ROUND(COUNTIFS($G$2:$G$1000,"&gt;=50",$F$2:$F$1000,"&gt;=55")/100*$AB$9,0),$AB$8,IF(_xlfn.RANK.EQ(P890,$P$2:$P$1000,0)&lt;=ROUND(COUNTIFS($G$2:$G$1000,"&gt;=50",$F$2:$F$1000,"&gt;=55")/100*$AA$9,0),$AA$8,$Z$8)))))),IF(I890&gt;=$Y$9,$Y$8,$X$8)),IF(I890&gt;=$X$32,$X$30,IF(I890&gt;=$Y$32,$Y$30,IF(I890&gt;=$Z$32,$Z$30,IF(I890&gt;=$AA$32,$AA$30,IF(I890&gt;=$AB$32,$AB$30,IF(I890&gt;=$AC$32,$AC$30,IF(I890&gt;=$AD$32,$AD$30,IF(I890&gt;=$AE$32,$AE$30,$AF$30))))))))),"")</f>
        <v/>
      </c>
      <c r="S890" s="9" t="str" cm="1">
        <f t="array" ref="S890">IF(AND(D890&lt;&gt;"",D890&lt;&gt;"GR"),IF(COUNTIF($H$2:$H$1000,"&gt;=50")&gt;=10,IF(D890&lt;&gt;"GR",IF(AND(D890&gt;=55,H890&gt;=50),_xlfn.IFS(AND(H890&gt;=$AF$11,H890&gt;$AE$10,H890&gt;$AD$10,H890&gt;$AC$10,H890&gt;$AB$10,H890&gt;$AA$10,H890&gt;$Z$10),"AA",AND(H890&gt;=$AE$11,H890&gt;$AD$10,H890&gt;$AC$10,H890&gt;$AB$10,H890&gt;$AA$10,H890&gt;$Z$10),"BA",AND(H890&gt;=$AD$11,H890&gt;$AC$10,H890&gt;$AB$10,H890&gt;$AA$10,H890&gt;$Z$10),"BB",AND(H890&gt;=$AC$11,H890&gt;$AB$10,H890&gt;$AA$10,H890&gt;$Z$10),"CB",AND(H890&gt;=$AB$11,H890&gt;$AA$10,H890&gt;$Z$10),"CC",AND(H890&gt;=$AA$11,H890&gt;$Z$10),"DC",H890&gt;=50,"DD"),IF(H890&gt;=$Y$9,"FD","FF")),R890),IF(J890&gt;=$X$32,$X$30,IF(J890&gt;=$Y$32,$Y$30,IF(J890&gt;=$Z$32,$Z$30,IF(J890&gt;=$AA$32,$AA$30,IF(J890&gt;=$AB$32,$AB$30,IF(J890&gt;=$AC$32,$AC$30,IF(J890&gt;=$AD$32,$AD$30,IF(J890&gt;=$AE$32,$AE$30,$AF$30))))))))),R890)</f>
        <v/>
      </c>
      <c r="T890" s="9" t="str" cm="1">
        <f t="array" ref="T890">IF(A890&lt;&gt;"",IF(_xlfn.BITOR(D890&lt;&gt;"GR",D890&lt;&gt;""),IF(AND(J890&gt;=50,D890&gt;=55),_xlfn.RANK.EQ(J890,$J$2:$J$1000,0),_xlfn.IFS(S890="FD",999,S890="FF",1000)),IF(AND(J890&gt;=50,F890&gt;=55),_xlfn.RANK.EQ(J890,$J$2:$J$326,0),_xlfn.IFS(S890="FD",999,S890="FF",1000))),"")</f>
        <v/>
      </c>
    </row>
    <row r="891" spans="1:20" x14ac:dyDescent="0.2">
      <c r="A891" s="3"/>
      <c r="B891" s="3"/>
      <c r="C891" s="3"/>
      <c r="D891" s="3"/>
      <c r="E891" s="16">
        <f t="shared" si="176"/>
        <v>0</v>
      </c>
      <c r="F891" s="16">
        <f t="shared" si="177"/>
        <v>0</v>
      </c>
      <c r="G891" s="9">
        <f t="shared" si="175"/>
        <v>0</v>
      </c>
      <c r="H891" s="9">
        <f t="shared" si="178"/>
        <v>0</v>
      </c>
      <c r="I891" s="9">
        <f t="shared" si="186"/>
        <v>0</v>
      </c>
      <c r="J891" s="9">
        <f t="shared" si="187"/>
        <v>0</v>
      </c>
      <c r="K891" s="9" t="str">
        <f t="shared" si="179"/>
        <v/>
      </c>
      <c r="L891" s="9" t="str">
        <f t="shared" si="180"/>
        <v/>
      </c>
      <c r="M891" s="9" t="str">
        <f t="shared" si="181"/>
        <v/>
      </c>
      <c r="N891" s="9" t="str">
        <f t="shared" si="182"/>
        <v/>
      </c>
      <c r="O891" s="9" t="str">
        <f t="shared" si="183"/>
        <v/>
      </c>
      <c r="P891" s="9" t="str">
        <f t="shared" si="184"/>
        <v/>
      </c>
      <c r="Q891" s="9" t="str">
        <f t="shared" si="185"/>
        <v/>
      </c>
      <c r="R891" s="9" t="str">
        <f>IF(A891&lt;&gt;"",IF(COUNTIF($G$2:$G$1000,"&gt;=50")&gt;=10,IF(AND(F891&gt;=55,G891&gt;=50),IF(_xlfn.RANK.EQ(K891,$K$2:$K$1000,0)&lt;=ROUND(COUNTIFS($G$2:$G$1000,"&gt;=50",$F$2:$F$1000,"&gt;=55")/100*$AF$9,0),$AF$8,IF(_xlfn.RANK.EQ(L891,$L$2:$L$1000,0)&lt;=ROUND(COUNTIFS($G$2:$G$1000,"&gt;=50",$F$2:$F$1000,"&gt;=55")/100*$AE$9,0),$AE$8,IF(_xlfn.RANK.EQ(M891,$M$2:$M$1000,0)&lt;=ROUND(COUNTIFS($G$2:$G$1000,"&gt;=50",$F$2:$F$1000,"&gt;=55")/100*$AD$9,0),$AD$8,IF(_xlfn.RANK.EQ(N891,$N$2:$N$1000,0)&lt;=ROUND(COUNTIFS($G$2:$G$1000,"&gt;=50",$F$2:$F$1000,"&gt;=55")/100*$AC$9,0),$AC$8,IF(_xlfn.RANK.EQ(O891,$O$2:$O$1000,0)&lt;=ROUND(COUNTIFS($G$2:$G$1000,"&gt;=50",$F$2:$F$1000,"&gt;=55")/100*$AB$9,0),$AB$8,IF(_xlfn.RANK.EQ(P891,$P$2:$P$1000,0)&lt;=ROUND(COUNTIFS($G$2:$G$1000,"&gt;=50",$F$2:$F$1000,"&gt;=55")/100*$AA$9,0),$AA$8,$Z$8)))))),IF(I891&gt;=$Y$9,$Y$8,$X$8)),IF(I891&gt;=$X$32,$X$30,IF(I891&gt;=$Y$32,$Y$30,IF(I891&gt;=$Z$32,$Z$30,IF(I891&gt;=$AA$32,$AA$30,IF(I891&gt;=$AB$32,$AB$30,IF(I891&gt;=$AC$32,$AC$30,IF(I891&gt;=$AD$32,$AD$30,IF(I891&gt;=$AE$32,$AE$30,$AF$30))))))))),"")</f>
        <v/>
      </c>
      <c r="S891" s="9" t="str" cm="1">
        <f t="array" ref="S891">IF(AND(D891&lt;&gt;"",D891&lt;&gt;"GR"),IF(COUNTIF($H$2:$H$1000,"&gt;=50")&gt;=10,IF(D891&lt;&gt;"GR",IF(AND(D891&gt;=55,H891&gt;=50),_xlfn.IFS(AND(H891&gt;=$AF$11,H891&gt;$AE$10,H891&gt;$AD$10,H891&gt;$AC$10,H891&gt;$AB$10,H891&gt;$AA$10,H891&gt;$Z$10),"AA",AND(H891&gt;=$AE$11,H891&gt;$AD$10,H891&gt;$AC$10,H891&gt;$AB$10,H891&gt;$AA$10,H891&gt;$Z$10),"BA",AND(H891&gt;=$AD$11,H891&gt;$AC$10,H891&gt;$AB$10,H891&gt;$AA$10,H891&gt;$Z$10),"BB",AND(H891&gt;=$AC$11,H891&gt;$AB$10,H891&gt;$AA$10,H891&gt;$Z$10),"CB",AND(H891&gt;=$AB$11,H891&gt;$AA$10,H891&gt;$Z$10),"CC",AND(H891&gt;=$AA$11,H891&gt;$Z$10),"DC",H891&gt;=50,"DD"),IF(H891&gt;=$Y$9,"FD","FF")),R891),IF(J891&gt;=$X$32,$X$30,IF(J891&gt;=$Y$32,$Y$30,IF(J891&gt;=$Z$32,$Z$30,IF(J891&gt;=$AA$32,$AA$30,IF(J891&gt;=$AB$32,$AB$30,IF(J891&gt;=$AC$32,$AC$30,IF(J891&gt;=$AD$32,$AD$30,IF(J891&gt;=$AE$32,$AE$30,$AF$30))))))))),R891)</f>
        <v/>
      </c>
      <c r="T891" s="9" t="str" cm="1">
        <f t="array" ref="T891">IF(A891&lt;&gt;"",IF(_xlfn.BITOR(D891&lt;&gt;"GR",D891&lt;&gt;""),IF(AND(J891&gt;=50,D891&gt;=55),_xlfn.RANK.EQ(J891,$J$2:$J$1000,0),_xlfn.IFS(S891="FD",999,S891="FF",1000)),IF(AND(J891&gt;=50,F891&gt;=55),_xlfn.RANK.EQ(J891,$J$2:$J$326,0),_xlfn.IFS(S891="FD",999,S891="FF",1000))),"")</f>
        <v/>
      </c>
    </row>
    <row r="892" spans="1:20" x14ac:dyDescent="0.2">
      <c r="A892" s="3"/>
      <c r="B892" s="3"/>
      <c r="C892" s="3"/>
      <c r="D892" s="3"/>
      <c r="E892" s="16">
        <f t="shared" si="176"/>
        <v>0</v>
      </c>
      <c r="F892" s="16">
        <f t="shared" si="177"/>
        <v>0</v>
      </c>
      <c r="G892" s="9">
        <f t="shared" si="175"/>
        <v>0</v>
      </c>
      <c r="H892" s="9">
        <f t="shared" si="178"/>
        <v>0</v>
      </c>
      <c r="I892" s="9">
        <f t="shared" si="186"/>
        <v>0</v>
      </c>
      <c r="J892" s="9">
        <f t="shared" si="187"/>
        <v>0</v>
      </c>
      <c r="K892" s="9" t="str">
        <f t="shared" si="179"/>
        <v/>
      </c>
      <c r="L892" s="9" t="str">
        <f t="shared" si="180"/>
        <v/>
      </c>
      <c r="M892" s="9" t="str">
        <f t="shared" si="181"/>
        <v/>
      </c>
      <c r="N892" s="9" t="str">
        <f t="shared" si="182"/>
        <v/>
      </c>
      <c r="O892" s="9" t="str">
        <f t="shared" si="183"/>
        <v/>
      </c>
      <c r="P892" s="9" t="str">
        <f t="shared" si="184"/>
        <v/>
      </c>
      <c r="Q892" s="9" t="str">
        <f t="shared" si="185"/>
        <v/>
      </c>
      <c r="R892" s="9" t="str">
        <f>IF(A892&lt;&gt;"",IF(COUNTIF($G$2:$G$1000,"&gt;=50")&gt;=10,IF(AND(F892&gt;=55,G892&gt;=50),IF(_xlfn.RANK.EQ(K892,$K$2:$K$1000,0)&lt;=ROUND(COUNTIFS($G$2:$G$1000,"&gt;=50",$F$2:$F$1000,"&gt;=55")/100*$AF$9,0),$AF$8,IF(_xlfn.RANK.EQ(L892,$L$2:$L$1000,0)&lt;=ROUND(COUNTIFS($G$2:$G$1000,"&gt;=50",$F$2:$F$1000,"&gt;=55")/100*$AE$9,0),$AE$8,IF(_xlfn.RANK.EQ(M892,$M$2:$M$1000,0)&lt;=ROUND(COUNTIFS($G$2:$G$1000,"&gt;=50",$F$2:$F$1000,"&gt;=55")/100*$AD$9,0),$AD$8,IF(_xlfn.RANK.EQ(N892,$N$2:$N$1000,0)&lt;=ROUND(COUNTIFS($G$2:$G$1000,"&gt;=50",$F$2:$F$1000,"&gt;=55")/100*$AC$9,0),$AC$8,IF(_xlfn.RANK.EQ(O892,$O$2:$O$1000,0)&lt;=ROUND(COUNTIFS($G$2:$G$1000,"&gt;=50",$F$2:$F$1000,"&gt;=55")/100*$AB$9,0),$AB$8,IF(_xlfn.RANK.EQ(P892,$P$2:$P$1000,0)&lt;=ROUND(COUNTIFS($G$2:$G$1000,"&gt;=50",$F$2:$F$1000,"&gt;=55")/100*$AA$9,0),$AA$8,$Z$8)))))),IF(I892&gt;=$Y$9,$Y$8,$X$8)),IF(I892&gt;=$X$32,$X$30,IF(I892&gt;=$Y$32,$Y$30,IF(I892&gt;=$Z$32,$Z$30,IF(I892&gt;=$AA$32,$AA$30,IF(I892&gt;=$AB$32,$AB$30,IF(I892&gt;=$AC$32,$AC$30,IF(I892&gt;=$AD$32,$AD$30,IF(I892&gt;=$AE$32,$AE$30,$AF$30))))))))),"")</f>
        <v/>
      </c>
      <c r="S892" s="9" t="str" cm="1">
        <f t="array" ref="S892">IF(AND(D892&lt;&gt;"",D892&lt;&gt;"GR"),IF(COUNTIF($H$2:$H$1000,"&gt;=50")&gt;=10,IF(D892&lt;&gt;"GR",IF(AND(D892&gt;=55,H892&gt;=50),_xlfn.IFS(AND(H892&gt;=$AF$11,H892&gt;$AE$10,H892&gt;$AD$10,H892&gt;$AC$10,H892&gt;$AB$10,H892&gt;$AA$10,H892&gt;$Z$10),"AA",AND(H892&gt;=$AE$11,H892&gt;$AD$10,H892&gt;$AC$10,H892&gt;$AB$10,H892&gt;$AA$10,H892&gt;$Z$10),"BA",AND(H892&gt;=$AD$11,H892&gt;$AC$10,H892&gt;$AB$10,H892&gt;$AA$10,H892&gt;$Z$10),"BB",AND(H892&gt;=$AC$11,H892&gt;$AB$10,H892&gt;$AA$10,H892&gt;$Z$10),"CB",AND(H892&gt;=$AB$11,H892&gt;$AA$10,H892&gt;$Z$10),"CC",AND(H892&gt;=$AA$11,H892&gt;$Z$10),"DC",H892&gt;=50,"DD"),IF(H892&gt;=$Y$9,"FD","FF")),R892),IF(J892&gt;=$X$32,$X$30,IF(J892&gt;=$Y$32,$Y$30,IF(J892&gt;=$Z$32,$Z$30,IF(J892&gt;=$AA$32,$AA$30,IF(J892&gt;=$AB$32,$AB$30,IF(J892&gt;=$AC$32,$AC$30,IF(J892&gt;=$AD$32,$AD$30,IF(J892&gt;=$AE$32,$AE$30,$AF$30))))))))),R892)</f>
        <v/>
      </c>
      <c r="T892" s="9" t="str" cm="1">
        <f t="array" ref="T892">IF(A892&lt;&gt;"",IF(_xlfn.BITOR(D892&lt;&gt;"GR",D892&lt;&gt;""),IF(AND(J892&gt;=50,D892&gt;=55),_xlfn.RANK.EQ(J892,$J$2:$J$1000,0),_xlfn.IFS(S892="FD",999,S892="FF",1000)),IF(AND(J892&gt;=50,F892&gt;=55),_xlfn.RANK.EQ(J892,$J$2:$J$326,0),_xlfn.IFS(S892="FD",999,S892="FF",1000))),"")</f>
        <v/>
      </c>
    </row>
    <row r="893" spans="1:20" x14ac:dyDescent="0.2">
      <c r="A893" s="3"/>
      <c r="B893" s="3"/>
      <c r="C893" s="3"/>
      <c r="D893" s="3"/>
      <c r="E893" s="16">
        <f t="shared" si="176"/>
        <v>0</v>
      </c>
      <c r="F893" s="16">
        <f t="shared" si="177"/>
        <v>0</v>
      </c>
      <c r="G893" s="9">
        <f t="shared" si="175"/>
        <v>0</v>
      </c>
      <c r="H893" s="9">
        <f t="shared" si="178"/>
        <v>0</v>
      </c>
      <c r="I893" s="9">
        <f t="shared" si="186"/>
        <v>0</v>
      </c>
      <c r="J893" s="9">
        <f t="shared" si="187"/>
        <v>0</v>
      </c>
      <c r="K893" s="9" t="str">
        <f t="shared" si="179"/>
        <v/>
      </c>
      <c r="L893" s="9" t="str">
        <f t="shared" si="180"/>
        <v/>
      </c>
      <c r="M893" s="9" t="str">
        <f t="shared" si="181"/>
        <v/>
      </c>
      <c r="N893" s="9" t="str">
        <f t="shared" si="182"/>
        <v/>
      </c>
      <c r="O893" s="9" t="str">
        <f t="shared" si="183"/>
        <v/>
      </c>
      <c r="P893" s="9" t="str">
        <f t="shared" si="184"/>
        <v/>
      </c>
      <c r="Q893" s="9" t="str">
        <f t="shared" si="185"/>
        <v/>
      </c>
      <c r="R893" s="9" t="str">
        <f>IF(A893&lt;&gt;"",IF(COUNTIF($G$2:$G$1000,"&gt;=50")&gt;=10,IF(AND(F893&gt;=55,G893&gt;=50),IF(_xlfn.RANK.EQ(K893,$K$2:$K$1000,0)&lt;=ROUND(COUNTIFS($G$2:$G$1000,"&gt;=50",$F$2:$F$1000,"&gt;=55")/100*$AF$9,0),$AF$8,IF(_xlfn.RANK.EQ(L893,$L$2:$L$1000,0)&lt;=ROUND(COUNTIFS($G$2:$G$1000,"&gt;=50",$F$2:$F$1000,"&gt;=55")/100*$AE$9,0),$AE$8,IF(_xlfn.RANK.EQ(M893,$M$2:$M$1000,0)&lt;=ROUND(COUNTIFS($G$2:$G$1000,"&gt;=50",$F$2:$F$1000,"&gt;=55")/100*$AD$9,0),$AD$8,IF(_xlfn.RANK.EQ(N893,$N$2:$N$1000,0)&lt;=ROUND(COUNTIFS($G$2:$G$1000,"&gt;=50",$F$2:$F$1000,"&gt;=55")/100*$AC$9,0),$AC$8,IF(_xlfn.RANK.EQ(O893,$O$2:$O$1000,0)&lt;=ROUND(COUNTIFS($G$2:$G$1000,"&gt;=50",$F$2:$F$1000,"&gt;=55")/100*$AB$9,0),$AB$8,IF(_xlfn.RANK.EQ(P893,$P$2:$P$1000,0)&lt;=ROUND(COUNTIFS($G$2:$G$1000,"&gt;=50",$F$2:$F$1000,"&gt;=55")/100*$AA$9,0),$AA$8,$Z$8)))))),IF(I893&gt;=$Y$9,$Y$8,$X$8)),IF(I893&gt;=$X$32,$X$30,IF(I893&gt;=$Y$32,$Y$30,IF(I893&gt;=$Z$32,$Z$30,IF(I893&gt;=$AA$32,$AA$30,IF(I893&gt;=$AB$32,$AB$30,IF(I893&gt;=$AC$32,$AC$30,IF(I893&gt;=$AD$32,$AD$30,IF(I893&gt;=$AE$32,$AE$30,$AF$30))))))))),"")</f>
        <v/>
      </c>
      <c r="S893" s="9" t="str" cm="1">
        <f t="array" ref="S893">IF(AND(D893&lt;&gt;"",D893&lt;&gt;"GR"),IF(COUNTIF($H$2:$H$1000,"&gt;=50")&gt;=10,IF(D893&lt;&gt;"GR",IF(AND(D893&gt;=55,H893&gt;=50),_xlfn.IFS(AND(H893&gt;=$AF$11,H893&gt;$AE$10,H893&gt;$AD$10,H893&gt;$AC$10,H893&gt;$AB$10,H893&gt;$AA$10,H893&gt;$Z$10),"AA",AND(H893&gt;=$AE$11,H893&gt;$AD$10,H893&gt;$AC$10,H893&gt;$AB$10,H893&gt;$AA$10,H893&gt;$Z$10),"BA",AND(H893&gt;=$AD$11,H893&gt;$AC$10,H893&gt;$AB$10,H893&gt;$AA$10,H893&gt;$Z$10),"BB",AND(H893&gt;=$AC$11,H893&gt;$AB$10,H893&gt;$AA$10,H893&gt;$Z$10),"CB",AND(H893&gt;=$AB$11,H893&gt;$AA$10,H893&gt;$Z$10),"CC",AND(H893&gt;=$AA$11,H893&gt;$Z$10),"DC",H893&gt;=50,"DD"),IF(H893&gt;=$Y$9,"FD","FF")),R893),IF(J893&gt;=$X$32,$X$30,IF(J893&gt;=$Y$32,$Y$30,IF(J893&gt;=$Z$32,$Z$30,IF(J893&gt;=$AA$32,$AA$30,IF(J893&gt;=$AB$32,$AB$30,IF(J893&gt;=$AC$32,$AC$30,IF(J893&gt;=$AD$32,$AD$30,IF(J893&gt;=$AE$32,$AE$30,$AF$30))))))))),R893)</f>
        <v/>
      </c>
      <c r="T893" s="9" t="str" cm="1">
        <f t="array" ref="T893">IF(A893&lt;&gt;"",IF(_xlfn.BITOR(D893&lt;&gt;"GR",D893&lt;&gt;""),IF(AND(J893&gt;=50,D893&gt;=55),_xlfn.RANK.EQ(J893,$J$2:$J$1000,0),_xlfn.IFS(S893="FD",999,S893="FF",1000)),IF(AND(J893&gt;=50,F893&gt;=55),_xlfn.RANK.EQ(J893,$J$2:$J$326,0),_xlfn.IFS(S893="FD",999,S893="FF",1000))),"")</f>
        <v/>
      </c>
    </row>
    <row r="894" spans="1:20" x14ac:dyDescent="0.2">
      <c r="A894" s="3"/>
      <c r="B894" s="3"/>
      <c r="C894" s="3"/>
      <c r="D894" s="3"/>
      <c r="E894" s="16">
        <f t="shared" si="176"/>
        <v>0</v>
      </c>
      <c r="F894" s="16">
        <f t="shared" si="177"/>
        <v>0</v>
      </c>
      <c r="G894" s="9">
        <f t="shared" si="175"/>
        <v>0</v>
      </c>
      <c r="H894" s="9">
        <f t="shared" si="178"/>
        <v>0</v>
      </c>
      <c r="I894" s="9">
        <f t="shared" si="186"/>
        <v>0</v>
      </c>
      <c r="J894" s="9">
        <f t="shared" si="187"/>
        <v>0</v>
      </c>
      <c r="K894" s="9" t="str">
        <f t="shared" si="179"/>
        <v/>
      </c>
      <c r="L894" s="9" t="str">
        <f t="shared" si="180"/>
        <v/>
      </c>
      <c r="M894" s="9" t="str">
        <f t="shared" si="181"/>
        <v/>
      </c>
      <c r="N894" s="9" t="str">
        <f t="shared" si="182"/>
        <v/>
      </c>
      <c r="O894" s="9" t="str">
        <f t="shared" si="183"/>
        <v/>
      </c>
      <c r="P894" s="9" t="str">
        <f t="shared" si="184"/>
        <v/>
      </c>
      <c r="Q894" s="9" t="str">
        <f t="shared" si="185"/>
        <v/>
      </c>
      <c r="R894" s="9" t="str">
        <f>IF(A894&lt;&gt;"",IF(COUNTIF($G$2:$G$1000,"&gt;=50")&gt;=10,IF(AND(F894&gt;=55,G894&gt;=50),IF(_xlfn.RANK.EQ(K894,$K$2:$K$1000,0)&lt;=ROUND(COUNTIFS($G$2:$G$1000,"&gt;=50",$F$2:$F$1000,"&gt;=55")/100*$AF$9,0),$AF$8,IF(_xlfn.RANK.EQ(L894,$L$2:$L$1000,0)&lt;=ROUND(COUNTIFS($G$2:$G$1000,"&gt;=50",$F$2:$F$1000,"&gt;=55")/100*$AE$9,0),$AE$8,IF(_xlfn.RANK.EQ(M894,$M$2:$M$1000,0)&lt;=ROUND(COUNTIFS($G$2:$G$1000,"&gt;=50",$F$2:$F$1000,"&gt;=55")/100*$AD$9,0),$AD$8,IF(_xlfn.RANK.EQ(N894,$N$2:$N$1000,0)&lt;=ROUND(COUNTIFS($G$2:$G$1000,"&gt;=50",$F$2:$F$1000,"&gt;=55")/100*$AC$9,0),$AC$8,IF(_xlfn.RANK.EQ(O894,$O$2:$O$1000,0)&lt;=ROUND(COUNTIFS($G$2:$G$1000,"&gt;=50",$F$2:$F$1000,"&gt;=55")/100*$AB$9,0),$AB$8,IF(_xlfn.RANK.EQ(P894,$P$2:$P$1000,0)&lt;=ROUND(COUNTIFS($G$2:$G$1000,"&gt;=50",$F$2:$F$1000,"&gt;=55")/100*$AA$9,0),$AA$8,$Z$8)))))),IF(I894&gt;=$Y$9,$Y$8,$X$8)),IF(I894&gt;=$X$32,$X$30,IF(I894&gt;=$Y$32,$Y$30,IF(I894&gt;=$Z$32,$Z$30,IF(I894&gt;=$AA$32,$AA$30,IF(I894&gt;=$AB$32,$AB$30,IF(I894&gt;=$AC$32,$AC$30,IF(I894&gt;=$AD$32,$AD$30,IF(I894&gt;=$AE$32,$AE$30,$AF$30))))))))),"")</f>
        <v/>
      </c>
      <c r="S894" s="9" t="str" cm="1">
        <f t="array" ref="S894">IF(AND(D894&lt;&gt;"",D894&lt;&gt;"GR"),IF(COUNTIF($H$2:$H$1000,"&gt;=50")&gt;=10,IF(D894&lt;&gt;"GR",IF(AND(D894&gt;=55,H894&gt;=50),_xlfn.IFS(AND(H894&gt;=$AF$11,H894&gt;$AE$10,H894&gt;$AD$10,H894&gt;$AC$10,H894&gt;$AB$10,H894&gt;$AA$10,H894&gt;$Z$10),"AA",AND(H894&gt;=$AE$11,H894&gt;$AD$10,H894&gt;$AC$10,H894&gt;$AB$10,H894&gt;$AA$10,H894&gt;$Z$10),"BA",AND(H894&gt;=$AD$11,H894&gt;$AC$10,H894&gt;$AB$10,H894&gt;$AA$10,H894&gt;$Z$10),"BB",AND(H894&gt;=$AC$11,H894&gt;$AB$10,H894&gt;$AA$10,H894&gt;$Z$10),"CB",AND(H894&gt;=$AB$11,H894&gt;$AA$10,H894&gt;$Z$10),"CC",AND(H894&gt;=$AA$11,H894&gt;$Z$10),"DC",H894&gt;=50,"DD"),IF(H894&gt;=$Y$9,"FD","FF")),R894),IF(J894&gt;=$X$32,$X$30,IF(J894&gt;=$Y$32,$Y$30,IF(J894&gt;=$Z$32,$Z$30,IF(J894&gt;=$AA$32,$AA$30,IF(J894&gt;=$AB$32,$AB$30,IF(J894&gt;=$AC$32,$AC$30,IF(J894&gt;=$AD$32,$AD$30,IF(J894&gt;=$AE$32,$AE$30,$AF$30))))))))),R894)</f>
        <v/>
      </c>
      <c r="T894" s="9" t="str" cm="1">
        <f t="array" ref="T894">IF(A894&lt;&gt;"",IF(_xlfn.BITOR(D894&lt;&gt;"GR",D894&lt;&gt;""),IF(AND(J894&gt;=50,D894&gt;=55),_xlfn.RANK.EQ(J894,$J$2:$J$1000,0),_xlfn.IFS(S894="FD",999,S894="FF",1000)),IF(AND(J894&gt;=50,F894&gt;=55),_xlfn.RANK.EQ(J894,$J$2:$J$326,0),_xlfn.IFS(S894="FD",999,S894="FF",1000))),"")</f>
        <v/>
      </c>
    </row>
    <row r="895" spans="1:20" x14ac:dyDescent="0.2">
      <c r="A895" s="3"/>
      <c r="B895" s="3"/>
      <c r="C895" s="3"/>
      <c r="D895" s="3"/>
      <c r="E895" s="16">
        <f t="shared" si="176"/>
        <v>0</v>
      </c>
      <c r="F895" s="16">
        <f t="shared" si="177"/>
        <v>0</v>
      </c>
      <c r="G895" s="9">
        <f t="shared" si="175"/>
        <v>0</v>
      </c>
      <c r="H895" s="9">
        <f t="shared" si="178"/>
        <v>0</v>
      </c>
      <c r="I895" s="9">
        <f t="shared" si="186"/>
        <v>0</v>
      </c>
      <c r="J895" s="9">
        <f t="shared" si="187"/>
        <v>0</v>
      </c>
      <c r="K895" s="9" t="str">
        <f t="shared" si="179"/>
        <v/>
      </c>
      <c r="L895" s="9" t="str">
        <f t="shared" si="180"/>
        <v/>
      </c>
      <c r="M895" s="9" t="str">
        <f t="shared" si="181"/>
        <v/>
      </c>
      <c r="N895" s="9" t="str">
        <f t="shared" si="182"/>
        <v/>
      </c>
      <c r="O895" s="9" t="str">
        <f t="shared" si="183"/>
        <v/>
      </c>
      <c r="P895" s="9" t="str">
        <f t="shared" si="184"/>
        <v/>
      </c>
      <c r="Q895" s="9" t="str">
        <f t="shared" si="185"/>
        <v/>
      </c>
      <c r="R895" s="9" t="str">
        <f>IF(A895&lt;&gt;"",IF(COUNTIF($G$2:$G$1000,"&gt;=50")&gt;=10,IF(AND(F895&gt;=55,G895&gt;=50),IF(_xlfn.RANK.EQ(K895,$K$2:$K$1000,0)&lt;=ROUND(COUNTIFS($G$2:$G$1000,"&gt;=50",$F$2:$F$1000,"&gt;=55")/100*$AF$9,0),$AF$8,IF(_xlfn.RANK.EQ(L895,$L$2:$L$1000,0)&lt;=ROUND(COUNTIFS($G$2:$G$1000,"&gt;=50",$F$2:$F$1000,"&gt;=55")/100*$AE$9,0),$AE$8,IF(_xlfn.RANK.EQ(M895,$M$2:$M$1000,0)&lt;=ROUND(COUNTIFS($G$2:$G$1000,"&gt;=50",$F$2:$F$1000,"&gt;=55")/100*$AD$9,0),$AD$8,IF(_xlfn.RANK.EQ(N895,$N$2:$N$1000,0)&lt;=ROUND(COUNTIFS($G$2:$G$1000,"&gt;=50",$F$2:$F$1000,"&gt;=55")/100*$AC$9,0),$AC$8,IF(_xlfn.RANK.EQ(O895,$O$2:$O$1000,0)&lt;=ROUND(COUNTIFS($G$2:$G$1000,"&gt;=50",$F$2:$F$1000,"&gt;=55")/100*$AB$9,0),$AB$8,IF(_xlfn.RANK.EQ(P895,$P$2:$P$1000,0)&lt;=ROUND(COUNTIFS($G$2:$G$1000,"&gt;=50",$F$2:$F$1000,"&gt;=55")/100*$AA$9,0),$AA$8,$Z$8)))))),IF(I895&gt;=$Y$9,$Y$8,$X$8)),IF(I895&gt;=$X$32,$X$30,IF(I895&gt;=$Y$32,$Y$30,IF(I895&gt;=$Z$32,$Z$30,IF(I895&gt;=$AA$32,$AA$30,IF(I895&gt;=$AB$32,$AB$30,IF(I895&gt;=$AC$32,$AC$30,IF(I895&gt;=$AD$32,$AD$30,IF(I895&gt;=$AE$32,$AE$30,$AF$30))))))))),"")</f>
        <v/>
      </c>
      <c r="S895" s="9" t="str" cm="1">
        <f t="array" ref="S895">IF(AND(D895&lt;&gt;"",D895&lt;&gt;"GR"),IF(COUNTIF($H$2:$H$1000,"&gt;=50")&gt;=10,IF(D895&lt;&gt;"GR",IF(AND(D895&gt;=55,H895&gt;=50),_xlfn.IFS(AND(H895&gt;=$AF$11,H895&gt;$AE$10,H895&gt;$AD$10,H895&gt;$AC$10,H895&gt;$AB$10,H895&gt;$AA$10,H895&gt;$Z$10),"AA",AND(H895&gt;=$AE$11,H895&gt;$AD$10,H895&gt;$AC$10,H895&gt;$AB$10,H895&gt;$AA$10,H895&gt;$Z$10),"BA",AND(H895&gt;=$AD$11,H895&gt;$AC$10,H895&gt;$AB$10,H895&gt;$AA$10,H895&gt;$Z$10),"BB",AND(H895&gt;=$AC$11,H895&gt;$AB$10,H895&gt;$AA$10,H895&gt;$Z$10),"CB",AND(H895&gt;=$AB$11,H895&gt;$AA$10,H895&gt;$Z$10),"CC",AND(H895&gt;=$AA$11,H895&gt;$Z$10),"DC",H895&gt;=50,"DD"),IF(H895&gt;=$Y$9,"FD","FF")),R895),IF(J895&gt;=$X$32,$X$30,IF(J895&gt;=$Y$32,$Y$30,IF(J895&gt;=$Z$32,$Z$30,IF(J895&gt;=$AA$32,$AA$30,IF(J895&gt;=$AB$32,$AB$30,IF(J895&gt;=$AC$32,$AC$30,IF(J895&gt;=$AD$32,$AD$30,IF(J895&gt;=$AE$32,$AE$30,$AF$30))))))))),R895)</f>
        <v/>
      </c>
      <c r="T895" s="9" t="str" cm="1">
        <f t="array" ref="T895">IF(A895&lt;&gt;"",IF(_xlfn.BITOR(D895&lt;&gt;"GR",D895&lt;&gt;""),IF(AND(J895&gt;=50,D895&gt;=55),_xlfn.RANK.EQ(J895,$J$2:$J$1000,0),_xlfn.IFS(S895="FD",999,S895="FF",1000)),IF(AND(J895&gt;=50,F895&gt;=55),_xlfn.RANK.EQ(J895,$J$2:$J$326,0),_xlfn.IFS(S895="FD",999,S895="FF",1000))),"")</f>
        <v/>
      </c>
    </row>
    <row r="896" spans="1:20" x14ac:dyDescent="0.2">
      <c r="A896" s="3"/>
      <c r="B896" s="3"/>
      <c r="C896" s="3"/>
      <c r="D896" s="3"/>
      <c r="E896" s="16">
        <f t="shared" si="176"/>
        <v>0</v>
      </c>
      <c r="F896" s="16">
        <f t="shared" si="177"/>
        <v>0</v>
      </c>
      <c r="G896" s="9">
        <f t="shared" si="175"/>
        <v>0</v>
      </c>
      <c r="H896" s="9">
        <f t="shared" si="178"/>
        <v>0</v>
      </c>
      <c r="I896" s="9">
        <f t="shared" si="186"/>
        <v>0</v>
      </c>
      <c r="J896" s="9">
        <f t="shared" si="187"/>
        <v>0</v>
      </c>
      <c r="K896" s="9" t="str">
        <f t="shared" si="179"/>
        <v/>
      </c>
      <c r="L896" s="9" t="str">
        <f t="shared" si="180"/>
        <v/>
      </c>
      <c r="M896" s="9" t="str">
        <f t="shared" si="181"/>
        <v/>
      </c>
      <c r="N896" s="9" t="str">
        <f t="shared" si="182"/>
        <v/>
      </c>
      <c r="O896" s="9" t="str">
        <f t="shared" si="183"/>
        <v/>
      </c>
      <c r="P896" s="9" t="str">
        <f t="shared" si="184"/>
        <v/>
      </c>
      <c r="Q896" s="9" t="str">
        <f t="shared" si="185"/>
        <v/>
      </c>
      <c r="R896" s="9" t="str">
        <f>IF(A896&lt;&gt;"",IF(COUNTIF($G$2:$G$1000,"&gt;=50")&gt;=10,IF(AND(F896&gt;=55,G896&gt;=50),IF(_xlfn.RANK.EQ(K896,$K$2:$K$1000,0)&lt;=ROUND(COUNTIFS($G$2:$G$1000,"&gt;=50",$F$2:$F$1000,"&gt;=55")/100*$AF$9,0),$AF$8,IF(_xlfn.RANK.EQ(L896,$L$2:$L$1000,0)&lt;=ROUND(COUNTIFS($G$2:$G$1000,"&gt;=50",$F$2:$F$1000,"&gt;=55")/100*$AE$9,0),$AE$8,IF(_xlfn.RANK.EQ(M896,$M$2:$M$1000,0)&lt;=ROUND(COUNTIFS($G$2:$G$1000,"&gt;=50",$F$2:$F$1000,"&gt;=55")/100*$AD$9,0),$AD$8,IF(_xlfn.RANK.EQ(N896,$N$2:$N$1000,0)&lt;=ROUND(COUNTIFS($G$2:$G$1000,"&gt;=50",$F$2:$F$1000,"&gt;=55")/100*$AC$9,0),$AC$8,IF(_xlfn.RANK.EQ(O896,$O$2:$O$1000,0)&lt;=ROUND(COUNTIFS($G$2:$G$1000,"&gt;=50",$F$2:$F$1000,"&gt;=55")/100*$AB$9,0),$AB$8,IF(_xlfn.RANK.EQ(P896,$P$2:$P$1000,0)&lt;=ROUND(COUNTIFS($G$2:$G$1000,"&gt;=50",$F$2:$F$1000,"&gt;=55")/100*$AA$9,0),$AA$8,$Z$8)))))),IF(I896&gt;=$Y$9,$Y$8,$X$8)),IF(I896&gt;=$X$32,$X$30,IF(I896&gt;=$Y$32,$Y$30,IF(I896&gt;=$Z$32,$Z$30,IF(I896&gt;=$AA$32,$AA$30,IF(I896&gt;=$AB$32,$AB$30,IF(I896&gt;=$AC$32,$AC$30,IF(I896&gt;=$AD$32,$AD$30,IF(I896&gt;=$AE$32,$AE$30,$AF$30))))))))),"")</f>
        <v/>
      </c>
      <c r="S896" s="9" t="str" cm="1">
        <f t="array" ref="S896">IF(AND(D896&lt;&gt;"",D896&lt;&gt;"GR"),IF(COUNTIF($H$2:$H$1000,"&gt;=50")&gt;=10,IF(D896&lt;&gt;"GR",IF(AND(D896&gt;=55,H896&gt;=50),_xlfn.IFS(AND(H896&gt;=$AF$11,H896&gt;$AE$10,H896&gt;$AD$10,H896&gt;$AC$10,H896&gt;$AB$10,H896&gt;$AA$10,H896&gt;$Z$10),"AA",AND(H896&gt;=$AE$11,H896&gt;$AD$10,H896&gt;$AC$10,H896&gt;$AB$10,H896&gt;$AA$10,H896&gt;$Z$10),"BA",AND(H896&gt;=$AD$11,H896&gt;$AC$10,H896&gt;$AB$10,H896&gt;$AA$10,H896&gt;$Z$10),"BB",AND(H896&gt;=$AC$11,H896&gt;$AB$10,H896&gt;$AA$10,H896&gt;$Z$10),"CB",AND(H896&gt;=$AB$11,H896&gt;$AA$10,H896&gt;$Z$10),"CC",AND(H896&gt;=$AA$11,H896&gt;$Z$10),"DC",H896&gt;=50,"DD"),IF(H896&gt;=$Y$9,"FD","FF")),R896),IF(J896&gt;=$X$32,$X$30,IF(J896&gt;=$Y$32,$Y$30,IF(J896&gt;=$Z$32,$Z$30,IF(J896&gt;=$AA$32,$AA$30,IF(J896&gt;=$AB$32,$AB$30,IF(J896&gt;=$AC$32,$AC$30,IF(J896&gt;=$AD$32,$AD$30,IF(J896&gt;=$AE$32,$AE$30,$AF$30))))))))),R896)</f>
        <v/>
      </c>
      <c r="T896" s="9" t="str" cm="1">
        <f t="array" ref="T896">IF(A896&lt;&gt;"",IF(_xlfn.BITOR(D896&lt;&gt;"GR",D896&lt;&gt;""),IF(AND(J896&gt;=50,D896&gt;=55),_xlfn.RANK.EQ(J896,$J$2:$J$1000,0),_xlfn.IFS(S896="FD",999,S896="FF",1000)),IF(AND(J896&gt;=50,F896&gt;=55),_xlfn.RANK.EQ(J896,$J$2:$J$326,0),_xlfn.IFS(S896="FD",999,S896="FF",1000))),"")</f>
        <v/>
      </c>
    </row>
    <row r="897" spans="1:20" x14ac:dyDescent="0.2">
      <c r="A897" s="3"/>
      <c r="B897" s="3"/>
      <c r="C897" s="3"/>
      <c r="D897" s="3"/>
      <c r="E897" s="16">
        <f t="shared" si="176"/>
        <v>0</v>
      </c>
      <c r="F897" s="16">
        <f t="shared" si="177"/>
        <v>0</v>
      </c>
      <c r="G897" s="9">
        <f t="shared" si="175"/>
        <v>0</v>
      </c>
      <c r="H897" s="9">
        <f t="shared" si="178"/>
        <v>0</v>
      </c>
      <c r="I897" s="9">
        <f t="shared" si="186"/>
        <v>0</v>
      </c>
      <c r="J897" s="9">
        <f t="shared" si="187"/>
        <v>0</v>
      </c>
      <c r="K897" s="9" t="str">
        <f t="shared" si="179"/>
        <v/>
      </c>
      <c r="L897" s="9" t="str">
        <f t="shared" si="180"/>
        <v/>
      </c>
      <c r="M897" s="9" t="str">
        <f t="shared" si="181"/>
        <v/>
      </c>
      <c r="N897" s="9" t="str">
        <f t="shared" si="182"/>
        <v/>
      </c>
      <c r="O897" s="9" t="str">
        <f t="shared" si="183"/>
        <v/>
      </c>
      <c r="P897" s="9" t="str">
        <f t="shared" si="184"/>
        <v/>
      </c>
      <c r="Q897" s="9" t="str">
        <f t="shared" si="185"/>
        <v/>
      </c>
      <c r="R897" s="9" t="str">
        <f>IF(A897&lt;&gt;"",IF(COUNTIF($G$2:$G$1000,"&gt;=50")&gt;=10,IF(AND(F897&gt;=55,G897&gt;=50),IF(_xlfn.RANK.EQ(K897,$K$2:$K$1000,0)&lt;=ROUND(COUNTIFS($G$2:$G$1000,"&gt;=50",$F$2:$F$1000,"&gt;=55")/100*$AF$9,0),$AF$8,IF(_xlfn.RANK.EQ(L897,$L$2:$L$1000,0)&lt;=ROUND(COUNTIFS($G$2:$G$1000,"&gt;=50",$F$2:$F$1000,"&gt;=55")/100*$AE$9,0),$AE$8,IF(_xlfn.RANK.EQ(M897,$M$2:$M$1000,0)&lt;=ROUND(COUNTIFS($G$2:$G$1000,"&gt;=50",$F$2:$F$1000,"&gt;=55")/100*$AD$9,0),$AD$8,IF(_xlfn.RANK.EQ(N897,$N$2:$N$1000,0)&lt;=ROUND(COUNTIFS($G$2:$G$1000,"&gt;=50",$F$2:$F$1000,"&gt;=55")/100*$AC$9,0),$AC$8,IF(_xlfn.RANK.EQ(O897,$O$2:$O$1000,0)&lt;=ROUND(COUNTIFS($G$2:$G$1000,"&gt;=50",$F$2:$F$1000,"&gt;=55")/100*$AB$9,0),$AB$8,IF(_xlfn.RANK.EQ(P897,$P$2:$P$1000,0)&lt;=ROUND(COUNTIFS($G$2:$G$1000,"&gt;=50",$F$2:$F$1000,"&gt;=55")/100*$AA$9,0),$AA$8,$Z$8)))))),IF(I897&gt;=$Y$9,$Y$8,$X$8)),IF(I897&gt;=$X$32,$X$30,IF(I897&gt;=$Y$32,$Y$30,IF(I897&gt;=$Z$32,$Z$30,IF(I897&gt;=$AA$32,$AA$30,IF(I897&gt;=$AB$32,$AB$30,IF(I897&gt;=$AC$32,$AC$30,IF(I897&gt;=$AD$32,$AD$30,IF(I897&gt;=$AE$32,$AE$30,$AF$30))))))))),"")</f>
        <v/>
      </c>
      <c r="S897" s="9" t="str" cm="1">
        <f t="array" ref="S897">IF(AND(D897&lt;&gt;"",D897&lt;&gt;"GR"),IF(COUNTIF($H$2:$H$1000,"&gt;=50")&gt;=10,IF(D897&lt;&gt;"GR",IF(AND(D897&gt;=55,H897&gt;=50),_xlfn.IFS(AND(H897&gt;=$AF$11,H897&gt;$AE$10,H897&gt;$AD$10,H897&gt;$AC$10,H897&gt;$AB$10,H897&gt;$AA$10,H897&gt;$Z$10),"AA",AND(H897&gt;=$AE$11,H897&gt;$AD$10,H897&gt;$AC$10,H897&gt;$AB$10,H897&gt;$AA$10,H897&gt;$Z$10),"BA",AND(H897&gt;=$AD$11,H897&gt;$AC$10,H897&gt;$AB$10,H897&gt;$AA$10,H897&gt;$Z$10),"BB",AND(H897&gt;=$AC$11,H897&gt;$AB$10,H897&gt;$AA$10,H897&gt;$Z$10),"CB",AND(H897&gt;=$AB$11,H897&gt;$AA$10,H897&gt;$Z$10),"CC",AND(H897&gt;=$AA$11,H897&gt;$Z$10),"DC",H897&gt;=50,"DD"),IF(H897&gt;=$Y$9,"FD","FF")),R897),IF(J897&gt;=$X$32,$X$30,IF(J897&gt;=$Y$32,$Y$30,IF(J897&gt;=$Z$32,$Z$30,IF(J897&gt;=$AA$32,$AA$30,IF(J897&gt;=$AB$32,$AB$30,IF(J897&gt;=$AC$32,$AC$30,IF(J897&gt;=$AD$32,$AD$30,IF(J897&gt;=$AE$32,$AE$30,$AF$30))))))))),R897)</f>
        <v/>
      </c>
      <c r="T897" s="9" t="str" cm="1">
        <f t="array" ref="T897">IF(A897&lt;&gt;"",IF(_xlfn.BITOR(D897&lt;&gt;"GR",D897&lt;&gt;""),IF(AND(J897&gt;=50,D897&gt;=55),_xlfn.RANK.EQ(J897,$J$2:$J$1000,0),_xlfn.IFS(S897="FD",999,S897="FF",1000)),IF(AND(J897&gt;=50,F897&gt;=55),_xlfn.RANK.EQ(J897,$J$2:$J$326,0),_xlfn.IFS(S897="FD",999,S897="FF",1000))),"")</f>
        <v/>
      </c>
    </row>
    <row r="898" spans="1:20" x14ac:dyDescent="0.2">
      <c r="A898" s="3"/>
      <c r="B898" s="3"/>
      <c r="C898" s="3"/>
      <c r="D898" s="3"/>
      <c r="E898" s="16">
        <f t="shared" si="176"/>
        <v>0</v>
      </c>
      <c r="F898" s="16">
        <f t="shared" si="177"/>
        <v>0</v>
      </c>
      <c r="G898" s="9">
        <f t="shared" ref="G898:G961" si="188">(E898*0.4)+(F898*0.6)</f>
        <v>0</v>
      </c>
      <c r="H898" s="9">
        <f t="shared" si="178"/>
        <v>0</v>
      </c>
      <c r="I898" s="9">
        <f t="shared" si="186"/>
        <v>0</v>
      </c>
      <c r="J898" s="9">
        <f t="shared" si="187"/>
        <v>0</v>
      </c>
      <c r="K898" s="9" t="str">
        <f t="shared" si="179"/>
        <v/>
      </c>
      <c r="L898" s="9" t="str">
        <f t="shared" si="180"/>
        <v/>
      </c>
      <c r="M898" s="9" t="str">
        <f t="shared" si="181"/>
        <v/>
      </c>
      <c r="N898" s="9" t="str">
        <f t="shared" si="182"/>
        <v/>
      </c>
      <c r="O898" s="9" t="str">
        <f t="shared" si="183"/>
        <v/>
      </c>
      <c r="P898" s="9" t="str">
        <f t="shared" si="184"/>
        <v/>
      </c>
      <c r="Q898" s="9" t="str">
        <f t="shared" si="185"/>
        <v/>
      </c>
      <c r="R898" s="9" t="str">
        <f>IF(A898&lt;&gt;"",IF(COUNTIF($G$2:$G$1000,"&gt;=50")&gt;=10,IF(AND(F898&gt;=55,G898&gt;=50),IF(_xlfn.RANK.EQ(K898,$K$2:$K$1000,0)&lt;=ROUND(COUNTIFS($G$2:$G$1000,"&gt;=50",$F$2:$F$1000,"&gt;=55")/100*$AF$9,0),$AF$8,IF(_xlfn.RANK.EQ(L898,$L$2:$L$1000,0)&lt;=ROUND(COUNTIFS($G$2:$G$1000,"&gt;=50",$F$2:$F$1000,"&gt;=55")/100*$AE$9,0),$AE$8,IF(_xlfn.RANK.EQ(M898,$M$2:$M$1000,0)&lt;=ROUND(COUNTIFS($G$2:$G$1000,"&gt;=50",$F$2:$F$1000,"&gt;=55")/100*$AD$9,0),$AD$8,IF(_xlfn.RANK.EQ(N898,$N$2:$N$1000,0)&lt;=ROUND(COUNTIFS($G$2:$G$1000,"&gt;=50",$F$2:$F$1000,"&gt;=55")/100*$AC$9,0),$AC$8,IF(_xlfn.RANK.EQ(O898,$O$2:$O$1000,0)&lt;=ROUND(COUNTIFS($G$2:$G$1000,"&gt;=50",$F$2:$F$1000,"&gt;=55")/100*$AB$9,0),$AB$8,IF(_xlfn.RANK.EQ(P898,$P$2:$P$1000,0)&lt;=ROUND(COUNTIFS($G$2:$G$1000,"&gt;=50",$F$2:$F$1000,"&gt;=55")/100*$AA$9,0),$AA$8,$Z$8)))))),IF(I898&gt;=$Y$9,$Y$8,$X$8)),IF(I898&gt;=$X$32,$X$30,IF(I898&gt;=$Y$32,$Y$30,IF(I898&gt;=$Z$32,$Z$30,IF(I898&gt;=$AA$32,$AA$30,IF(I898&gt;=$AB$32,$AB$30,IF(I898&gt;=$AC$32,$AC$30,IF(I898&gt;=$AD$32,$AD$30,IF(I898&gt;=$AE$32,$AE$30,$AF$30))))))))),"")</f>
        <v/>
      </c>
      <c r="S898" s="9" t="str" cm="1">
        <f t="array" ref="S898">IF(AND(D898&lt;&gt;"",D898&lt;&gt;"GR"),IF(COUNTIF($H$2:$H$1000,"&gt;=50")&gt;=10,IF(D898&lt;&gt;"GR",IF(AND(D898&gt;=55,H898&gt;=50),_xlfn.IFS(AND(H898&gt;=$AF$11,H898&gt;$AE$10,H898&gt;$AD$10,H898&gt;$AC$10,H898&gt;$AB$10,H898&gt;$AA$10,H898&gt;$Z$10),"AA",AND(H898&gt;=$AE$11,H898&gt;$AD$10,H898&gt;$AC$10,H898&gt;$AB$10,H898&gt;$AA$10,H898&gt;$Z$10),"BA",AND(H898&gt;=$AD$11,H898&gt;$AC$10,H898&gt;$AB$10,H898&gt;$AA$10,H898&gt;$Z$10),"BB",AND(H898&gt;=$AC$11,H898&gt;$AB$10,H898&gt;$AA$10,H898&gt;$Z$10),"CB",AND(H898&gt;=$AB$11,H898&gt;$AA$10,H898&gt;$Z$10),"CC",AND(H898&gt;=$AA$11,H898&gt;$Z$10),"DC",H898&gt;=50,"DD"),IF(H898&gt;=$Y$9,"FD","FF")),R898),IF(J898&gt;=$X$32,$X$30,IF(J898&gt;=$Y$32,$Y$30,IF(J898&gt;=$Z$32,$Z$30,IF(J898&gt;=$AA$32,$AA$30,IF(J898&gt;=$AB$32,$AB$30,IF(J898&gt;=$AC$32,$AC$30,IF(J898&gt;=$AD$32,$AD$30,IF(J898&gt;=$AE$32,$AE$30,$AF$30))))))))),R898)</f>
        <v/>
      </c>
      <c r="T898" s="9" t="str" cm="1">
        <f t="array" ref="T898">IF(A898&lt;&gt;"",IF(_xlfn.BITOR(D898&lt;&gt;"GR",D898&lt;&gt;""),IF(AND(J898&gt;=50,D898&gt;=55),_xlfn.RANK.EQ(J898,$J$2:$J$1000,0),_xlfn.IFS(S898="FD",999,S898="FF",1000)),IF(AND(J898&gt;=50,F898&gt;=55),_xlfn.RANK.EQ(J898,$J$2:$J$326,0),_xlfn.IFS(S898="FD",999,S898="FF",1000))),"")</f>
        <v/>
      </c>
    </row>
    <row r="899" spans="1:20" x14ac:dyDescent="0.2">
      <c r="A899" s="3"/>
      <c r="B899" s="3"/>
      <c r="C899" s="3"/>
      <c r="D899" s="3"/>
      <c r="E899" s="16">
        <f t="shared" ref="E899:E962" si="189">IF(_xlfn.BITOR(B899="GR",B899=""),0,B899)</f>
        <v>0</v>
      </c>
      <c r="F899" s="16">
        <f t="shared" ref="F899:F962" si="190">IF(_xlfn.BITOR(C899="",C899="GR"),0,C899)</f>
        <v>0</v>
      </c>
      <c r="G899" s="9">
        <f t="shared" si="188"/>
        <v>0</v>
      </c>
      <c r="H899" s="9">
        <f t="shared" ref="H899:H962" si="191">IF(AND(D899&lt;&gt;"",D899&lt;&gt;"GR"),(E899*0.4)+(D899*0.6),G899)</f>
        <v>0</v>
      </c>
      <c r="I899" s="9">
        <f t="shared" si="186"/>
        <v>0</v>
      </c>
      <c r="J899" s="9">
        <f t="shared" si="187"/>
        <v>0</v>
      </c>
      <c r="K899" s="9" t="str">
        <f t="shared" ref="K899:K962" si="192">IF(AND(G899&gt;=50,F899&gt;=55),G899,"")</f>
        <v/>
      </c>
      <c r="L899" s="9" t="str">
        <f t="shared" ref="L899:L962" si="193">IF(K899&lt;&gt;"",IF(_xlfn.RANK.EQ(K899,$K$2:$K$326,0)&lt;=ROUND(COUNTIFS($G$2:$G$326,"&gt;=50",$F$2:$F$326,"&gt;=55")/100*$AF$9,0),"",G899),"")</f>
        <v/>
      </c>
      <c r="M899" s="9" t="str">
        <f t="shared" ref="M899:M962" si="194">IF(L899&lt;&gt;"",IF(_xlfn.RANK.EQ(L899,$L$2:$L$326,0)&lt;=ROUND(COUNTIFS($G$2:$G$326,"&gt;=50",$F$2:$F$326,"&gt;=55")/100*$AE$9,0),"",G899),"")</f>
        <v/>
      </c>
      <c r="N899" s="9" t="str">
        <f t="shared" ref="N899:N962" si="195">IF(M899&lt;&gt;"",IF(_xlfn.RANK.EQ(M899,$M$2:$M$326,0)&lt;=ROUND(COUNTIFS($G$2:$G$326,"&gt;=50",$F$2:$F$326,"&gt;=55")/100*$AD$9,0),"",G899),"")</f>
        <v/>
      </c>
      <c r="O899" s="9" t="str">
        <f t="shared" ref="O899:O962" si="196">IF(N899&lt;&gt;"",IF(_xlfn.RANK.EQ(N899,$N$2:$N$326,0)&lt;=ROUND(COUNTIFS($G$2:$G$326,"&gt;=50",$F$2:$F$326,"&gt;=55")/100*$AC$9,0),"",G899),"")</f>
        <v/>
      </c>
      <c r="P899" s="9" t="str">
        <f t="shared" ref="P899:P962" si="197">IF(O899&lt;&gt;"",IF(_xlfn.RANK.EQ(O899,$O$2:$O$326,0)&lt;=ROUND(COUNTIFS($G$2:$G$326,"&gt;=50",$F$2:$F$326,"&gt;=55")/100*$AB$9,0),"",G899),"")</f>
        <v/>
      </c>
      <c r="Q899" s="9" t="str">
        <f t="shared" ref="Q899:Q962" si="198">IF(P899&lt;&gt;"",IF(_xlfn.RANK.EQ(P899,$P$2:$P$326,0)&lt;=ROUND(COUNTIFS($G$2:$G$326,"&gt;=50",$F$2:$F$326,"&gt;=55")/100*$AA$9,0),"",G899),"")</f>
        <v/>
      </c>
      <c r="R899" s="9" t="str">
        <f>IF(A899&lt;&gt;"",IF(COUNTIF($G$2:$G$1000,"&gt;=50")&gt;=10,IF(AND(F899&gt;=55,G899&gt;=50),IF(_xlfn.RANK.EQ(K899,$K$2:$K$1000,0)&lt;=ROUND(COUNTIFS($G$2:$G$1000,"&gt;=50",$F$2:$F$1000,"&gt;=55")/100*$AF$9,0),$AF$8,IF(_xlfn.RANK.EQ(L899,$L$2:$L$1000,0)&lt;=ROUND(COUNTIFS($G$2:$G$1000,"&gt;=50",$F$2:$F$1000,"&gt;=55")/100*$AE$9,0),$AE$8,IF(_xlfn.RANK.EQ(M899,$M$2:$M$1000,0)&lt;=ROUND(COUNTIFS($G$2:$G$1000,"&gt;=50",$F$2:$F$1000,"&gt;=55")/100*$AD$9,0),$AD$8,IF(_xlfn.RANK.EQ(N899,$N$2:$N$1000,0)&lt;=ROUND(COUNTIFS($G$2:$G$1000,"&gt;=50",$F$2:$F$1000,"&gt;=55")/100*$AC$9,0),$AC$8,IF(_xlfn.RANK.EQ(O899,$O$2:$O$1000,0)&lt;=ROUND(COUNTIFS($G$2:$G$1000,"&gt;=50",$F$2:$F$1000,"&gt;=55")/100*$AB$9,0),$AB$8,IF(_xlfn.RANK.EQ(P899,$P$2:$P$1000,0)&lt;=ROUND(COUNTIFS($G$2:$G$1000,"&gt;=50",$F$2:$F$1000,"&gt;=55")/100*$AA$9,0),$AA$8,$Z$8)))))),IF(I899&gt;=$Y$9,$Y$8,$X$8)),IF(I899&gt;=$X$32,$X$30,IF(I899&gt;=$Y$32,$Y$30,IF(I899&gt;=$Z$32,$Z$30,IF(I899&gt;=$AA$32,$AA$30,IF(I899&gt;=$AB$32,$AB$30,IF(I899&gt;=$AC$32,$AC$30,IF(I899&gt;=$AD$32,$AD$30,IF(I899&gt;=$AE$32,$AE$30,$AF$30))))))))),"")</f>
        <v/>
      </c>
      <c r="S899" s="9" t="str" cm="1">
        <f t="array" ref="S899">IF(AND(D899&lt;&gt;"",D899&lt;&gt;"GR"),IF(COUNTIF($H$2:$H$1000,"&gt;=50")&gt;=10,IF(D899&lt;&gt;"GR",IF(AND(D899&gt;=55,H899&gt;=50),_xlfn.IFS(AND(H899&gt;=$AF$11,H899&gt;$AE$10,H899&gt;$AD$10,H899&gt;$AC$10,H899&gt;$AB$10,H899&gt;$AA$10,H899&gt;$Z$10),"AA",AND(H899&gt;=$AE$11,H899&gt;$AD$10,H899&gt;$AC$10,H899&gt;$AB$10,H899&gt;$AA$10,H899&gt;$Z$10),"BA",AND(H899&gt;=$AD$11,H899&gt;$AC$10,H899&gt;$AB$10,H899&gt;$AA$10,H899&gt;$Z$10),"BB",AND(H899&gt;=$AC$11,H899&gt;$AB$10,H899&gt;$AA$10,H899&gt;$Z$10),"CB",AND(H899&gt;=$AB$11,H899&gt;$AA$10,H899&gt;$Z$10),"CC",AND(H899&gt;=$AA$11,H899&gt;$Z$10),"DC",H899&gt;=50,"DD"),IF(H899&gt;=$Y$9,"FD","FF")),R899),IF(J899&gt;=$X$32,$X$30,IF(J899&gt;=$Y$32,$Y$30,IF(J899&gt;=$Z$32,$Z$30,IF(J899&gt;=$AA$32,$AA$30,IF(J899&gt;=$AB$32,$AB$30,IF(J899&gt;=$AC$32,$AC$30,IF(J899&gt;=$AD$32,$AD$30,IF(J899&gt;=$AE$32,$AE$30,$AF$30))))))))),R899)</f>
        <v/>
      </c>
      <c r="T899" s="9" t="str" cm="1">
        <f t="array" ref="T899">IF(A899&lt;&gt;"",IF(_xlfn.BITOR(D899&lt;&gt;"GR",D899&lt;&gt;""),IF(AND(J899&gt;=50,D899&gt;=55),_xlfn.RANK.EQ(J899,$J$2:$J$1000,0),_xlfn.IFS(S899="FD",999,S899="FF",1000)),IF(AND(J899&gt;=50,F899&gt;=55),_xlfn.RANK.EQ(J899,$J$2:$J$326,0),_xlfn.IFS(S899="FD",999,S899="FF",1000))),"")</f>
        <v/>
      </c>
    </row>
    <row r="900" spans="1:20" x14ac:dyDescent="0.2">
      <c r="A900" s="3"/>
      <c r="B900" s="3"/>
      <c r="C900" s="3"/>
      <c r="D900" s="3"/>
      <c r="E900" s="16">
        <f t="shared" si="189"/>
        <v>0</v>
      </c>
      <c r="F900" s="16">
        <f t="shared" si="190"/>
        <v>0</v>
      </c>
      <c r="G900" s="9">
        <f t="shared" si="188"/>
        <v>0</v>
      </c>
      <c r="H900" s="9">
        <f t="shared" si="191"/>
        <v>0</v>
      </c>
      <c r="I900" s="9">
        <f t="shared" si="186"/>
        <v>0</v>
      </c>
      <c r="J900" s="9">
        <f t="shared" si="187"/>
        <v>0</v>
      </c>
      <c r="K900" s="9" t="str">
        <f t="shared" si="192"/>
        <v/>
      </c>
      <c r="L900" s="9" t="str">
        <f t="shared" si="193"/>
        <v/>
      </c>
      <c r="M900" s="9" t="str">
        <f t="shared" si="194"/>
        <v/>
      </c>
      <c r="N900" s="9" t="str">
        <f t="shared" si="195"/>
        <v/>
      </c>
      <c r="O900" s="9" t="str">
        <f t="shared" si="196"/>
        <v/>
      </c>
      <c r="P900" s="9" t="str">
        <f t="shared" si="197"/>
        <v/>
      </c>
      <c r="Q900" s="9" t="str">
        <f t="shared" si="198"/>
        <v/>
      </c>
      <c r="R900" s="9" t="str">
        <f>IF(A900&lt;&gt;"",IF(COUNTIF($G$2:$G$1000,"&gt;=50")&gt;=10,IF(AND(F900&gt;=55,G900&gt;=50),IF(_xlfn.RANK.EQ(K900,$K$2:$K$1000,0)&lt;=ROUND(COUNTIFS($G$2:$G$1000,"&gt;=50",$F$2:$F$1000,"&gt;=55")/100*$AF$9,0),$AF$8,IF(_xlfn.RANK.EQ(L900,$L$2:$L$1000,0)&lt;=ROUND(COUNTIFS($G$2:$G$1000,"&gt;=50",$F$2:$F$1000,"&gt;=55")/100*$AE$9,0),$AE$8,IF(_xlfn.RANK.EQ(M900,$M$2:$M$1000,0)&lt;=ROUND(COUNTIFS($G$2:$G$1000,"&gt;=50",$F$2:$F$1000,"&gt;=55")/100*$AD$9,0),$AD$8,IF(_xlfn.RANK.EQ(N900,$N$2:$N$1000,0)&lt;=ROUND(COUNTIFS($G$2:$G$1000,"&gt;=50",$F$2:$F$1000,"&gt;=55")/100*$AC$9,0),$AC$8,IF(_xlfn.RANK.EQ(O900,$O$2:$O$1000,0)&lt;=ROUND(COUNTIFS($G$2:$G$1000,"&gt;=50",$F$2:$F$1000,"&gt;=55")/100*$AB$9,0),$AB$8,IF(_xlfn.RANK.EQ(P900,$P$2:$P$1000,0)&lt;=ROUND(COUNTIFS($G$2:$G$1000,"&gt;=50",$F$2:$F$1000,"&gt;=55")/100*$AA$9,0),$AA$8,$Z$8)))))),IF(I900&gt;=$Y$9,$Y$8,$X$8)),IF(I900&gt;=$X$32,$X$30,IF(I900&gt;=$Y$32,$Y$30,IF(I900&gt;=$Z$32,$Z$30,IF(I900&gt;=$AA$32,$AA$30,IF(I900&gt;=$AB$32,$AB$30,IF(I900&gt;=$AC$32,$AC$30,IF(I900&gt;=$AD$32,$AD$30,IF(I900&gt;=$AE$32,$AE$30,$AF$30))))))))),"")</f>
        <v/>
      </c>
      <c r="S900" s="9" t="str" cm="1">
        <f t="array" ref="S900">IF(AND(D900&lt;&gt;"",D900&lt;&gt;"GR"),IF(COUNTIF($H$2:$H$1000,"&gt;=50")&gt;=10,IF(D900&lt;&gt;"GR",IF(AND(D900&gt;=55,H900&gt;=50),_xlfn.IFS(AND(H900&gt;=$AF$11,H900&gt;$AE$10,H900&gt;$AD$10,H900&gt;$AC$10,H900&gt;$AB$10,H900&gt;$AA$10,H900&gt;$Z$10),"AA",AND(H900&gt;=$AE$11,H900&gt;$AD$10,H900&gt;$AC$10,H900&gt;$AB$10,H900&gt;$AA$10,H900&gt;$Z$10),"BA",AND(H900&gt;=$AD$11,H900&gt;$AC$10,H900&gt;$AB$10,H900&gt;$AA$10,H900&gt;$Z$10),"BB",AND(H900&gt;=$AC$11,H900&gt;$AB$10,H900&gt;$AA$10,H900&gt;$Z$10),"CB",AND(H900&gt;=$AB$11,H900&gt;$AA$10,H900&gt;$Z$10),"CC",AND(H900&gt;=$AA$11,H900&gt;$Z$10),"DC",H900&gt;=50,"DD"),IF(H900&gt;=$Y$9,"FD","FF")),R900),IF(J900&gt;=$X$32,$X$30,IF(J900&gt;=$Y$32,$Y$30,IF(J900&gt;=$Z$32,$Z$30,IF(J900&gt;=$AA$32,$AA$30,IF(J900&gt;=$AB$32,$AB$30,IF(J900&gt;=$AC$32,$AC$30,IF(J900&gt;=$AD$32,$AD$30,IF(J900&gt;=$AE$32,$AE$30,$AF$30))))))))),R900)</f>
        <v/>
      </c>
      <c r="T900" s="9" t="str" cm="1">
        <f t="array" ref="T900">IF(A900&lt;&gt;"",IF(_xlfn.BITOR(D900&lt;&gt;"GR",D900&lt;&gt;""),IF(AND(J900&gt;=50,D900&gt;=55),_xlfn.RANK.EQ(J900,$J$2:$J$1000,0),_xlfn.IFS(S900="FD",999,S900="FF",1000)),IF(AND(J900&gt;=50,F900&gt;=55),_xlfn.RANK.EQ(J900,$J$2:$J$326,0),_xlfn.IFS(S900="FD",999,S900="FF",1000))),"")</f>
        <v/>
      </c>
    </row>
    <row r="901" spans="1:20" x14ac:dyDescent="0.2">
      <c r="A901" s="3"/>
      <c r="B901" s="3"/>
      <c r="C901" s="3"/>
      <c r="D901" s="3"/>
      <c r="E901" s="16">
        <f t="shared" si="189"/>
        <v>0</v>
      </c>
      <c r="F901" s="16">
        <f t="shared" si="190"/>
        <v>0</v>
      </c>
      <c r="G901" s="9">
        <f t="shared" si="188"/>
        <v>0</v>
      </c>
      <c r="H901" s="9">
        <f t="shared" si="191"/>
        <v>0</v>
      </c>
      <c r="I901" s="9">
        <f t="shared" si="186"/>
        <v>0</v>
      </c>
      <c r="J901" s="9">
        <f t="shared" si="187"/>
        <v>0</v>
      </c>
      <c r="K901" s="9" t="str">
        <f t="shared" si="192"/>
        <v/>
      </c>
      <c r="L901" s="9" t="str">
        <f t="shared" si="193"/>
        <v/>
      </c>
      <c r="M901" s="9" t="str">
        <f t="shared" si="194"/>
        <v/>
      </c>
      <c r="N901" s="9" t="str">
        <f t="shared" si="195"/>
        <v/>
      </c>
      <c r="O901" s="9" t="str">
        <f t="shared" si="196"/>
        <v/>
      </c>
      <c r="P901" s="9" t="str">
        <f t="shared" si="197"/>
        <v/>
      </c>
      <c r="Q901" s="9" t="str">
        <f t="shared" si="198"/>
        <v/>
      </c>
      <c r="R901" s="9" t="str">
        <f>IF(A901&lt;&gt;"",IF(COUNTIF($G$2:$G$1000,"&gt;=50")&gt;=10,IF(AND(F901&gt;=55,G901&gt;=50),IF(_xlfn.RANK.EQ(K901,$K$2:$K$1000,0)&lt;=ROUND(COUNTIFS($G$2:$G$1000,"&gt;=50",$F$2:$F$1000,"&gt;=55")/100*$AF$9,0),$AF$8,IF(_xlfn.RANK.EQ(L901,$L$2:$L$1000,0)&lt;=ROUND(COUNTIFS($G$2:$G$1000,"&gt;=50",$F$2:$F$1000,"&gt;=55")/100*$AE$9,0),$AE$8,IF(_xlfn.RANK.EQ(M901,$M$2:$M$1000,0)&lt;=ROUND(COUNTIFS($G$2:$G$1000,"&gt;=50",$F$2:$F$1000,"&gt;=55")/100*$AD$9,0),$AD$8,IF(_xlfn.RANK.EQ(N901,$N$2:$N$1000,0)&lt;=ROUND(COUNTIFS($G$2:$G$1000,"&gt;=50",$F$2:$F$1000,"&gt;=55")/100*$AC$9,0),$AC$8,IF(_xlfn.RANK.EQ(O901,$O$2:$O$1000,0)&lt;=ROUND(COUNTIFS($G$2:$G$1000,"&gt;=50",$F$2:$F$1000,"&gt;=55")/100*$AB$9,0),$AB$8,IF(_xlfn.RANK.EQ(P901,$P$2:$P$1000,0)&lt;=ROUND(COUNTIFS($G$2:$G$1000,"&gt;=50",$F$2:$F$1000,"&gt;=55")/100*$AA$9,0),$AA$8,$Z$8)))))),IF(I901&gt;=$Y$9,$Y$8,$X$8)),IF(I901&gt;=$X$32,$X$30,IF(I901&gt;=$Y$32,$Y$30,IF(I901&gt;=$Z$32,$Z$30,IF(I901&gt;=$AA$32,$AA$30,IF(I901&gt;=$AB$32,$AB$30,IF(I901&gt;=$AC$32,$AC$30,IF(I901&gt;=$AD$32,$AD$30,IF(I901&gt;=$AE$32,$AE$30,$AF$30))))))))),"")</f>
        <v/>
      </c>
      <c r="S901" s="9" t="str" cm="1">
        <f t="array" ref="S901">IF(AND(D901&lt;&gt;"",D901&lt;&gt;"GR"),IF(COUNTIF($H$2:$H$1000,"&gt;=50")&gt;=10,IF(D901&lt;&gt;"GR",IF(AND(D901&gt;=55,H901&gt;=50),_xlfn.IFS(AND(H901&gt;=$AF$11,H901&gt;$AE$10,H901&gt;$AD$10,H901&gt;$AC$10,H901&gt;$AB$10,H901&gt;$AA$10,H901&gt;$Z$10),"AA",AND(H901&gt;=$AE$11,H901&gt;$AD$10,H901&gt;$AC$10,H901&gt;$AB$10,H901&gt;$AA$10,H901&gt;$Z$10),"BA",AND(H901&gt;=$AD$11,H901&gt;$AC$10,H901&gt;$AB$10,H901&gt;$AA$10,H901&gt;$Z$10),"BB",AND(H901&gt;=$AC$11,H901&gt;$AB$10,H901&gt;$AA$10,H901&gt;$Z$10),"CB",AND(H901&gt;=$AB$11,H901&gt;$AA$10,H901&gt;$Z$10),"CC",AND(H901&gt;=$AA$11,H901&gt;$Z$10),"DC",H901&gt;=50,"DD"),IF(H901&gt;=$Y$9,"FD","FF")),R901),IF(J901&gt;=$X$32,$X$30,IF(J901&gt;=$Y$32,$Y$30,IF(J901&gt;=$Z$32,$Z$30,IF(J901&gt;=$AA$32,$AA$30,IF(J901&gt;=$AB$32,$AB$30,IF(J901&gt;=$AC$32,$AC$30,IF(J901&gt;=$AD$32,$AD$30,IF(J901&gt;=$AE$32,$AE$30,$AF$30))))))))),R901)</f>
        <v/>
      </c>
      <c r="T901" s="9" t="str" cm="1">
        <f t="array" ref="T901">IF(A901&lt;&gt;"",IF(_xlfn.BITOR(D901&lt;&gt;"GR",D901&lt;&gt;""),IF(AND(J901&gt;=50,D901&gt;=55),_xlfn.RANK.EQ(J901,$J$2:$J$1000,0),_xlfn.IFS(S901="FD",999,S901="FF",1000)),IF(AND(J901&gt;=50,F901&gt;=55),_xlfn.RANK.EQ(J901,$J$2:$J$326,0),_xlfn.IFS(S901="FD",999,S901="FF",1000))),"")</f>
        <v/>
      </c>
    </row>
    <row r="902" spans="1:20" x14ac:dyDescent="0.2">
      <c r="A902" s="3"/>
      <c r="B902" s="3"/>
      <c r="C902" s="3"/>
      <c r="D902" s="3"/>
      <c r="E902" s="16">
        <f t="shared" si="189"/>
        <v>0</v>
      </c>
      <c r="F902" s="16">
        <f t="shared" si="190"/>
        <v>0</v>
      </c>
      <c r="G902" s="9">
        <f t="shared" si="188"/>
        <v>0</v>
      </c>
      <c r="H902" s="9">
        <f t="shared" si="191"/>
        <v>0</v>
      </c>
      <c r="I902" s="9">
        <f t="shared" si="186"/>
        <v>0</v>
      </c>
      <c r="J902" s="9">
        <f t="shared" si="187"/>
        <v>0</v>
      </c>
      <c r="K902" s="9" t="str">
        <f t="shared" si="192"/>
        <v/>
      </c>
      <c r="L902" s="9" t="str">
        <f t="shared" si="193"/>
        <v/>
      </c>
      <c r="M902" s="9" t="str">
        <f t="shared" si="194"/>
        <v/>
      </c>
      <c r="N902" s="9" t="str">
        <f t="shared" si="195"/>
        <v/>
      </c>
      <c r="O902" s="9" t="str">
        <f t="shared" si="196"/>
        <v/>
      </c>
      <c r="P902" s="9" t="str">
        <f t="shared" si="197"/>
        <v/>
      </c>
      <c r="Q902" s="9" t="str">
        <f t="shared" si="198"/>
        <v/>
      </c>
      <c r="R902" s="9" t="str">
        <f>IF(A902&lt;&gt;"",IF(COUNTIF($G$2:$G$1000,"&gt;=50")&gt;=10,IF(AND(F902&gt;=55,G902&gt;=50),IF(_xlfn.RANK.EQ(K902,$K$2:$K$1000,0)&lt;=ROUND(COUNTIFS($G$2:$G$1000,"&gt;=50",$F$2:$F$1000,"&gt;=55")/100*$AF$9,0),$AF$8,IF(_xlfn.RANK.EQ(L902,$L$2:$L$1000,0)&lt;=ROUND(COUNTIFS($G$2:$G$1000,"&gt;=50",$F$2:$F$1000,"&gt;=55")/100*$AE$9,0),$AE$8,IF(_xlfn.RANK.EQ(M902,$M$2:$M$1000,0)&lt;=ROUND(COUNTIFS($G$2:$G$1000,"&gt;=50",$F$2:$F$1000,"&gt;=55")/100*$AD$9,0),$AD$8,IF(_xlfn.RANK.EQ(N902,$N$2:$N$1000,0)&lt;=ROUND(COUNTIFS($G$2:$G$1000,"&gt;=50",$F$2:$F$1000,"&gt;=55")/100*$AC$9,0),$AC$8,IF(_xlfn.RANK.EQ(O902,$O$2:$O$1000,0)&lt;=ROUND(COUNTIFS($G$2:$G$1000,"&gt;=50",$F$2:$F$1000,"&gt;=55")/100*$AB$9,0),$AB$8,IF(_xlfn.RANK.EQ(P902,$P$2:$P$1000,0)&lt;=ROUND(COUNTIFS($G$2:$G$1000,"&gt;=50",$F$2:$F$1000,"&gt;=55")/100*$AA$9,0),$AA$8,$Z$8)))))),IF(I902&gt;=$Y$9,$Y$8,$X$8)),IF(I902&gt;=$X$32,$X$30,IF(I902&gt;=$Y$32,$Y$30,IF(I902&gt;=$Z$32,$Z$30,IF(I902&gt;=$AA$32,$AA$30,IF(I902&gt;=$AB$32,$AB$30,IF(I902&gt;=$AC$32,$AC$30,IF(I902&gt;=$AD$32,$AD$30,IF(I902&gt;=$AE$32,$AE$30,$AF$30))))))))),"")</f>
        <v/>
      </c>
      <c r="S902" s="9" t="str" cm="1">
        <f t="array" ref="S902">IF(AND(D902&lt;&gt;"",D902&lt;&gt;"GR"),IF(COUNTIF($H$2:$H$1000,"&gt;=50")&gt;=10,IF(D902&lt;&gt;"GR",IF(AND(D902&gt;=55,H902&gt;=50),_xlfn.IFS(AND(H902&gt;=$AF$11,H902&gt;$AE$10,H902&gt;$AD$10,H902&gt;$AC$10,H902&gt;$AB$10,H902&gt;$AA$10,H902&gt;$Z$10),"AA",AND(H902&gt;=$AE$11,H902&gt;$AD$10,H902&gt;$AC$10,H902&gt;$AB$10,H902&gt;$AA$10,H902&gt;$Z$10),"BA",AND(H902&gt;=$AD$11,H902&gt;$AC$10,H902&gt;$AB$10,H902&gt;$AA$10,H902&gt;$Z$10),"BB",AND(H902&gt;=$AC$11,H902&gt;$AB$10,H902&gt;$AA$10,H902&gt;$Z$10),"CB",AND(H902&gt;=$AB$11,H902&gt;$AA$10,H902&gt;$Z$10),"CC",AND(H902&gt;=$AA$11,H902&gt;$Z$10),"DC",H902&gt;=50,"DD"),IF(H902&gt;=$Y$9,"FD","FF")),R902),IF(J902&gt;=$X$32,$X$30,IF(J902&gt;=$Y$32,$Y$30,IF(J902&gt;=$Z$32,$Z$30,IF(J902&gt;=$AA$32,$AA$30,IF(J902&gt;=$AB$32,$AB$30,IF(J902&gt;=$AC$32,$AC$30,IF(J902&gt;=$AD$32,$AD$30,IF(J902&gt;=$AE$32,$AE$30,$AF$30))))))))),R902)</f>
        <v/>
      </c>
      <c r="T902" s="9" t="str" cm="1">
        <f t="array" ref="T902">IF(A902&lt;&gt;"",IF(_xlfn.BITOR(D902&lt;&gt;"GR",D902&lt;&gt;""),IF(AND(J902&gt;=50,D902&gt;=55),_xlfn.RANK.EQ(J902,$J$2:$J$1000,0),_xlfn.IFS(S902="FD",999,S902="FF",1000)),IF(AND(J902&gt;=50,F902&gt;=55),_xlfn.RANK.EQ(J902,$J$2:$J$326,0),_xlfn.IFS(S902="FD",999,S902="FF",1000))),"")</f>
        <v/>
      </c>
    </row>
    <row r="903" spans="1:20" x14ac:dyDescent="0.2">
      <c r="A903" s="3"/>
      <c r="B903" s="3"/>
      <c r="C903" s="3"/>
      <c r="D903" s="3"/>
      <c r="E903" s="16">
        <f t="shared" si="189"/>
        <v>0</v>
      </c>
      <c r="F903" s="16">
        <f t="shared" si="190"/>
        <v>0</v>
      </c>
      <c r="G903" s="9">
        <f t="shared" si="188"/>
        <v>0</v>
      </c>
      <c r="H903" s="9">
        <f t="shared" si="191"/>
        <v>0</v>
      </c>
      <c r="I903" s="9">
        <f t="shared" ref="I903:I966" si="199">ROUND(G903,0)</f>
        <v>0</v>
      </c>
      <c r="J903" s="9">
        <f t="shared" ref="J903:J966" si="200">ROUND(H903,0)</f>
        <v>0</v>
      </c>
      <c r="K903" s="9" t="str">
        <f t="shared" si="192"/>
        <v/>
      </c>
      <c r="L903" s="9" t="str">
        <f t="shared" si="193"/>
        <v/>
      </c>
      <c r="M903" s="9" t="str">
        <f t="shared" si="194"/>
        <v/>
      </c>
      <c r="N903" s="9" t="str">
        <f t="shared" si="195"/>
        <v/>
      </c>
      <c r="O903" s="9" t="str">
        <f t="shared" si="196"/>
        <v/>
      </c>
      <c r="P903" s="9" t="str">
        <f t="shared" si="197"/>
        <v/>
      </c>
      <c r="Q903" s="9" t="str">
        <f t="shared" si="198"/>
        <v/>
      </c>
      <c r="R903" s="9" t="str">
        <f>IF(A903&lt;&gt;"",IF(COUNTIF($G$2:$G$1000,"&gt;=50")&gt;=10,IF(AND(F903&gt;=55,G903&gt;=50),IF(_xlfn.RANK.EQ(K903,$K$2:$K$1000,0)&lt;=ROUND(COUNTIFS($G$2:$G$1000,"&gt;=50",$F$2:$F$1000,"&gt;=55")/100*$AF$9,0),$AF$8,IF(_xlfn.RANK.EQ(L903,$L$2:$L$1000,0)&lt;=ROUND(COUNTIFS($G$2:$G$1000,"&gt;=50",$F$2:$F$1000,"&gt;=55")/100*$AE$9,0),$AE$8,IF(_xlfn.RANK.EQ(M903,$M$2:$M$1000,0)&lt;=ROUND(COUNTIFS($G$2:$G$1000,"&gt;=50",$F$2:$F$1000,"&gt;=55")/100*$AD$9,0),$AD$8,IF(_xlfn.RANK.EQ(N903,$N$2:$N$1000,0)&lt;=ROUND(COUNTIFS($G$2:$G$1000,"&gt;=50",$F$2:$F$1000,"&gt;=55")/100*$AC$9,0),$AC$8,IF(_xlfn.RANK.EQ(O903,$O$2:$O$1000,0)&lt;=ROUND(COUNTIFS($G$2:$G$1000,"&gt;=50",$F$2:$F$1000,"&gt;=55")/100*$AB$9,0),$AB$8,IF(_xlfn.RANK.EQ(P903,$P$2:$P$1000,0)&lt;=ROUND(COUNTIFS($G$2:$G$1000,"&gt;=50",$F$2:$F$1000,"&gt;=55")/100*$AA$9,0),$AA$8,$Z$8)))))),IF(I903&gt;=$Y$9,$Y$8,$X$8)),IF(I903&gt;=$X$32,$X$30,IF(I903&gt;=$Y$32,$Y$30,IF(I903&gt;=$Z$32,$Z$30,IF(I903&gt;=$AA$32,$AA$30,IF(I903&gt;=$AB$32,$AB$30,IF(I903&gt;=$AC$32,$AC$30,IF(I903&gt;=$AD$32,$AD$30,IF(I903&gt;=$AE$32,$AE$30,$AF$30))))))))),"")</f>
        <v/>
      </c>
      <c r="S903" s="9" t="str" cm="1">
        <f t="array" ref="S903">IF(AND(D903&lt;&gt;"",D903&lt;&gt;"GR"),IF(COUNTIF($H$2:$H$1000,"&gt;=50")&gt;=10,IF(D903&lt;&gt;"GR",IF(AND(D903&gt;=55,H903&gt;=50),_xlfn.IFS(AND(H903&gt;=$AF$11,H903&gt;$AE$10,H903&gt;$AD$10,H903&gt;$AC$10,H903&gt;$AB$10,H903&gt;$AA$10,H903&gt;$Z$10),"AA",AND(H903&gt;=$AE$11,H903&gt;$AD$10,H903&gt;$AC$10,H903&gt;$AB$10,H903&gt;$AA$10,H903&gt;$Z$10),"BA",AND(H903&gt;=$AD$11,H903&gt;$AC$10,H903&gt;$AB$10,H903&gt;$AA$10,H903&gt;$Z$10),"BB",AND(H903&gt;=$AC$11,H903&gt;$AB$10,H903&gt;$AA$10,H903&gt;$Z$10),"CB",AND(H903&gt;=$AB$11,H903&gt;$AA$10,H903&gt;$Z$10),"CC",AND(H903&gt;=$AA$11,H903&gt;$Z$10),"DC",H903&gt;=50,"DD"),IF(H903&gt;=$Y$9,"FD","FF")),R903),IF(J903&gt;=$X$32,$X$30,IF(J903&gt;=$Y$32,$Y$30,IF(J903&gt;=$Z$32,$Z$30,IF(J903&gt;=$AA$32,$AA$30,IF(J903&gt;=$AB$32,$AB$30,IF(J903&gt;=$AC$32,$AC$30,IF(J903&gt;=$AD$32,$AD$30,IF(J903&gt;=$AE$32,$AE$30,$AF$30))))))))),R903)</f>
        <v/>
      </c>
      <c r="T903" s="9" t="str" cm="1">
        <f t="array" ref="T903">IF(A903&lt;&gt;"",IF(_xlfn.BITOR(D903&lt;&gt;"GR",D903&lt;&gt;""),IF(AND(J903&gt;=50,D903&gt;=55),_xlfn.RANK.EQ(J903,$J$2:$J$1000,0),_xlfn.IFS(S903="FD",999,S903="FF",1000)),IF(AND(J903&gt;=50,F903&gt;=55),_xlfn.RANK.EQ(J903,$J$2:$J$326,0),_xlfn.IFS(S903="FD",999,S903="FF",1000))),"")</f>
        <v/>
      </c>
    </row>
    <row r="904" spans="1:20" x14ac:dyDescent="0.2">
      <c r="A904" s="3"/>
      <c r="B904" s="3"/>
      <c r="C904" s="3"/>
      <c r="D904" s="3"/>
      <c r="E904" s="16">
        <f t="shared" si="189"/>
        <v>0</v>
      </c>
      <c r="F904" s="16">
        <f t="shared" si="190"/>
        <v>0</v>
      </c>
      <c r="G904" s="9">
        <f t="shared" si="188"/>
        <v>0</v>
      </c>
      <c r="H904" s="9">
        <f t="shared" si="191"/>
        <v>0</v>
      </c>
      <c r="I904" s="9">
        <f t="shared" si="199"/>
        <v>0</v>
      </c>
      <c r="J904" s="9">
        <f t="shared" si="200"/>
        <v>0</v>
      </c>
      <c r="K904" s="9" t="str">
        <f t="shared" si="192"/>
        <v/>
      </c>
      <c r="L904" s="9" t="str">
        <f t="shared" si="193"/>
        <v/>
      </c>
      <c r="M904" s="9" t="str">
        <f t="shared" si="194"/>
        <v/>
      </c>
      <c r="N904" s="9" t="str">
        <f t="shared" si="195"/>
        <v/>
      </c>
      <c r="O904" s="9" t="str">
        <f t="shared" si="196"/>
        <v/>
      </c>
      <c r="P904" s="9" t="str">
        <f t="shared" si="197"/>
        <v/>
      </c>
      <c r="Q904" s="9" t="str">
        <f t="shared" si="198"/>
        <v/>
      </c>
      <c r="R904" s="9" t="str">
        <f>IF(A904&lt;&gt;"",IF(COUNTIF($G$2:$G$1000,"&gt;=50")&gt;=10,IF(AND(F904&gt;=55,G904&gt;=50),IF(_xlfn.RANK.EQ(K904,$K$2:$K$1000,0)&lt;=ROUND(COUNTIFS($G$2:$G$1000,"&gt;=50",$F$2:$F$1000,"&gt;=55")/100*$AF$9,0),$AF$8,IF(_xlfn.RANK.EQ(L904,$L$2:$L$1000,0)&lt;=ROUND(COUNTIFS($G$2:$G$1000,"&gt;=50",$F$2:$F$1000,"&gt;=55")/100*$AE$9,0),$AE$8,IF(_xlfn.RANK.EQ(M904,$M$2:$M$1000,0)&lt;=ROUND(COUNTIFS($G$2:$G$1000,"&gt;=50",$F$2:$F$1000,"&gt;=55")/100*$AD$9,0),$AD$8,IF(_xlfn.RANK.EQ(N904,$N$2:$N$1000,0)&lt;=ROUND(COUNTIFS($G$2:$G$1000,"&gt;=50",$F$2:$F$1000,"&gt;=55")/100*$AC$9,0),$AC$8,IF(_xlfn.RANK.EQ(O904,$O$2:$O$1000,0)&lt;=ROUND(COUNTIFS($G$2:$G$1000,"&gt;=50",$F$2:$F$1000,"&gt;=55")/100*$AB$9,0),$AB$8,IF(_xlfn.RANK.EQ(P904,$P$2:$P$1000,0)&lt;=ROUND(COUNTIFS($G$2:$G$1000,"&gt;=50",$F$2:$F$1000,"&gt;=55")/100*$AA$9,0),$AA$8,$Z$8)))))),IF(I904&gt;=$Y$9,$Y$8,$X$8)),IF(I904&gt;=$X$32,$X$30,IF(I904&gt;=$Y$32,$Y$30,IF(I904&gt;=$Z$32,$Z$30,IF(I904&gt;=$AA$32,$AA$30,IF(I904&gt;=$AB$32,$AB$30,IF(I904&gt;=$AC$32,$AC$30,IF(I904&gt;=$AD$32,$AD$30,IF(I904&gt;=$AE$32,$AE$30,$AF$30))))))))),"")</f>
        <v/>
      </c>
      <c r="S904" s="9" t="str" cm="1">
        <f t="array" ref="S904">IF(AND(D904&lt;&gt;"",D904&lt;&gt;"GR"),IF(COUNTIF($H$2:$H$1000,"&gt;=50")&gt;=10,IF(D904&lt;&gt;"GR",IF(AND(D904&gt;=55,H904&gt;=50),_xlfn.IFS(AND(H904&gt;=$AF$11,H904&gt;$AE$10,H904&gt;$AD$10,H904&gt;$AC$10,H904&gt;$AB$10,H904&gt;$AA$10,H904&gt;$Z$10),"AA",AND(H904&gt;=$AE$11,H904&gt;$AD$10,H904&gt;$AC$10,H904&gt;$AB$10,H904&gt;$AA$10,H904&gt;$Z$10),"BA",AND(H904&gt;=$AD$11,H904&gt;$AC$10,H904&gt;$AB$10,H904&gt;$AA$10,H904&gt;$Z$10),"BB",AND(H904&gt;=$AC$11,H904&gt;$AB$10,H904&gt;$AA$10,H904&gt;$Z$10),"CB",AND(H904&gt;=$AB$11,H904&gt;$AA$10,H904&gt;$Z$10),"CC",AND(H904&gt;=$AA$11,H904&gt;$Z$10),"DC",H904&gt;=50,"DD"),IF(H904&gt;=$Y$9,"FD","FF")),R904),IF(J904&gt;=$X$32,$X$30,IF(J904&gt;=$Y$32,$Y$30,IF(J904&gt;=$Z$32,$Z$30,IF(J904&gt;=$AA$32,$AA$30,IF(J904&gt;=$AB$32,$AB$30,IF(J904&gt;=$AC$32,$AC$30,IF(J904&gt;=$AD$32,$AD$30,IF(J904&gt;=$AE$32,$AE$30,$AF$30))))))))),R904)</f>
        <v/>
      </c>
      <c r="T904" s="9" t="str" cm="1">
        <f t="array" ref="T904">IF(A904&lt;&gt;"",IF(_xlfn.BITOR(D904&lt;&gt;"GR",D904&lt;&gt;""),IF(AND(J904&gt;=50,D904&gt;=55),_xlfn.RANK.EQ(J904,$J$2:$J$1000,0),_xlfn.IFS(S904="FD",999,S904="FF",1000)),IF(AND(J904&gt;=50,F904&gt;=55),_xlfn.RANK.EQ(J904,$J$2:$J$326,0),_xlfn.IFS(S904="FD",999,S904="FF",1000))),"")</f>
        <v/>
      </c>
    </row>
    <row r="905" spans="1:20" x14ac:dyDescent="0.2">
      <c r="A905" s="3"/>
      <c r="B905" s="3"/>
      <c r="C905" s="3"/>
      <c r="D905" s="3"/>
      <c r="E905" s="16">
        <f t="shared" si="189"/>
        <v>0</v>
      </c>
      <c r="F905" s="16">
        <f t="shared" si="190"/>
        <v>0</v>
      </c>
      <c r="G905" s="9">
        <f t="shared" si="188"/>
        <v>0</v>
      </c>
      <c r="H905" s="9">
        <f t="shared" si="191"/>
        <v>0</v>
      </c>
      <c r="I905" s="9">
        <f t="shared" si="199"/>
        <v>0</v>
      </c>
      <c r="J905" s="9">
        <f t="shared" si="200"/>
        <v>0</v>
      </c>
      <c r="K905" s="9" t="str">
        <f t="shared" si="192"/>
        <v/>
      </c>
      <c r="L905" s="9" t="str">
        <f t="shared" si="193"/>
        <v/>
      </c>
      <c r="M905" s="9" t="str">
        <f t="shared" si="194"/>
        <v/>
      </c>
      <c r="N905" s="9" t="str">
        <f t="shared" si="195"/>
        <v/>
      </c>
      <c r="O905" s="9" t="str">
        <f t="shared" si="196"/>
        <v/>
      </c>
      <c r="P905" s="9" t="str">
        <f t="shared" si="197"/>
        <v/>
      </c>
      <c r="Q905" s="9" t="str">
        <f t="shared" si="198"/>
        <v/>
      </c>
      <c r="R905" s="9" t="str">
        <f>IF(A905&lt;&gt;"",IF(COUNTIF($G$2:$G$1000,"&gt;=50")&gt;=10,IF(AND(F905&gt;=55,G905&gt;=50),IF(_xlfn.RANK.EQ(K905,$K$2:$K$1000,0)&lt;=ROUND(COUNTIFS($G$2:$G$1000,"&gt;=50",$F$2:$F$1000,"&gt;=55")/100*$AF$9,0),$AF$8,IF(_xlfn.RANK.EQ(L905,$L$2:$L$1000,0)&lt;=ROUND(COUNTIFS($G$2:$G$1000,"&gt;=50",$F$2:$F$1000,"&gt;=55")/100*$AE$9,0),$AE$8,IF(_xlfn.RANK.EQ(M905,$M$2:$M$1000,0)&lt;=ROUND(COUNTIFS($G$2:$G$1000,"&gt;=50",$F$2:$F$1000,"&gt;=55")/100*$AD$9,0),$AD$8,IF(_xlfn.RANK.EQ(N905,$N$2:$N$1000,0)&lt;=ROUND(COUNTIFS($G$2:$G$1000,"&gt;=50",$F$2:$F$1000,"&gt;=55")/100*$AC$9,0),$AC$8,IF(_xlfn.RANK.EQ(O905,$O$2:$O$1000,0)&lt;=ROUND(COUNTIFS($G$2:$G$1000,"&gt;=50",$F$2:$F$1000,"&gt;=55")/100*$AB$9,0),$AB$8,IF(_xlfn.RANK.EQ(P905,$P$2:$P$1000,0)&lt;=ROUND(COUNTIFS($G$2:$G$1000,"&gt;=50",$F$2:$F$1000,"&gt;=55")/100*$AA$9,0),$AA$8,$Z$8)))))),IF(I905&gt;=$Y$9,$Y$8,$X$8)),IF(I905&gt;=$X$32,$X$30,IF(I905&gt;=$Y$32,$Y$30,IF(I905&gt;=$Z$32,$Z$30,IF(I905&gt;=$AA$32,$AA$30,IF(I905&gt;=$AB$32,$AB$30,IF(I905&gt;=$AC$32,$AC$30,IF(I905&gt;=$AD$32,$AD$30,IF(I905&gt;=$AE$32,$AE$30,$AF$30))))))))),"")</f>
        <v/>
      </c>
      <c r="S905" s="9" t="str" cm="1">
        <f t="array" ref="S905">IF(AND(D905&lt;&gt;"",D905&lt;&gt;"GR"),IF(COUNTIF($H$2:$H$1000,"&gt;=50")&gt;=10,IF(D905&lt;&gt;"GR",IF(AND(D905&gt;=55,H905&gt;=50),_xlfn.IFS(AND(H905&gt;=$AF$11,H905&gt;$AE$10,H905&gt;$AD$10,H905&gt;$AC$10,H905&gt;$AB$10,H905&gt;$AA$10,H905&gt;$Z$10),"AA",AND(H905&gt;=$AE$11,H905&gt;$AD$10,H905&gt;$AC$10,H905&gt;$AB$10,H905&gt;$AA$10,H905&gt;$Z$10),"BA",AND(H905&gt;=$AD$11,H905&gt;$AC$10,H905&gt;$AB$10,H905&gt;$AA$10,H905&gt;$Z$10),"BB",AND(H905&gt;=$AC$11,H905&gt;$AB$10,H905&gt;$AA$10,H905&gt;$Z$10),"CB",AND(H905&gt;=$AB$11,H905&gt;$AA$10,H905&gt;$Z$10),"CC",AND(H905&gt;=$AA$11,H905&gt;$Z$10),"DC",H905&gt;=50,"DD"),IF(H905&gt;=$Y$9,"FD","FF")),R905),IF(J905&gt;=$X$32,$X$30,IF(J905&gt;=$Y$32,$Y$30,IF(J905&gt;=$Z$32,$Z$30,IF(J905&gt;=$AA$32,$AA$30,IF(J905&gt;=$AB$32,$AB$30,IF(J905&gt;=$AC$32,$AC$30,IF(J905&gt;=$AD$32,$AD$30,IF(J905&gt;=$AE$32,$AE$30,$AF$30))))))))),R905)</f>
        <v/>
      </c>
      <c r="T905" s="9" t="str" cm="1">
        <f t="array" ref="T905">IF(A905&lt;&gt;"",IF(_xlfn.BITOR(D905&lt;&gt;"GR",D905&lt;&gt;""),IF(AND(J905&gt;=50,D905&gt;=55),_xlfn.RANK.EQ(J905,$J$2:$J$1000,0),_xlfn.IFS(S905="FD",999,S905="FF",1000)),IF(AND(J905&gt;=50,F905&gt;=55),_xlfn.RANK.EQ(J905,$J$2:$J$326,0),_xlfn.IFS(S905="FD",999,S905="FF",1000))),"")</f>
        <v/>
      </c>
    </row>
    <row r="906" spans="1:20" x14ac:dyDescent="0.2">
      <c r="A906" s="3"/>
      <c r="B906" s="3"/>
      <c r="C906" s="3"/>
      <c r="D906" s="3"/>
      <c r="E906" s="16">
        <f t="shared" si="189"/>
        <v>0</v>
      </c>
      <c r="F906" s="16">
        <f t="shared" si="190"/>
        <v>0</v>
      </c>
      <c r="G906" s="9">
        <f t="shared" si="188"/>
        <v>0</v>
      </c>
      <c r="H906" s="9">
        <f t="shared" si="191"/>
        <v>0</v>
      </c>
      <c r="I906" s="9">
        <f t="shared" si="199"/>
        <v>0</v>
      </c>
      <c r="J906" s="9">
        <f t="shared" si="200"/>
        <v>0</v>
      </c>
      <c r="K906" s="9" t="str">
        <f t="shared" si="192"/>
        <v/>
      </c>
      <c r="L906" s="9" t="str">
        <f t="shared" si="193"/>
        <v/>
      </c>
      <c r="M906" s="9" t="str">
        <f t="shared" si="194"/>
        <v/>
      </c>
      <c r="N906" s="9" t="str">
        <f t="shared" si="195"/>
        <v/>
      </c>
      <c r="O906" s="9" t="str">
        <f t="shared" si="196"/>
        <v/>
      </c>
      <c r="P906" s="9" t="str">
        <f t="shared" si="197"/>
        <v/>
      </c>
      <c r="Q906" s="9" t="str">
        <f t="shared" si="198"/>
        <v/>
      </c>
      <c r="R906" s="9" t="str">
        <f>IF(A906&lt;&gt;"",IF(COUNTIF($G$2:$G$1000,"&gt;=50")&gt;=10,IF(AND(F906&gt;=55,G906&gt;=50),IF(_xlfn.RANK.EQ(K906,$K$2:$K$1000,0)&lt;=ROUND(COUNTIFS($G$2:$G$1000,"&gt;=50",$F$2:$F$1000,"&gt;=55")/100*$AF$9,0),$AF$8,IF(_xlfn.RANK.EQ(L906,$L$2:$L$1000,0)&lt;=ROUND(COUNTIFS($G$2:$G$1000,"&gt;=50",$F$2:$F$1000,"&gt;=55")/100*$AE$9,0),$AE$8,IF(_xlfn.RANK.EQ(M906,$M$2:$M$1000,0)&lt;=ROUND(COUNTIFS($G$2:$G$1000,"&gt;=50",$F$2:$F$1000,"&gt;=55")/100*$AD$9,0),$AD$8,IF(_xlfn.RANK.EQ(N906,$N$2:$N$1000,0)&lt;=ROUND(COUNTIFS($G$2:$G$1000,"&gt;=50",$F$2:$F$1000,"&gt;=55")/100*$AC$9,0),$AC$8,IF(_xlfn.RANK.EQ(O906,$O$2:$O$1000,0)&lt;=ROUND(COUNTIFS($G$2:$G$1000,"&gt;=50",$F$2:$F$1000,"&gt;=55")/100*$AB$9,0),$AB$8,IF(_xlfn.RANK.EQ(P906,$P$2:$P$1000,0)&lt;=ROUND(COUNTIFS($G$2:$G$1000,"&gt;=50",$F$2:$F$1000,"&gt;=55")/100*$AA$9,0),$AA$8,$Z$8)))))),IF(I906&gt;=$Y$9,$Y$8,$X$8)),IF(I906&gt;=$X$32,$X$30,IF(I906&gt;=$Y$32,$Y$30,IF(I906&gt;=$Z$32,$Z$30,IF(I906&gt;=$AA$32,$AA$30,IF(I906&gt;=$AB$32,$AB$30,IF(I906&gt;=$AC$32,$AC$30,IF(I906&gt;=$AD$32,$AD$30,IF(I906&gt;=$AE$32,$AE$30,$AF$30))))))))),"")</f>
        <v/>
      </c>
      <c r="S906" s="9" t="str" cm="1">
        <f t="array" ref="S906">IF(AND(D906&lt;&gt;"",D906&lt;&gt;"GR"),IF(COUNTIF($H$2:$H$1000,"&gt;=50")&gt;=10,IF(D906&lt;&gt;"GR",IF(AND(D906&gt;=55,H906&gt;=50),_xlfn.IFS(AND(H906&gt;=$AF$11,H906&gt;$AE$10,H906&gt;$AD$10,H906&gt;$AC$10,H906&gt;$AB$10,H906&gt;$AA$10,H906&gt;$Z$10),"AA",AND(H906&gt;=$AE$11,H906&gt;$AD$10,H906&gt;$AC$10,H906&gt;$AB$10,H906&gt;$AA$10,H906&gt;$Z$10),"BA",AND(H906&gt;=$AD$11,H906&gt;$AC$10,H906&gt;$AB$10,H906&gt;$AA$10,H906&gt;$Z$10),"BB",AND(H906&gt;=$AC$11,H906&gt;$AB$10,H906&gt;$AA$10,H906&gt;$Z$10),"CB",AND(H906&gt;=$AB$11,H906&gt;$AA$10,H906&gt;$Z$10),"CC",AND(H906&gt;=$AA$11,H906&gt;$Z$10),"DC",H906&gt;=50,"DD"),IF(H906&gt;=$Y$9,"FD","FF")),R906),IF(J906&gt;=$X$32,$X$30,IF(J906&gt;=$Y$32,$Y$30,IF(J906&gt;=$Z$32,$Z$30,IF(J906&gt;=$AA$32,$AA$30,IF(J906&gt;=$AB$32,$AB$30,IF(J906&gt;=$AC$32,$AC$30,IF(J906&gt;=$AD$32,$AD$30,IF(J906&gt;=$AE$32,$AE$30,$AF$30))))))))),R906)</f>
        <v/>
      </c>
      <c r="T906" s="9" t="str" cm="1">
        <f t="array" ref="T906">IF(A906&lt;&gt;"",IF(_xlfn.BITOR(D906&lt;&gt;"GR",D906&lt;&gt;""),IF(AND(J906&gt;=50,D906&gt;=55),_xlfn.RANK.EQ(J906,$J$2:$J$1000,0),_xlfn.IFS(S906="FD",999,S906="FF",1000)),IF(AND(J906&gt;=50,F906&gt;=55),_xlfn.RANK.EQ(J906,$J$2:$J$326,0),_xlfn.IFS(S906="FD",999,S906="FF",1000))),"")</f>
        <v/>
      </c>
    </row>
    <row r="907" spans="1:20" x14ac:dyDescent="0.2">
      <c r="A907" s="3"/>
      <c r="B907" s="3"/>
      <c r="C907" s="3"/>
      <c r="D907" s="3"/>
      <c r="E907" s="16">
        <f t="shared" si="189"/>
        <v>0</v>
      </c>
      <c r="F907" s="16">
        <f t="shared" si="190"/>
        <v>0</v>
      </c>
      <c r="G907" s="9">
        <f t="shared" si="188"/>
        <v>0</v>
      </c>
      <c r="H907" s="9">
        <f t="shared" si="191"/>
        <v>0</v>
      </c>
      <c r="I907" s="9">
        <f t="shared" si="199"/>
        <v>0</v>
      </c>
      <c r="J907" s="9">
        <f t="shared" si="200"/>
        <v>0</v>
      </c>
      <c r="K907" s="9" t="str">
        <f t="shared" si="192"/>
        <v/>
      </c>
      <c r="L907" s="9" t="str">
        <f t="shared" si="193"/>
        <v/>
      </c>
      <c r="M907" s="9" t="str">
        <f t="shared" si="194"/>
        <v/>
      </c>
      <c r="N907" s="9" t="str">
        <f t="shared" si="195"/>
        <v/>
      </c>
      <c r="O907" s="9" t="str">
        <f t="shared" si="196"/>
        <v/>
      </c>
      <c r="P907" s="9" t="str">
        <f t="shared" si="197"/>
        <v/>
      </c>
      <c r="Q907" s="9" t="str">
        <f t="shared" si="198"/>
        <v/>
      </c>
      <c r="R907" s="9" t="str">
        <f>IF(A907&lt;&gt;"",IF(COUNTIF($G$2:$G$1000,"&gt;=50")&gt;=10,IF(AND(F907&gt;=55,G907&gt;=50),IF(_xlfn.RANK.EQ(K907,$K$2:$K$1000,0)&lt;=ROUND(COUNTIFS($G$2:$G$1000,"&gt;=50",$F$2:$F$1000,"&gt;=55")/100*$AF$9,0),$AF$8,IF(_xlfn.RANK.EQ(L907,$L$2:$L$1000,0)&lt;=ROUND(COUNTIFS($G$2:$G$1000,"&gt;=50",$F$2:$F$1000,"&gt;=55")/100*$AE$9,0),$AE$8,IF(_xlfn.RANK.EQ(M907,$M$2:$M$1000,0)&lt;=ROUND(COUNTIFS($G$2:$G$1000,"&gt;=50",$F$2:$F$1000,"&gt;=55")/100*$AD$9,0),$AD$8,IF(_xlfn.RANK.EQ(N907,$N$2:$N$1000,0)&lt;=ROUND(COUNTIFS($G$2:$G$1000,"&gt;=50",$F$2:$F$1000,"&gt;=55")/100*$AC$9,0),$AC$8,IF(_xlfn.RANK.EQ(O907,$O$2:$O$1000,0)&lt;=ROUND(COUNTIFS($G$2:$G$1000,"&gt;=50",$F$2:$F$1000,"&gt;=55")/100*$AB$9,0),$AB$8,IF(_xlfn.RANK.EQ(P907,$P$2:$P$1000,0)&lt;=ROUND(COUNTIFS($G$2:$G$1000,"&gt;=50",$F$2:$F$1000,"&gt;=55")/100*$AA$9,0),$AA$8,$Z$8)))))),IF(I907&gt;=$Y$9,$Y$8,$X$8)),IF(I907&gt;=$X$32,$X$30,IF(I907&gt;=$Y$32,$Y$30,IF(I907&gt;=$Z$32,$Z$30,IF(I907&gt;=$AA$32,$AA$30,IF(I907&gt;=$AB$32,$AB$30,IF(I907&gt;=$AC$32,$AC$30,IF(I907&gt;=$AD$32,$AD$30,IF(I907&gt;=$AE$32,$AE$30,$AF$30))))))))),"")</f>
        <v/>
      </c>
      <c r="S907" s="9" t="str" cm="1">
        <f t="array" ref="S907">IF(AND(D907&lt;&gt;"",D907&lt;&gt;"GR"),IF(COUNTIF($H$2:$H$1000,"&gt;=50")&gt;=10,IF(D907&lt;&gt;"GR",IF(AND(D907&gt;=55,H907&gt;=50),_xlfn.IFS(AND(H907&gt;=$AF$11,H907&gt;$AE$10,H907&gt;$AD$10,H907&gt;$AC$10,H907&gt;$AB$10,H907&gt;$AA$10,H907&gt;$Z$10),"AA",AND(H907&gt;=$AE$11,H907&gt;$AD$10,H907&gt;$AC$10,H907&gt;$AB$10,H907&gt;$AA$10,H907&gt;$Z$10),"BA",AND(H907&gt;=$AD$11,H907&gt;$AC$10,H907&gt;$AB$10,H907&gt;$AA$10,H907&gt;$Z$10),"BB",AND(H907&gt;=$AC$11,H907&gt;$AB$10,H907&gt;$AA$10,H907&gt;$Z$10),"CB",AND(H907&gt;=$AB$11,H907&gt;$AA$10,H907&gt;$Z$10),"CC",AND(H907&gt;=$AA$11,H907&gt;$Z$10),"DC",H907&gt;=50,"DD"),IF(H907&gt;=$Y$9,"FD","FF")),R907),IF(J907&gt;=$X$32,$X$30,IF(J907&gt;=$Y$32,$Y$30,IF(J907&gt;=$Z$32,$Z$30,IF(J907&gt;=$AA$32,$AA$30,IF(J907&gt;=$AB$32,$AB$30,IF(J907&gt;=$AC$32,$AC$30,IF(J907&gt;=$AD$32,$AD$30,IF(J907&gt;=$AE$32,$AE$30,$AF$30))))))))),R907)</f>
        <v/>
      </c>
      <c r="T907" s="9" t="str" cm="1">
        <f t="array" ref="T907">IF(A907&lt;&gt;"",IF(_xlfn.BITOR(D907&lt;&gt;"GR",D907&lt;&gt;""),IF(AND(J907&gt;=50,D907&gt;=55),_xlfn.RANK.EQ(J907,$J$2:$J$1000,0),_xlfn.IFS(S907="FD",999,S907="FF",1000)),IF(AND(J907&gt;=50,F907&gt;=55),_xlfn.RANK.EQ(J907,$J$2:$J$326,0),_xlfn.IFS(S907="FD",999,S907="FF",1000))),"")</f>
        <v/>
      </c>
    </row>
    <row r="908" spans="1:20" x14ac:dyDescent="0.2">
      <c r="A908" s="3"/>
      <c r="B908" s="3"/>
      <c r="C908" s="3"/>
      <c r="D908" s="3"/>
      <c r="E908" s="16">
        <f t="shared" si="189"/>
        <v>0</v>
      </c>
      <c r="F908" s="16">
        <f t="shared" si="190"/>
        <v>0</v>
      </c>
      <c r="G908" s="9">
        <f t="shared" si="188"/>
        <v>0</v>
      </c>
      <c r="H908" s="9">
        <f t="shared" si="191"/>
        <v>0</v>
      </c>
      <c r="I908" s="9">
        <f t="shared" si="199"/>
        <v>0</v>
      </c>
      <c r="J908" s="9">
        <f t="shared" si="200"/>
        <v>0</v>
      </c>
      <c r="K908" s="9" t="str">
        <f t="shared" si="192"/>
        <v/>
      </c>
      <c r="L908" s="9" t="str">
        <f t="shared" si="193"/>
        <v/>
      </c>
      <c r="M908" s="9" t="str">
        <f t="shared" si="194"/>
        <v/>
      </c>
      <c r="N908" s="9" t="str">
        <f t="shared" si="195"/>
        <v/>
      </c>
      <c r="O908" s="9" t="str">
        <f t="shared" si="196"/>
        <v/>
      </c>
      <c r="P908" s="9" t="str">
        <f t="shared" si="197"/>
        <v/>
      </c>
      <c r="Q908" s="9" t="str">
        <f t="shared" si="198"/>
        <v/>
      </c>
      <c r="R908" s="9" t="str">
        <f>IF(A908&lt;&gt;"",IF(COUNTIF($G$2:$G$1000,"&gt;=50")&gt;=10,IF(AND(F908&gt;=55,G908&gt;=50),IF(_xlfn.RANK.EQ(K908,$K$2:$K$1000,0)&lt;=ROUND(COUNTIFS($G$2:$G$1000,"&gt;=50",$F$2:$F$1000,"&gt;=55")/100*$AF$9,0),$AF$8,IF(_xlfn.RANK.EQ(L908,$L$2:$L$1000,0)&lt;=ROUND(COUNTIFS($G$2:$G$1000,"&gt;=50",$F$2:$F$1000,"&gt;=55")/100*$AE$9,0),$AE$8,IF(_xlfn.RANK.EQ(M908,$M$2:$M$1000,0)&lt;=ROUND(COUNTIFS($G$2:$G$1000,"&gt;=50",$F$2:$F$1000,"&gt;=55")/100*$AD$9,0),$AD$8,IF(_xlfn.RANK.EQ(N908,$N$2:$N$1000,0)&lt;=ROUND(COUNTIFS($G$2:$G$1000,"&gt;=50",$F$2:$F$1000,"&gt;=55")/100*$AC$9,0),$AC$8,IF(_xlfn.RANK.EQ(O908,$O$2:$O$1000,0)&lt;=ROUND(COUNTIFS($G$2:$G$1000,"&gt;=50",$F$2:$F$1000,"&gt;=55")/100*$AB$9,0),$AB$8,IF(_xlfn.RANK.EQ(P908,$P$2:$P$1000,0)&lt;=ROUND(COUNTIFS($G$2:$G$1000,"&gt;=50",$F$2:$F$1000,"&gt;=55")/100*$AA$9,0),$AA$8,$Z$8)))))),IF(I908&gt;=$Y$9,$Y$8,$X$8)),IF(I908&gt;=$X$32,$X$30,IF(I908&gt;=$Y$32,$Y$30,IF(I908&gt;=$Z$32,$Z$30,IF(I908&gt;=$AA$32,$AA$30,IF(I908&gt;=$AB$32,$AB$30,IF(I908&gt;=$AC$32,$AC$30,IF(I908&gt;=$AD$32,$AD$30,IF(I908&gt;=$AE$32,$AE$30,$AF$30))))))))),"")</f>
        <v/>
      </c>
      <c r="S908" s="9" t="str" cm="1">
        <f t="array" ref="S908">IF(AND(D908&lt;&gt;"",D908&lt;&gt;"GR"),IF(COUNTIF($H$2:$H$1000,"&gt;=50")&gt;=10,IF(D908&lt;&gt;"GR",IF(AND(D908&gt;=55,H908&gt;=50),_xlfn.IFS(AND(H908&gt;=$AF$11,H908&gt;$AE$10,H908&gt;$AD$10,H908&gt;$AC$10,H908&gt;$AB$10,H908&gt;$AA$10,H908&gt;$Z$10),"AA",AND(H908&gt;=$AE$11,H908&gt;$AD$10,H908&gt;$AC$10,H908&gt;$AB$10,H908&gt;$AA$10,H908&gt;$Z$10),"BA",AND(H908&gt;=$AD$11,H908&gt;$AC$10,H908&gt;$AB$10,H908&gt;$AA$10,H908&gt;$Z$10),"BB",AND(H908&gt;=$AC$11,H908&gt;$AB$10,H908&gt;$AA$10,H908&gt;$Z$10),"CB",AND(H908&gt;=$AB$11,H908&gt;$AA$10,H908&gt;$Z$10),"CC",AND(H908&gt;=$AA$11,H908&gt;$Z$10),"DC",H908&gt;=50,"DD"),IF(H908&gt;=$Y$9,"FD","FF")),R908),IF(J908&gt;=$X$32,$X$30,IF(J908&gt;=$Y$32,$Y$30,IF(J908&gt;=$Z$32,$Z$30,IF(J908&gt;=$AA$32,$AA$30,IF(J908&gt;=$AB$32,$AB$30,IF(J908&gt;=$AC$32,$AC$30,IF(J908&gt;=$AD$32,$AD$30,IF(J908&gt;=$AE$32,$AE$30,$AF$30))))))))),R908)</f>
        <v/>
      </c>
      <c r="T908" s="9" t="str" cm="1">
        <f t="array" ref="T908">IF(A908&lt;&gt;"",IF(_xlfn.BITOR(D908&lt;&gt;"GR",D908&lt;&gt;""),IF(AND(J908&gt;=50,D908&gt;=55),_xlfn.RANK.EQ(J908,$J$2:$J$1000,0),_xlfn.IFS(S908="FD",999,S908="FF",1000)),IF(AND(J908&gt;=50,F908&gt;=55),_xlfn.RANK.EQ(J908,$J$2:$J$326,0),_xlfn.IFS(S908="FD",999,S908="FF",1000))),"")</f>
        <v/>
      </c>
    </row>
    <row r="909" spans="1:20" x14ac:dyDescent="0.2">
      <c r="A909" s="3"/>
      <c r="B909" s="3"/>
      <c r="C909" s="3"/>
      <c r="D909" s="3"/>
      <c r="E909" s="16">
        <f t="shared" si="189"/>
        <v>0</v>
      </c>
      <c r="F909" s="16">
        <f t="shared" si="190"/>
        <v>0</v>
      </c>
      <c r="G909" s="9">
        <f t="shared" si="188"/>
        <v>0</v>
      </c>
      <c r="H909" s="9">
        <f t="shared" si="191"/>
        <v>0</v>
      </c>
      <c r="I909" s="9">
        <f t="shared" si="199"/>
        <v>0</v>
      </c>
      <c r="J909" s="9">
        <f t="shared" si="200"/>
        <v>0</v>
      </c>
      <c r="K909" s="9" t="str">
        <f t="shared" si="192"/>
        <v/>
      </c>
      <c r="L909" s="9" t="str">
        <f t="shared" si="193"/>
        <v/>
      </c>
      <c r="M909" s="9" t="str">
        <f t="shared" si="194"/>
        <v/>
      </c>
      <c r="N909" s="9" t="str">
        <f t="shared" si="195"/>
        <v/>
      </c>
      <c r="O909" s="9" t="str">
        <f t="shared" si="196"/>
        <v/>
      </c>
      <c r="P909" s="9" t="str">
        <f t="shared" si="197"/>
        <v/>
      </c>
      <c r="Q909" s="9" t="str">
        <f t="shared" si="198"/>
        <v/>
      </c>
      <c r="R909" s="9" t="str">
        <f>IF(A909&lt;&gt;"",IF(COUNTIF($G$2:$G$1000,"&gt;=50")&gt;=10,IF(AND(F909&gt;=55,G909&gt;=50),IF(_xlfn.RANK.EQ(K909,$K$2:$K$1000,0)&lt;=ROUND(COUNTIFS($G$2:$G$1000,"&gt;=50",$F$2:$F$1000,"&gt;=55")/100*$AF$9,0),$AF$8,IF(_xlfn.RANK.EQ(L909,$L$2:$L$1000,0)&lt;=ROUND(COUNTIFS($G$2:$G$1000,"&gt;=50",$F$2:$F$1000,"&gt;=55")/100*$AE$9,0),$AE$8,IF(_xlfn.RANK.EQ(M909,$M$2:$M$1000,0)&lt;=ROUND(COUNTIFS($G$2:$G$1000,"&gt;=50",$F$2:$F$1000,"&gt;=55")/100*$AD$9,0),$AD$8,IF(_xlfn.RANK.EQ(N909,$N$2:$N$1000,0)&lt;=ROUND(COUNTIFS($G$2:$G$1000,"&gt;=50",$F$2:$F$1000,"&gt;=55")/100*$AC$9,0),$AC$8,IF(_xlfn.RANK.EQ(O909,$O$2:$O$1000,0)&lt;=ROUND(COUNTIFS($G$2:$G$1000,"&gt;=50",$F$2:$F$1000,"&gt;=55")/100*$AB$9,0),$AB$8,IF(_xlfn.RANK.EQ(P909,$P$2:$P$1000,0)&lt;=ROUND(COUNTIFS($G$2:$G$1000,"&gt;=50",$F$2:$F$1000,"&gt;=55")/100*$AA$9,0),$AA$8,$Z$8)))))),IF(I909&gt;=$Y$9,$Y$8,$X$8)),IF(I909&gt;=$X$32,$X$30,IF(I909&gt;=$Y$32,$Y$30,IF(I909&gt;=$Z$32,$Z$30,IF(I909&gt;=$AA$32,$AA$30,IF(I909&gt;=$AB$32,$AB$30,IF(I909&gt;=$AC$32,$AC$30,IF(I909&gt;=$AD$32,$AD$30,IF(I909&gt;=$AE$32,$AE$30,$AF$30))))))))),"")</f>
        <v/>
      </c>
      <c r="S909" s="9" t="str" cm="1">
        <f t="array" ref="S909">IF(AND(D909&lt;&gt;"",D909&lt;&gt;"GR"),IF(COUNTIF($H$2:$H$1000,"&gt;=50")&gt;=10,IF(D909&lt;&gt;"GR",IF(AND(D909&gt;=55,H909&gt;=50),_xlfn.IFS(AND(H909&gt;=$AF$11,H909&gt;$AE$10,H909&gt;$AD$10,H909&gt;$AC$10,H909&gt;$AB$10,H909&gt;$AA$10,H909&gt;$Z$10),"AA",AND(H909&gt;=$AE$11,H909&gt;$AD$10,H909&gt;$AC$10,H909&gt;$AB$10,H909&gt;$AA$10,H909&gt;$Z$10),"BA",AND(H909&gt;=$AD$11,H909&gt;$AC$10,H909&gt;$AB$10,H909&gt;$AA$10,H909&gt;$Z$10),"BB",AND(H909&gt;=$AC$11,H909&gt;$AB$10,H909&gt;$AA$10,H909&gt;$Z$10),"CB",AND(H909&gt;=$AB$11,H909&gt;$AA$10,H909&gt;$Z$10),"CC",AND(H909&gt;=$AA$11,H909&gt;$Z$10),"DC",H909&gt;=50,"DD"),IF(H909&gt;=$Y$9,"FD","FF")),R909),IF(J909&gt;=$X$32,$X$30,IF(J909&gt;=$Y$32,$Y$30,IF(J909&gt;=$Z$32,$Z$30,IF(J909&gt;=$AA$32,$AA$30,IF(J909&gt;=$AB$32,$AB$30,IF(J909&gt;=$AC$32,$AC$30,IF(J909&gt;=$AD$32,$AD$30,IF(J909&gt;=$AE$32,$AE$30,$AF$30))))))))),R909)</f>
        <v/>
      </c>
      <c r="T909" s="9" t="str" cm="1">
        <f t="array" ref="T909">IF(A909&lt;&gt;"",IF(_xlfn.BITOR(D909&lt;&gt;"GR",D909&lt;&gt;""),IF(AND(J909&gt;=50,D909&gt;=55),_xlfn.RANK.EQ(J909,$J$2:$J$1000,0),_xlfn.IFS(S909="FD",999,S909="FF",1000)),IF(AND(J909&gt;=50,F909&gt;=55),_xlfn.RANK.EQ(J909,$J$2:$J$326,0),_xlfn.IFS(S909="FD",999,S909="FF",1000))),"")</f>
        <v/>
      </c>
    </row>
    <row r="910" spans="1:20" x14ac:dyDescent="0.2">
      <c r="A910" s="3"/>
      <c r="B910" s="3"/>
      <c r="C910" s="3"/>
      <c r="D910" s="3"/>
      <c r="E910" s="16">
        <f t="shared" si="189"/>
        <v>0</v>
      </c>
      <c r="F910" s="16">
        <f t="shared" si="190"/>
        <v>0</v>
      </c>
      <c r="G910" s="9">
        <f t="shared" si="188"/>
        <v>0</v>
      </c>
      <c r="H910" s="9">
        <f t="shared" si="191"/>
        <v>0</v>
      </c>
      <c r="I910" s="9">
        <f t="shared" si="199"/>
        <v>0</v>
      </c>
      <c r="J910" s="9">
        <f t="shared" si="200"/>
        <v>0</v>
      </c>
      <c r="K910" s="9" t="str">
        <f t="shared" si="192"/>
        <v/>
      </c>
      <c r="L910" s="9" t="str">
        <f t="shared" si="193"/>
        <v/>
      </c>
      <c r="M910" s="9" t="str">
        <f t="shared" si="194"/>
        <v/>
      </c>
      <c r="N910" s="9" t="str">
        <f t="shared" si="195"/>
        <v/>
      </c>
      <c r="O910" s="9" t="str">
        <f t="shared" si="196"/>
        <v/>
      </c>
      <c r="P910" s="9" t="str">
        <f t="shared" si="197"/>
        <v/>
      </c>
      <c r="Q910" s="9" t="str">
        <f t="shared" si="198"/>
        <v/>
      </c>
      <c r="R910" s="9" t="str">
        <f>IF(A910&lt;&gt;"",IF(COUNTIF($G$2:$G$1000,"&gt;=50")&gt;=10,IF(AND(F910&gt;=55,G910&gt;=50),IF(_xlfn.RANK.EQ(K910,$K$2:$K$1000,0)&lt;=ROUND(COUNTIFS($G$2:$G$1000,"&gt;=50",$F$2:$F$1000,"&gt;=55")/100*$AF$9,0),$AF$8,IF(_xlfn.RANK.EQ(L910,$L$2:$L$1000,0)&lt;=ROUND(COUNTIFS($G$2:$G$1000,"&gt;=50",$F$2:$F$1000,"&gt;=55")/100*$AE$9,0),$AE$8,IF(_xlfn.RANK.EQ(M910,$M$2:$M$1000,0)&lt;=ROUND(COUNTIFS($G$2:$G$1000,"&gt;=50",$F$2:$F$1000,"&gt;=55")/100*$AD$9,0),$AD$8,IF(_xlfn.RANK.EQ(N910,$N$2:$N$1000,0)&lt;=ROUND(COUNTIFS($G$2:$G$1000,"&gt;=50",$F$2:$F$1000,"&gt;=55")/100*$AC$9,0),$AC$8,IF(_xlfn.RANK.EQ(O910,$O$2:$O$1000,0)&lt;=ROUND(COUNTIFS($G$2:$G$1000,"&gt;=50",$F$2:$F$1000,"&gt;=55")/100*$AB$9,0),$AB$8,IF(_xlfn.RANK.EQ(P910,$P$2:$P$1000,0)&lt;=ROUND(COUNTIFS($G$2:$G$1000,"&gt;=50",$F$2:$F$1000,"&gt;=55")/100*$AA$9,0),$AA$8,$Z$8)))))),IF(I910&gt;=$Y$9,$Y$8,$X$8)),IF(I910&gt;=$X$32,$X$30,IF(I910&gt;=$Y$32,$Y$30,IF(I910&gt;=$Z$32,$Z$30,IF(I910&gt;=$AA$32,$AA$30,IF(I910&gt;=$AB$32,$AB$30,IF(I910&gt;=$AC$32,$AC$30,IF(I910&gt;=$AD$32,$AD$30,IF(I910&gt;=$AE$32,$AE$30,$AF$30))))))))),"")</f>
        <v/>
      </c>
      <c r="S910" s="9" t="str" cm="1">
        <f t="array" ref="S910">IF(AND(D910&lt;&gt;"",D910&lt;&gt;"GR"),IF(COUNTIF($H$2:$H$1000,"&gt;=50")&gt;=10,IF(D910&lt;&gt;"GR",IF(AND(D910&gt;=55,H910&gt;=50),_xlfn.IFS(AND(H910&gt;=$AF$11,H910&gt;$AE$10,H910&gt;$AD$10,H910&gt;$AC$10,H910&gt;$AB$10,H910&gt;$AA$10,H910&gt;$Z$10),"AA",AND(H910&gt;=$AE$11,H910&gt;$AD$10,H910&gt;$AC$10,H910&gt;$AB$10,H910&gt;$AA$10,H910&gt;$Z$10),"BA",AND(H910&gt;=$AD$11,H910&gt;$AC$10,H910&gt;$AB$10,H910&gt;$AA$10,H910&gt;$Z$10),"BB",AND(H910&gt;=$AC$11,H910&gt;$AB$10,H910&gt;$AA$10,H910&gt;$Z$10),"CB",AND(H910&gt;=$AB$11,H910&gt;$AA$10,H910&gt;$Z$10),"CC",AND(H910&gt;=$AA$11,H910&gt;$Z$10),"DC",H910&gt;=50,"DD"),IF(H910&gt;=$Y$9,"FD","FF")),R910),IF(J910&gt;=$X$32,$X$30,IF(J910&gt;=$Y$32,$Y$30,IF(J910&gt;=$Z$32,$Z$30,IF(J910&gt;=$AA$32,$AA$30,IF(J910&gt;=$AB$32,$AB$30,IF(J910&gt;=$AC$32,$AC$30,IF(J910&gt;=$AD$32,$AD$30,IF(J910&gt;=$AE$32,$AE$30,$AF$30))))))))),R910)</f>
        <v/>
      </c>
      <c r="T910" s="9" t="str" cm="1">
        <f t="array" ref="T910">IF(A910&lt;&gt;"",IF(_xlfn.BITOR(D910&lt;&gt;"GR",D910&lt;&gt;""),IF(AND(J910&gt;=50,D910&gt;=55),_xlfn.RANK.EQ(J910,$J$2:$J$1000,0),_xlfn.IFS(S910="FD",999,S910="FF",1000)),IF(AND(J910&gt;=50,F910&gt;=55),_xlfn.RANK.EQ(J910,$J$2:$J$326,0),_xlfn.IFS(S910="FD",999,S910="FF",1000))),"")</f>
        <v/>
      </c>
    </row>
    <row r="911" spans="1:20" x14ac:dyDescent="0.2">
      <c r="A911" s="3"/>
      <c r="B911" s="3"/>
      <c r="C911" s="3"/>
      <c r="D911" s="3"/>
      <c r="E911" s="16">
        <f t="shared" si="189"/>
        <v>0</v>
      </c>
      <c r="F911" s="16">
        <f t="shared" si="190"/>
        <v>0</v>
      </c>
      <c r="G911" s="9">
        <f t="shared" si="188"/>
        <v>0</v>
      </c>
      <c r="H911" s="9">
        <f t="shared" si="191"/>
        <v>0</v>
      </c>
      <c r="I911" s="9">
        <f t="shared" si="199"/>
        <v>0</v>
      </c>
      <c r="J911" s="9">
        <f t="shared" si="200"/>
        <v>0</v>
      </c>
      <c r="K911" s="9" t="str">
        <f t="shared" si="192"/>
        <v/>
      </c>
      <c r="L911" s="9" t="str">
        <f t="shared" si="193"/>
        <v/>
      </c>
      <c r="M911" s="9" t="str">
        <f t="shared" si="194"/>
        <v/>
      </c>
      <c r="N911" s="9" t="str">
        <f t="shared" si="195"/>
        <v/>
      </c>
      <c r="O911" s="9" t="str">
        <f t="shared" si="196"/>
        <v/>
      </c>
      <c r="P911" s="9" t="str">
        <f t="shared" si="197"/>
        <v/>
      </c>
      <c r="Q911" s="9" t="str">
        <f t="shared" si="198"/>
        <v/>
      </c>
      <c r="R911" s="9" t="str">
        <f>IF(A911&lt;&gt;"",IF(COUNTIF($G$2:$G$1000,"&gt;=50")&gt;=10,IF(AND(F911&gt;=55,G911&gt;=50),IF(_xlfn.RANK.EQ(K911,$K$2:$K$1000,0)&lt;=ROUND(COUNTIFS($G$2:$G$1000,"&gt;=50",$F$2:$F$1000,"&gt;=55")/100*$AF$9,0),$AF$8,IF(_xlfn.RANK.EQ(L911,$L$2:$L$1000,0)&lt;=ROUND(COUNTIFS($G$2:$G$1000,"&gt;=50",$F$2:$F$1000,"&gt;=55")/100*$AE$9,0),$AE$8,IF(_xlfn.RANK.EQ(M911,$M$2:$M$1000,0)&lt;=ROUND(COUNTIFS($G$2:$G$1000,"&gt;=50",$F$2:$F$1000,"&gt;=55")/100*$AD$9,0),$AD$8,IF(_xlfn.RANK.EQ(N911,$N$2:$N$1000,0)&lt;=ROUND(COUNTIFS($G$2:$G$1000,"&gt;=50",$F$2:$F$1000,"&gt;=55")/100*$AC$9,0),$AC$8,IF(_xlfn.RANK.EQ(O911,$O$2:$O$1000,0)&lt;=ROUND(COUNTIFS($G$2:$G$1000,"&gt;=50",$F$2:$F$1000,"&gt;=55")/100*$AB$9,0),$AB$8,IF(_xlfn.RANK.EQ(P911,$P$2:$P$1000,0)&lt;=ROUND(COUNTIFS($G$2:$G$1000,"&gt;=50",$F$2:$F$1000,"&gt;=55")/100*$AA$9,0),$AA$8,$Z$8)))))),IF(I911&gt;=$Y$9,$Y$8,$X$8)),IF(I911&gt;=$X$32,$X$30,IF(I911&gt;=$Y$32,$Y$30,IF(I911&gt;=$Z$32,$Z$30,IF(I911&gt;=$AA$32,$AA$30,IF(I911&gt;=$AB$32,$AB$30,IF(I911&gt;=$AC$32,$AC$30,IF(I911&gt;=$AD$32,$AD$30,IF(I911&gt;=$AE$32,$AE$30,$AF$30))))))))),"")</f>
        <v/>
      </c>
      <c r="S911" s="9" t="str" cm="1">
        <f t="array" ref="S911">IF(AND(D911&lt;&gt;"",D911&lt;&gt;"GR"),IF(COUNTIF($H$2:$H$1000,"&gt;=50")&gt;=10,IF(D911&lt;&gt;"GR",IF(AND(D911&gt;=55,H911&gt;=50),_xlfn.IFS(AND(H911&gt;=$AF$11,H911&gt;$AE$10,H911&gt;$AD$10,H911&gt;$AC$10,H911&gt;$AB$10,H911&gt;$AA$10,H911&gt;$Z$10),"AA",AND(H911&gt;=$AE$11,H911&gt;$AD$10,H911&gt;$AC$10,H911&gt;$AB$10,H911&gt;$AA$10,H911&gt;$Z$10),"BA",AND(H911&gt;=$AD$11,H911&gt;$AC$10,H911&gt;$AB$10,H911&gt;$AA$10,H911&gt;$Z$10),"BB",AND(H911&gt;=$AC$11,H911&gt;$AB$10,H911&gt;$AA$10,H911&gt;$Z$10),"CB",AND(H911&gt;=$AB$11,H911&gt;$AA$10,H911&gt;$Z$10),"CC",AND(H911&gt;=$AA$11,H911&gt;$Z$10),"DC",H911&gt;=50,"DD"),IF(H911&gt;=$Y$9,"FD","FF")),R911),IF(J911&gt;=$X$32,$X$30,IF(J911&gt;=$Y$32,$Y$30,IF(J911&gt;=$Z$32,$Z$30,IF(J911&gt;=$AA$32,$AA$30,IF(J911&gt;=$AB$32,$AB$30,IF(J911&gt;=$AC$32,$AC$30,IF(J911&gt;=$AD$32,$AD$30,IF(J911&gt;=$AE$32,$AE$30,$AF$30))))))))),R911)</f>
        <v/>
      </c>
      <c r="T911" s="9" t="str" cm="1">
        <f t="array" ref="T911">IF(A911&lt;&gt;"",IF(_xlfn.BITOR(D911&lt;&gt;"GR",D911&lt;&gt;""),IF(AND(J911&gt;=50,D911&gt;=55),_xlfn.RANK.EQ(J911,$J$2:$J$1000,0),_xlfn.IFS(S911="FD",999,S911="FF",1000)),IF(AND(J911&gt;=50,F911&gt;=55),_xlfn.RANK.EQ(J911,$J$2:$J$326,0),_xlfn.IFS(S911="FD",999,S911="FF",1000))),"")</f>
        <v/>
      </c>
    </row>
    <row r="912" spans="1:20" x14ac:dyDescent="0.2">
      <c r="A912" s="3"/>
      <c r="B912" s="3"/>
      <c r="C912" s="3"/>
      <c r="D912" s="3"/>
      <c r="E912" s="16">
        <f t="shared" si="189"/>
        <v>0</v>
      </c>
      <c r="F912" s="16">
        <f t="shared" si="190"/>
        <v>0</v>
      </c>
      <c r="G912" s="9">
        <f t="shared" si="188"/>
        <v>0</v>
      </c>
      <c r="H912" s="9">
        <f t="shared" si="191"/>
        <v>0</v>
      </c>
      <c r="I912" s="9">
        <f t="shared" si="199"/>
        <v>0</v>
      </c>
      <c r="J912" s="9">
        <f t="shared" si="200"/>
        <v>0</v>
      </c>
      <c r="K912" s="9" t="str">
        <f t="shared" si="192"/>
        <v/>
      </c>
      <c r="L912" s="9" t="str">
        <f t="shared" si="193"/>
        <v/>
      </c>
      <c r="M912" s="9" t="str">
        <f t="shared" si="194"/>
        <v/>
      </c>
      <c r="N912" s="9" t="str">
        <f t="shared" si="195"/>
        <v/>
      </c>
      <c r="O912" s="9" t="str">
        <f t="shared" si="196"/>
        <v/>
      </c>
      <c r="P912" s="9" t="str">
        <f t="shared" si="197"/>
        <v/>
      </c>
      <c r="Q912" s="9" t="str">
        <f t="shared" si="198"/>
        <v/>
      </c>
      <c r="R912" s="9" t="str">
        <f>IF(A912&lt;&gt;"",IF(COUNTIF($G$2:$G$1000,"&gt;=50")&gt;=10,IF(AND(F912&gt;=55,G912&gt;=50),IF(_xlfn.RANK.EQ(K912,$K$2:$K$1000,0)&lt;=ROUND(COUNTIFS($G$2:$G$1000,"&gt;=50",$F$2:$F$1000,"&gt;=55")/100*$AF$9,0),$AF$8,IF(_xlfn.RANK.EQ(L912,$L$2:$L$1000,0)&lt;=ROUND(COUNTIFS($G$2:$G$1000,"&gt;=50",$F$2:$F$1000,"&gt;=55")/100*$AE$9,0),$AE$8,IF(_xlfn.RANK.EQ(M912,$M$2:$M$1000,0)&lt;=ROUND(COUNTIFS($G$2:$G$1000,"&gt;=50",$F$2:$F$1000,"&gt;=55")/100*$AD$9,0),$AD$8,IF(_xlfn.RANK.EQ(N912,$N$2:$N$1000,0)&lt;=ROUND(COUNTIFS($G$2:$G$1000,"&gt;=50",$F$2:$F$1000,"&gt;=55")/100*$AC$9,0),$AC$8,IF(_xlfn.RANK.EQ(O912,$O$2:$O$1000,0)&lt;=ROUND(COUNTIFS($G$2:$G$1000,"&gt;=50",$F$2:$F$1000,"&gt;=55")/100*$AB$9,0),$AB$8,IF(_xlfn.RANK.EQ(P912,$P$2:$P$1000,0)&lt;=ROUND(COUNTIFS($G$2:$G$1000,"&gt;=50",$F$2:$F$1000,"&gt;=55")/100*$AA$9,0),$AA$8,$Z$8)))))),IF(I912&gt;=$Y$9,$Y$8,$X$8)),IF(I912&gt;=$X$32,$X$30,IF(I912&gt;=$Y$32,$Y$30,IF(I912&gt;=$Z$32,$Z$30,IF(I912&gt;=$AA$32,$AA$30,IF(I912&gt;=$AB$32,$AB$30,IF(I912&gt;=$AC$32,$AC$30,IF(I912&gt;=$AD$32,$AD$30,IF(I912&gt;=$AE$32,$AE$30,$AF$30))))))))),"")</f>
        <v/>
      </c>
      <c r="S912" s="9" t="str" cm="1">
        <f t="array" ref="S912">IF(AND(D912&lt;&gt;"",D912&lt;&gt;"GR"),IF(COUNTIF($H$2:$H$1000,"&gt;=50")&gt;=10,IF(D912&lt;&gt;"GR",IF(AND(D912&gt;=55,H912&gt;=50),_xlfn.IFS(AND(H912&gt;=$AF$11,H912&gt;$AE$10,H912&gt;$AD$10,H912&gt;$AC$10,H912&gt;$AB$10,H912&gt;$AA$10,H912&gt;$Z$10),"AA",AND(H912&gt;=$AE$11,H912&gt;$AD$10,H912&gt;$AC$10,H912&gt;$AB$10,H912&gt;$AA$10,H912&gt;$Z$10),"BA",AND(H912&gt;=$AD$11,H912&gt;$AC$10,H912&gt;$AB$10,H912&gt;$AA$10,H912&gt;$Z$10),"BB",AND(H912&gt;=$AC$11,H912&gt;$AB$10,H912&gt;$AA$10,H912&gt;$Z$10),"CB",AND(H912&gt;=$AB$11,H912&gt;$AA$10,H912&gt;$Z$10),"CC",AND(H912&gt;=$AA$11,H912&gt;$Z$10),"DC",H912&gt;=50,"DD"),IF(H912&gt;=$Y$9,"FD","FF")),R912),IF(J912&gt;=$X$32,$X$30,IF(J912&gt;=$Y$32,$Y$30,IF(J912&gt;=$Z$32,$Z$30,IF(J912&gt;=$AA$32,$AA$30,IF(J912&gt;=$AB$32,$AB$30,IF(J912&gt;=$AC$32,$AC$30,IF(J912&gt;=$AD$32,$AD$30,IF(J912&gt;=$AE$32,$AE$30,$AF$30))))))))),R912)</f>
        <v/>
      </c>
      <c r="T912" s="9" t="str" cm="1">
        <f t="array" ref="T912">IF(A912&lt;&gt;"",IF(_xlfn.BITOR(D912&lt;&gt;"GR",D912&lt;&gt;""),IF(AND(J912&gt;=50,D912&gt;=55),_xlfn.RANK.EQ(J912,$J$2:$J$1000,0),_xlfn.IFS(S912="FD",999,S912="FF",1000)),IF(AND(J912&gt;=50,F912&gt;=55),_xlfn.RANK.EQ(J912,$J$2:$J$326,0),_xlfn.IFS(S912="FD",999,S912="FF",1000))),"")</f>
        <v/>
      </c>
    </row>
    <row r="913" spans="1:20" x14ac:dyDescent="0.2">
      <c r="A913" s="3"/>
      <c r="B913" s="3"/>
      <c r="C913" s="3"/>
      <c r="D913" s="3"/>
      <c r="E913" s="16">
        <f t="shared" si="189"/>
        <v>0</v>
      </c>
      <c r="F913" s="16">
        <f t="shared" si="190"/>
        <v>0</v>
      </c>
      <c r="G913" s="9">
        <f t="shared" si="188"/>
        <v>0</v>
      </c>
      <c r="H913" s="9">
        <f t="shared" si="191"/>
        <v>0</v>
      </c>
      <c r="I913" s="9">
        <f t="shared" si="199"/>
        <v>0</v>
      </c>
      <c r="J913" s="9">
        <f t="shared" si="200"/>
        <v>0</v>
      </c>
      <c r="K913" s="9" t="str">
        <f t="shared" si="192"/>
        <v/>
      </c>
      <c r="L913" s="9" t="str">
        <f t="shared" si="193"/>
        <v/>
      </c>
      <c r="M913" s="9" t="str">
        <f t="shared" si="194"/>
        <v/>
      </c>
      <c r="N913" s="9" t="str">
        <f t="shared" si="195"/>
        <v/>
      </c>
      <c r="O913" s="9" t="str">
        <f t="shared" si="196"/>
        <v/>
      </c>
      <c r="P913" s="9" t="str">
        <f t="shared" si="197"/>
        <v/>
      </c>
      <c r="Q913" s="9" t="str">
        <f t="shared" si="198"/>
        <v/>
      </c>
      <c r="R913" s="9" t="str">
        <f>IF(A913&lt;&gt;"",IF(COUNTIF($G$2:$G$1000,"&gt;=50")&gt;=10,IF(AND(F913&gt;=55,G913&gt;=50),IF(_xlfn.RANK.EQ(K913,$K$2:$K$1000,0)&lt;=ROUND(COUNTIFS($G$2:$G$1000,"&gt;=50",$F$2:$F$1000,"&gt;=55")/100*$AF$9,0),$AF$8,IF(_xlfn.RANK.EQ(L913,$L$2:$L$1000,0)&lt;=ROUND(COUNTIFS($G$2:$G$1000,"&gt;=50",$F$2:$F$1000,"&gt;=55")/100*$AE$9,0),$AE$8,IF(_xlfn.RANK.EQ(M913,$M$2:$M$1000,0)&lt;=ROUND(COUNTIFS($G$2:$G$1000,"&gt;=50",$F$2:$F$1000,"&gt;=55")/100*$AD$9,0),$AD$8,IF(_xlfn.RANK.EQ(N913,$N$2:$N$1000,0)&lt;=ROUND(COUNTIFS($G$2:$G$1000,"&gt;=50",$F$2:$F$1000,"&gt;=55")/100*$AC$9,0),$AC$8,IF(_xlfn.RANK.EQ(O913,$O$2:$O$1000,0)&lt;=ROUND(COUNTIFS($G$2:$G$1000,"&gt;=50",$F$2:$F$1000,"&gt;=55")/100*$AB$9,0),$AB$8,IF(_xlfn.RANK.EQ(P913,$P$2:$P$1000,0)&lt;=ROUND(COUNTIFS($G$2:$G$1000,"&gt;=50",$F$2:$F$1000,"&gt;=55")/100*$AA$9,0),$AA$8,$Z$8)))))),IF(I913&gt;=$Y$9,$Y$8,$X$8)),IF(I913&gt;=$X$32,$X$30,IF(I913&gt;=$Y$32,$Y$30,IF(I913&gt;=$Z$32,$Z$30,IF(I913&gt;=$AA$32,$AA$30,IF(I913&gt;=$AB$32,$AB$30,IF(I913&gt;=$AC$32,$AC$30,IF(I913&gt;=$AD$32,$AD$30,IF(I913&gt;=$AE$32,$AE$30,$AF$30))))))))),"")</f>
        <v/>
      </c>
      <c r="S913" s="9" t="str" cm="1">
        <f t="array" ref="S913">IF(AND(D913&lt;&gt;"",D913&lt;&gt;"GR"),IF(COUNTIF($H$2:$H$1000,"&gt;=50")&gt;=10,IF(D913&lt;&gt;"GR",IF(AND(D913&gt;=55,H913&gt;=50),_xlfn.IFS(AND(H913&gt;=$AF$11,H913&gt;$AE$10,H913&gt;$AD$10,H913&gt;$AC$10,H913&gt;$AB$10,H913&gt;$AA$10,H913&gt;$Z$10),"AA",AND(H913&gt;=$AE$11,H913&gt;$AD$10,H913&gt;$AC$10,H913&gt;$AB$10,H913&gt;$AA$10,H913&gt;$Z$10),"BA",AND(H913&gt;=$AD$11,H913&gt;$AC$10,H913&gt;$AB$10,H913&gt;$AA$10,H913&gt;$Z$10),"BB",AND(H913&gt;=$AC$11,H913&gt;$AB$10,H913&gt;$AA$10,H913&gt;$Z$10),"CB",AND(H913&gt;=$AB$11,H913&gt;$AA$10,H913&gt;$Z$10),"CC",AND(H913&gt;=$AA$11,H913&gt;$Z$10),"DC",H913&gt;=50,"DD"),IF(H913&gt;=$Y$9,"FD","FF")),R913),IF(J913&gt;=$X$32,$X$30,IF(J913&gt;=$Y$32,$Y$30,IF(J913&gt;=$Z$32,$Z$30,IF(J913&gt;=$AA$32,$AA$30,IF(J913&gt;=$AB$32,$AB$30,IF(J913&gt;=$AC$32,$AC$30,IF(J913&gt;=$AD$32,$AD$30,IF(J913&gt;=$AE$32,$AE$30,$AF$30))))))))),R913)</f>
        <v/>
      </c>
      <c r="T913" s="9" t="str" cm="1">
        <f t="array" ref="T913">IF(A913&lt;&gt;"",IF(_xlfn.BITOR(D913&lt;&gt;"GR",D913&lt;&gt;""),IF(AND(J913&gt;=50,D913&gt;=55),_xlfn.RANK.EQ(J913,$J$2:$J$1000,0),_xlfn.IFS(S913="FD",999,S913="FF",1000)),IF(AND(J913&gt;=50,F913&gt;=55),_xlfn.RANK.EQ(J913,$J$2:$J$326,0),_xlfn.IFS(S913="FD",999,S913="FF",1000))),"")</f>
        <v/>
      </c>
    </row>
    <row r="914" spans="1:20" x14ac:dyDescent="0.2">
      <c r="A914" s="3"/>
      <c r="B914" s="3"/>
      <c r="C914" s="3"/>
      <c r="D914" s="3"/>
      <c r="E914" s="16">
        <f t="shared" si="189"/>
        <v>0</v>
      </c>
      <c r="F914" s="16">
        <f t="shared" si="190"/>
        <v>0</v>
      </c>
      <c r="G914" s="9">
        <f t="shared" si="188"/>
        <v>0</v>
      </c>
      <c r="H914" s="9">
        <f t="shared" si="191"/>
        <v>0</v>
      </c>
      <c r="I914" s="9">
        <f t="shared" si="199"/>
        <v>0</v>
      </c>
      <c r="J914" s="9">
        <f t="shared" si="200"/>
        <v>0</v>
      </c>
      <c r="K914" s="9" t="str">
        <f t="shared" si="192"/>
        <v/>
      </c>
      <c r="L914" s="9" t="str">
        <f t="shared" si="193"/>
        <v/>
      </c>
      <c r="M914" s="9" t="str">
        <f t="shared" si="194"/>
        <v/>
      </c>
      <c r="N914" s="9" t="str">
        <f t="shared" si="195"/>
        <v/>
      </c>
      <c r="O914" s="9" t="str">
        <f t="shared" si="196"/>
        <v/>
      </c>
      <c r="P914" s="9" t="str">
        <f t="shared" si="197"/>
        <v/>
      </c>
      <c r="Q914" s="9" t="str">
        <f t="shared" si="198"/>
        <v/>
      </c>
      <c r="R914" s="9" t="str">
        <f>IF(A914&lt;&gt;"",IF(COUNTIF($G$2:$G$1000,"&gt;=50")&gt;=10,IF(AND(F914&gt;=55,G914&gt;=50),IF(_xlfn.RANK.EQ(K914,$K$2:$K$1000,0)&lt;=ROUND(COUNTIFS($G$2:$G$1000,"&gt;=50",$F$2:$F$1000,"&gt;=55")/100*$AF$9,0),$AF$8,IF(_xlfn.RANK.EQ(L914,$L$2:$L$1000,0)&lt;=ROUND(COUNTIFS($G$2:$G$1000,"&gt;=50",$F$2:$F$1000,"&gt;=55")/100*$AE$9,0),$AE$8,IF(_xlfn.RANK.EQ(M914,$M$2:$M$1000,0)&lt;=ROUND(COUNTIFS($G$2:$G$1000,"&gt;=50",$F$2:$F$1000,"&gt;=55")/100*$AD$9,0),$AD$8,IF(_xlfn.RANK.EQ(N914,$N$2:$N$1000,0)&lt;=ROUND(COUNTIFS($G$2:$G$1000,"&gt;=50",$F$2:$F$1000,"&gt;=55")/100*$AC$9,0),$AC$8,IF(_xlfn.RANK.EQ(O914,$O$2:$O$1000,0)&lt;=ROUND(COUNTIFS($G$2:$G$1000,"&gt;=50",$F$2:$F$1000,"&gt;=55")/100*$AB$9,0),$AB$8,IF(_xlfn.RANK.EQ(P914,$P$2:$P$1000,0)&lt;=ROUND(COUNTIFS($G$2:$G$1000,"&gt;=50",$F$2:$F$1000,"&gt;=55")/100*$AA$9,0),$AA$8,$Z$8)))))),IF(I914&gt;=$Y$9,$Y$8,$X$8)),IF(I914&gt;=$X$32,$X$30,IF(I914&gt;=$Y$32,$Y$30,IF(I914&gt;=$Z$32,$Z$30,IF(I914&gt;=$AA$32,$AA$30,IF(I914&gt;=$AB$32,$AB$30,IF(I914&gt;=$AC$32,$AC$30,IF(I914&gt;=$AD$32,$AD$30,IF(I914&gt;=$AE$32,$AE$30,$AF$30))))))))),"")</f>
        <v/>
      </c>
      <c r="S914" s="9" t="str" cm="1">
        <f t="array" ref="S914">IF(AND(D914&lt;&gt;"",D914&lt;&gt;"GR"),IF(COUNTIF($H$2:$H$1000,"&gt;=50")&gt;=10,IF(D914&lt;&gt;"GR",IF(AND(D914&gt;=55,H914&gt;=50),_xlfn.IFS(AND(H914&gt;=$AF$11,H914&gt;$AE$10,H914&gt;$AD$10,H914&gt;$AC$10,H914&gt;$AB$10,H914&gt;$AA$10,H914&gt;$Z$10),"AA",AND(H914&gt;=$AE$11,H914&gt;$AD$10,H914&gt;$AC$10,H914&gt;$AB$10,H914&gt;$AA$10,H914&gt;$Z$10),"BA",AND(H914&gt;=$AD$11,H914&gt;$AC$10,H914&gt;$AB$10,H914&gt;$AA$10,H914&gt;$Z$10),"BB",AND(H914&gt;=$AC$11,H914&gt;$AB$10,H914&gt;$AA$10,H914&gt;$Z$10),"CB",AND(H914&gt;=$AB$11,H914&gt;$AA$10,H914&gt;$Z$10),"CC",AND(H914&gt;=$AA$11,H914&gt;$Z$10),"DC",H914&gt;=50,"DD"),IF(H914&gt;=$Y$9,"FD","FF")),R914),IF(J914&gt;=$X$32,$X$30,IF(J914&gt;=$Y$32,$Y$30,IF(J914&gt;=$Z$32,$Z$30,IF(J914&gt;=$AA$32,$AA$30,IF(J914&gt;=$AB$32,$AB$30,IF(J914&gt;=$AC$32,$AC$30,IF(J914&gt;=$AD$32,$AD$30,IF(J914&gt;=$AE$32,$AE$30,$AF$30))))))))),R914)</f>
        <v/>
      </c>
      <c r="T914" s="9" t="str" cm="1">
        <f t="array" ref="T914">IF(A914&lt;&gt;"",IF(_xlfn.BITOR(D914&lt;&gt;"GR",D914&lt;&gt;""),IF(AND(J914&gt;=50,D914&gt;=55),_xlfn.RANK.EQ(J914,$J$2:$J$1000,0),_xlfn.IFS(S914="FD",999,S914="FF",1000)),IF(AND(J914&gt;=50,F914&gt;=55),_xlfn.RANK.EQ(J914,$J$2:$J$326,0),_xlfn.IFS(S914="FD",999,S914="FF",1000))),"")</f>
        <v/>
      </c>
    </row>
    <row r="915" spans="1:20" x14ac:dyDescent="0.2">
      <c r="A915" s="3"/>
      <c r="B915" s="3"/>
      <c r="C915" s="3"/>
      <c r="D915" s="3"/>
      <c r="E915" s="16">
        <f t="shared" si="189"/>
        <v>0</v>
      </c>
      <c r="F915" s="16">
        <f t="shared" si="190"/>
        <v>0</v>
      </c>
      <c r="G915" s="9">
        <f t="shared" si="188"/>
        <v>0</v>
      </c>
      <c r="H915" s="9">
        <f t="shared" si="191"/>
        <v>0</v>
      </c>
      <c r="I915" s="9">
        <f t="shared" si="199"/>
        <v>0</v>
      </c>
      <c r="J915" s="9">
        <f t="shared" si="200"/>
        <v>0</v>
      </c>
      <c r="K915" s="9" t="str">
        <f t="shared" si="192"/>
        <v/>
      </c>
      <c r="L915" s="9" t="str">
        <f t="shared" si="193"/>
        <v/>
      </c>
      <c r="M915" s="9" t="str">
        <f t="shared" si="194"/>
        <v/>
      </c>
      <c r="N915" s="9" t="str">
        <f t="shared" si="195"/>
        <v/>
      </c>
      <c r="O915" s="9" t="str">
        <f t="shared" si="196"/>
        <v/>
      </c>
      <c r="P915" s="9" t="str">
        <f t="shared" si="197"/>
        <v/>
      </c>
      <c r="Q915" s="9" t="str">
        <f t="shared" si="198"/>
        <v/>
      </c>
      <c r="R915" s="9" t="str">
        <f>IF(A915&lt;&gt;"",IF(COUNTIF($G$2:$G$1000,"&gt;=50")&gt;=10,IF(AND(F915&gt;=55,G915&gt;=50),IF(_xlfn.RANK.EQ(K915,$K$2:$K$1000,0)&lt;=ROUND(COUNTIFS($G$2:$G$1000,"&gt;=50",$F$2:$F$1000,"&gt;=55")/100*$AF$9,0),$AF$8,IF(_xlfn.RANK.EQ(L915,$L$2:$L$1000,0)&lt;=ROUND(COUNTIFS($G$2:$G$1000,"&gt;=50",$F$2:$F$1000,"&gt;=55")/100*$AE$9,0),$AE$8,IF(_xlfn.RANK.EQ(M915,$M$2:$M$1000,0)&lt;=ROUND(COUNTIFS($G$2:$G$1000,"&gt;=50",$F$2:$F$1000,"&gt;=55")/100*$AD$9,0),$AD$8,IF(_xlfn.RANK.EQ(N915,$N$2:$N$1000,0)&lt;=ROUND(COUNTIFS($G$2:$G$1000,"&gt;=50",$F$2:$F$1000,"&gt;=55")/100*$AC$9,0),$AC$8,IF(_xlfn.RANK.EQ(O915,$O$2:$O$1000,0)&lt;=ROUND(COUNTIFS($G$2:$G$1000,"&gt;=50",$F$2:$F$1000,"&gt;=55")/100*$AB$9,0),$AB$8,IF(_xlfn.RANK.EQ(P915,$P$2:$P$1000,0)&lt;=ROUND(COUNTIFS($G$2:$G$1000,"&gt;=50",$F$2:$F$1000,"&gt;=55")/100*$AA$9,0),$AA$8,$Z$8)))))),IF(I915&gt;=$Y$9,$Y$8,$X$8)),IF(I915&gt;=$X$32,$X$30,IF(I915&gt;=$Y$32,$Y$30,IF(I915&gt;=$Z$32,$Z$30,IF(I915&gt;=$AA$32,$AA$30,IF(I915&gt;=$AB$32,$AB$30,IF(I915&gt;=$AC$32,$AC$30,IF(I915&gt;=$AD$32,$AD$30,IF(I915&gt;=$AE$32,$AE$30,$AF$30))))))))),"")</f>
        <v/>
      </c>
      <c r="S915" s="9" t="str" cm="1">
        <f t="array" ref="S915">IF(AND(D915&lt;&gt;"",D915&lt;&gt;"GR"),IF(COUNTIF($H$2:$H$1000,"&gt;=50")&gt;=10,IF(D915&lt;&gt;"GR",IF(AND(D915&gt;=55,H915&gt;=50),_xlfn.IFS(AND(H915&gt;=$AF$11,H915&gt;$AE$10,H915&gt;$AD$10,H915&gt;$AC$10,H915&gt;$AB$10,H915&gt;$AA$10,H915&gt;$Z$10),"AA",AND(H915&gt;=$AE$11,H915&gt;$AD$10,H915&gt;$AC$10,H915&gt;$AB$10,H915&gt;$AA$10,H915&gt;$Z$10),"BA",AND(H915&gt;=$AD$11,H915&gt;$AC$10,H915&gt;$AB$10,H915&gt;$AA$10,H915&gt;$Z$10),"BB",AND(H915&gt;=$AC$11,H915&gt;$AB$10,H915&gt;$AA$10,H915&gt;$Z$10),"CB",AND(H915&gt;=$AB$11,H915&gt;$AA$10,H915&gt;$Z$10),"CC",AND(H915&gt;=$AA$11,H915&gt;$Z$10),"DC",H915&gt;=50,"DD"),IF(H915&gt;=$Y$9,"FD","FF")),R915),IF(J915&gt;=$X$32,$X$30,IF(J915&gt;=$Y$32,$Y$30,IF(J915&gt;=$Z$32,$Z$30,IF(J915&gt;=$AA$32,$AA$30,IF(J915&gt;=$AB$32,$AB$30,IF(J915&gt;=$AC$32,$AC$30,IF(J915&gt;=$AD$32,$AD$30,IF(J915&gt;=$AE$32,$AE$30,$AF$30))))))))),R915)</f>
        <v/>
      </c>
      <c r="T915" s="9" t="str" cm="1">
        <f t="array" ref="T915">IF(A915&lt;&gt;"",IF(_xlfn.BITOR(D915&lt;&gt;"GR",D915&lt;&gt;""),IF(AND(J915&gt;=50,D915&gt;=55),_xlfn.RANK.EQ(J915,$J$2:$J$1000,0),_xlfn.IFS(S915="FD",999,S915="FF",1000)),IF(AND(J915&gt;=50,F915&gt;=55),_xlfn.RANK.EQ(J915,$J$2:$J$326,0),_xlfn.IFS(S915="FD",999,S915="FF",1000))),"")</f>
        <v/>
      </c>
    </row>
    <row r="916" spans="1:20" x14ac:dyDescent="0.2">
      <c r="A916" s="3"/>
      <c r="B916" s="3"/>
      <c r="C916" s="3"/>
      <c r="D916" s="3"/>
      <c r="E916" s="16">
        <f t="shared" si="189"/>
        <v>0</v>
      </c>
      <c r="F916" s="16">
        <f t="shared" si="190"/>
        <v>0</v>
      </c>
      <c r="G916" s="9">
        <f t="shared" si="188"/>
        <v>0</v>
      </c>
      <c r="H916" s="9">
        <f t="shared" si="191"/>
        <v>0</v>
      </c>
      <c r="I916" s="9">
        <f t="shared" si="199"/>
        <v>0</v>
      </c>
      <c r="J916" s="9">
        <f t="shared" si="200"/>
        <v>0</v>
      </c>
      <c r="K916" s="9" t="str">
        <f t="shared" si="192"/>
        <v/>
      </c>
      <c r="L916" s="9" t="str">
        <f t="shared" si="193"/>
        <v/>
      </c>
      <c r="M916" s="9" t="str">
        <f t="shared" si="194"/>
        <v/>
      </c>
      <c r="N916" s="9" t="str">
        <f t="shared" si="195"/>
        <v/>
      </c>
      <c r="O916" s="9" t="str">
        <f t="shared" si="196"/>
        <v/>
      </c>
      <c r="P916" s="9" t="str">
        <f t="shared" si="197"/>
        <v/>
      </c>
      <c r="Q916" s="9" t="str">
        <f t="shared" si="198"/>
        <v/>
      </c>
      <c r="R916" s="9" t="str">
        <f>IF(A916&lt;&gt;"",IF(COUNTIF($G$2:$G$1000,"&gt;=50")&gt;=10,IF(AND(F916&gt;=55,G916&gt;=50),IF(_xlfn.RANK.EQ(K916,$K$2:$K$1000,0)&lt;=ROUND(COUNTIFS($G$2:$G$1000,"&gt;=50",$F$2:$F$1000,"&gt;=55")/100*$AF$9,0),$AF$8,IF(_xlfn.RANK.EQ(L916,$L$2:$L$1000,0)&lt;=ROUND(COUNTIFS($G$2:$G$1000,"&gt;=50",$F$2:$F$1000,"&gt;=55")/100*$AE$9,0),$AE$8,IF(_xlfn.RANK.EQ(M916,$M$2:$M$1000,0)&lt;=ROUND(COUNTIFS($G$2:$G$1000,"&gt;=50",$F$2:$F$1000,"&gt;=55")/100*$AD$9,0),$AD$8,IF(_xlfn.RANK.EQ(N916,$N$2:$N$1000,0)&lt;=ROUND(COUNTIFS($G$2:$G$1000,"&gt;=50",$F$2:$F$1000,"&gt;=55")/100*$AC$9,0),$AC$8,IF(_xlfn.RANK.EQ(O916,$O$2:$O$1000,0)&lt;=ROUND(COUNTIFS($G$2:$G$1000,"&gt;=50",$F$2:$F$1000,"&gt;=55")/100*$AB$9,0),$AB$8,IF(_xlfn.RANK.EQ(P916,$P$2:$P$1000,0)&lt;=ROUND(COUNTIFS($G$2:$G$1000,"&gt;=50",$F$2:$F$1000,"&gt;=55")/100*$AA$9,0),$AA$8,$Z$8)))))),IF(I916&gt;=$Y$9,$Y$8,$X$8)),IF(I916&gt;=$X$32,$X$30,IF(I916&gt;=$Y$32,$Y$30,IF(I916&gt;=$Z$32,$Z$30,IF(I916&gt;=$AA$32,$AA$30,IF(I916&gt;=$AB$32,$AB$30,IF(I916&gt;=$AC$32,$AC$30,IF(I916&gt;=$AD$32,$AD$30,IF(I916&gt;=$AE$32,$AE$30,$AF$30))))))))),"")</f>
        <v/>
      </c>
      <c r="S916" s="9" t="str" cm="1">
        <f t="array" ref="S916">IF(AND(D916&lt;&gt;"",D916&lt;&gt;"GR"),IF(COUNTIF($H$2:$H$1000,"&gt;=50")&gt;=10,IF(D916&lt;&gt;"GR",IF(AND(D916&gt;=55,H916&gt;=50),_xlfn.IFS(AND(H916&gt;=$AF$11,H916&gt;$AE$10,H916&gt;$AD$10,H916&gt;$AC$10,H916&gt;$AB$10,H916&gt;$AA$10,H916&gt;$Z$10),"AA",AND(H916&gt;=$AE$11,H916&gt;$AD$10,H916&gt;$AC$10,H916&gt;$AB$10,H916&gt;$AA$10,H916&gt;$Z$10),"BA",AND(H916&gt;=$AD$11,H916&gt;$AC$10,H916&gt;$AB$10,H916&gt;$AA$10,H916&gt;$Z$10),"BB",AND(H916&gt;=$AC$11,H916&gt;$AB$10,H916&gt;$AA$10,H916&gt;$Z$10),"CB",AND(H916&gt;=$AB$11,H916&gt;$AA$10,H916&gt;$Z$10),"CC",AND(H916&gt;=$AA$11,H916&gt;$Z$10),"DC",H916&gt;=50,"DD"),IF(H916&gt;=$Y$9,"FD","FF")),R916),IF(J916&gt;=$X$32,$X$30,IF(J916&gt;=$Y$32,$Y$30,IF(J916&gt;=$Z$32,$Z$30,IF(J916&gt;=$AA$32,$AA$30,IF(J916&gt;=$AB$32,$AB$30,IF(J916&gt;=$AC$32,$AC$30,IF(J916&gt;=$AD$32,$AD$30,IF(J916&gt;=$AE$32,$AE$30,$AF$30))))))))),R916)</f>
        <v/>
      </c>
      <c r="T916" s="9" t="str" cm="1">
        <f t="array" ref="T916">IF(A916&lt;&gt;"",IF(_xlfn.BITOR(D916&lt;&gt;"GR",D916&lt;&gt;""),IF(AND(J916&gt;=50,D916&gt;=55),_xlfn.RANK.EQ(J916,$J$2:$J$1000,0),_xlfn.IFS(S916="FD",999,S916="FF",1000)),IF(AND(J916&gt;=50,F916&gt;=55),_xlfn.RANK.EQ(J916,$J$2:$J$326,0),_xlfn.IFS(S916="FD",999,S916="FF",1000))),"")</f>
        <v/>
      </c>
    </row>
    <row r="917" spans="1:20" x14ac:dyDescent="0.2">
      <c r="A917" s="3"/>
      <c r="B917" s="3"/>
      <c r="C917" s="3"/>
      <c r="D917" s="3"/>
      <c r="E917" s="16">
        <f t="shared" si="189"/>
        <v>0</v>
      </c>
      <c r="F917" s="16">
        <f t="shared" si="190"/>
        <v>0</v>
      </c>
      <c r="G917" s="9">
        <f t="shared" si="188"/>
        <v>0</v>
      </c>
      <c r="H917" s="9">
        <f t="shared" si="191"/>
        <v>0</v>
      </c>
      <c r="I917" s="9">
        <f t="shared" si="199"/>
        <v>0</v>
      </c>
      <c r="J917" s="9">
        <f t="shared" si="200"/>
        <v>0</v>
      </c>
      <c r="K917" s="9" t="str">
        <f t="shared" si="192"/>
        <v/>
      </c>
      <c r="L917" s="9" t="str">
        <f t="shared" si="193"/>
        <v/>
      </c>
      <c r="M917" s="9" t="str">
        <f t="shared" si="194"/>
        <v/>
      </c>
      <c r="N917" s="9" t="str">
        <f t="shared" si="195"/>
        <v/>
      </c>
      <c r="O917" s="9" t="str">
        <f t="shared" si="196"/>
        <v/>
      </c>
      <c r="P917" s="9" t="str">
        <f t="shared" si="197"/>
        <v/>
      </c>
      <c r="Q917" s="9" t="str">
        <f t="shared" si="198"/>
        <v/>
      </c>
      <c r="R917" s="9" t="str">
        <f>IF(A917&lt;&gt;"",IF(COUNTIF($G$2:$G$1000,"&gt;=50")&gt;=10,IF(AND(F917&gt;=55,G917&gt;=50),IF(_xlfn.RANK.EQ(K917,$K$2:$K$1000,0)&lt;=ROUND(COUNTIFS($G$2:$G$1000,"&gt;=50",$F$2:$F$1000,"&gt;=55")/100*$AF$9,0),$AF$8,IF(_xlfn.RANK.EQ(L917,$L$2:$L$1000,0)&lt;=ROUND(COUNTIFS($G$2:$G$1000,"&gt;=50",$F$2:$F$1000,"&gt;=55")/100*$AE$9,0),$AE$8,IF(_xlfn.RANK.EQ(M917,$M$2:$M$1000,0)&lt;=ROUND(COUNTIFS($G$2:$G$1000,"&gt;=50",$F$2:$F$1000,"&gt;=55")/100*$AD$9,0),$AD$8,IF(_xlfn.RANK.EQ(N917,$N$2:$N$1000,0)&lt;=ROUND(COUNTIFS($G$2:$G$1000,"&gt;=50",$F$2:$F$1000,"&gt;=55")/100*$AC$9,0),$AC$8,IF(_xlfn.RANK.EQ(O917,$O$2:$O$1000,0)&lt;=ROUND(COUNTIFS($G$2:$G$1000,"&gt;=50",$F$2:$F$1000,"&gt;=55")/100*$AB$9,0),$AB$8,IF(_xlfn.RANK.EQ(P917,$P$2:$P$1000,0)&lt;=ROUND(COUNTIFS($G$2:$G$1000,"&gt;=50",$F$2:$F$1000,"&gt;=55")/100*$AA$9,0),$AA$8,$Z$8)))))),IF(I917&gt;=$Y$9,$Y$8,$X$8)),IF(I917&gt;=$X$32,$X$30,IF(I917&gt;=$Y$32,$Y$30,IF(I917&gt;=$Z$32,$Z$30,IF(I917&gt;=$AA$32,$AA$30,IF(I917&gt;=$AB$32,$AB$30,IF(I917&gt;=$AC$32,$AC$30,IF(I917&gt;=$AD$32,$AD$30,IF(I917&gt;=$AE$32,$AE$30,$AF$30))))))))),"")</f>
        <v/>
      </c>
      <c r="S917" s="9" t="str" cm="1">
        <f t="array" ref="S917">IF(AND(D917&lt;&gt;"",D917&lt;&gt;"GR"),IF(COUNTIF($H$2:$H$1000,"&gt;=50")&gt;=10,IF(D917&lt;&gt;"GR",IF(AND(D917&gt;=55,H917&gt;=50),_xlfn.IFS(AND(H917&gt;=$AF$11,H917&gt;$AE$10,H917&gt;$AD$10,H917&gt;$AC$10,H917&gt;$AB$10,H917&gt;$AA$10,H917&gt;$Z$10),"AA",AND(H917&gt;=$AE$11,H917&gt;$AD$10,H917&gt;$AC$10,H917&gt;$AB$10,H917&gt;$AA$10,H917&gt;$Z$10),"BA",AND(H917&gt;=$AD$11,H917&gt;$AC$10,H917&gt;$AB$10,H917&gt;$AA$10,H917&gt;$Z$10),"BB",AND(H917&gt;=$AC$11,H917&gt;$AB$10,H917&gt;$AA$10,H917&gt;$Z$10),"CB",AND(H917&gt;=$AB$11,H917&gt;$AA$10,H917&gt;$Z$10),"CC",AND(H917&gt;=$AA$11,H917&gt;$Z$10),"DC",H917&gt;=50,"DD"),IF(H917&gt;=$Y$9,"FD","FF")),R917),IF(J917&gt;=$X$32,$X$30,IF(J917&gt;=$Y$32,$Y$30,IF(J917&gt;=$Z$32,$Z$30,IF(J917&gt;=$AA$32,$AA$30,IF(J917&gt;=$AB$32,$AB$30,IF(J917&gt;=$AC$32,$AC$30,IF(J917&gt;=$AD$32,$AD$30,IF(J917&gt;=$AE$32,$AE$30,$AF$30))))))))),R917)</f>
        <v/>
      </c>
      <c r="T917" s="9" t="str" cm="1">
        <f t="array" ref="T917">IF(A917&lt;&gt;"",IF(_xlfn.BITOR(D917&lt;&gt;"GR",D917&lt;&gt;""),IF(AND(J917&gt;=50,D917&gt;=55),_xlfn.RANK.EQ(J917,$J$2:$J$1000,0),_xlfn.IFS(S917="FD",999,S917="FF",1000)),IF(AND(J917&gt;=50,F917&gt;=55),_xlfn.RANK.EQ(J917,$J$2:$J$326,0),_xlfn.IFS(S917="FD",999,S917="FF",1000))),"")</f>
        <v/>
      </c>
    </row>
    <row r="918" spans="1:20" x14ac:dyDescent="0.2">
      <c r="A918" s="3"/>
      <c r="B918" s="3"/>
      <c r="C918" s="3"/>
      <c r="D918" s="3"/>
      <c r="E918" s="16">
        <f t="shared" si="189"/>
        <v>0</v>
      </c>
      <c r="F918" s="16">
        <f t="shared" si="190"/>
        <v>0</v>
      </c>
      <c r="G918" s="9">
        <f t="shared" si="188"/>
        <v>0</v>
      </c>
      <c r="H918" s="9">
        <f t="shared" si="191"/>
        <v>0</v>
      </c>
      <c r="I918" s="9">
        <f t="shared" si="199"/>
        <v>0</v>
      </c>
      <c r="J918" s="9">
        <f t="shared" si="200"/>
        <v>0</v>
      </c>
      <c r="K918" s="9" t="str">
        <f t="shared" si="192"/>
        <v/>
      </c>
      <c r="L918" s="9" t="str">
        <f t="shared" si="193"/>
        <v/>
      </c>
      <c r="M918" s="9" t="str">
        <f t="shared" si="194"/>
        <v/>
      </c>
      <c r="N918" s="9" t="str">
        <f t="shared" si="195"/>
        <v/>
      </c>
      <c r="O918" s="9" t="str">
        <f t="shared" si="196"/>
        <v/>
      </c>
      <c r="P918" s="9" t="str">
        <f t="shared" si="197"/>
        <v/>
      </c>
      <c r="Q918" s="9" t="str">
        <f t="shared" si="198"/>
        <v/>
      </c>
      <c r="R918" s="9" t="str">
        <f>IF(A918&lt;&gt;"",IF(COUNTIF($G$2:$G$1000,"&gt;=50")&gt;=10,IF(AND(F918&gt;=55,G918&gt;=50),IF(_xlfn.RANK.EQ(K918,$K$2:$K$1000,0)&lt;=ROUND(COUNTIFS($G$2:$G$1000,"&gt;=50",$F$2:$F$1000,"&gt;=55")/100*$AF$9,0),$AF$8,IF(_xlfn.RANK.EQ(L918,$L$2:$L$1000,0)&lt;=ROUND(COUNTIFS($G$2:$G$1000,"&gt;=50",$F$2:$F$1000,"&gt;=55")/100*$AE$9,0),$AE$8,IF(_xlfn.RANK.EQ(M918,$M$2:$M$1000,0)&lt;=ROUND(COUNTIFS($G$2:$G$1000,"&gt;=50",$F$2:$F$1000,"&gt;=55")/100*$AD$9,0),$AD$8,IF(_xlfn.RANK.EQ(N918,$N$2:$N$1000,0)&lt;=ROUND(COUNTIFS($G$2:$G$1000,"&gt;=50",$F$2:$F$1000,"&gt;=55")/100*$AC$9,0),$AC$8,IF(_xlfn.RANK.EQ(O918,$O$2:$O$1000,0)&lt;=ROUND(COUNTIFS($G$2:$G$1000,"&gt;=50",$F$2:$F$1000,"&gt;=55")/100*$AB$9,0),$AB$8,IF(_xlfn.RANK.EQ(P918,$P$2:$P$1000,0)&lt;=ROUND(COUNTIFS($G$2:$G$1000,"&gt;=50",$F$2:$F$1000,"&gt;=55")/100*$AA$9,0),$AA$8,$Z$8)))))),IF(I918&gt;=$Y$9,$Y$8,$X$8)),IF(I918&gt;=$X$32,$X$30,IF(I918&gt;=$Y$32,$Y$30,IF(I918&gt;=$Z$32,$Z$30,IF(I918&gt;=$AA$32,$AA$30,IF(I918&gt;=$AB$32,$AB$30,IF(I918&gt;=$AC$32,$AC$30,IF(I918&gt;=$AD$32,$AD$30,IF(I918&gt;=$AE$32,$AE$30,$AF$30))))))))),"")</f>
        <v/>
      </c>
      <c r="S918" s="9" t="str" cm="1">
        <f t="array" ref="S918">IF(AND(D918&lt;&gt;"",D918&lt;&gt;"GR"),IF(COUNTIF($H$2:$H$1000,"&gt;=50")&gt;=10,IF(D918&lt;&gt;"GR",IF(AND(D918&gt;=55,H918&gt;=50),_xlfn.IFS(AND(H918&gt;=$AF$11,H918&gt;$AE$10,H918&gt;$AD$10,H918&gt;$AC$10,H918&gt;$AB$10,H918&gt;$AA$10,H918&gt;$Z$10),"AA",AND(H918&gt;=$AE$11,H918&gt;$AD$10,H918&gt;$AC$10,H918&gt;$AB$10,H918&gt;$AA$10,H918&gt;$Z$10),"BA",AND(H918&gt;=$AD$11,H918&gt;$AC$10,H918&gt;$AB$10,H918&gt;$AA$10,H918&gt;$Z$10),"BB",AND(H918&gt;=$AC$11,H918&gt;$AB$10,H918&gt;$AA$10,H918&gt;$Z$10),"CB",AND(H918&gt;=$AB$11,H918&gt;$AA$10,H918&gt;$Z$10),"CC",AND(H918&gt;=$AA$11,H918&gt;$Z$10),"DC",H918&gt;=50,"DD"),IF(H918&gt;=$Y$9,"FD","FF")),R918),IF(J918&gt;=$X$32,$X$30,IF(J918&gt;=$Y$32,$Y$30,IF(J918&gt;=$Z$32,$Z$30,IF(J918&gt;=$AA$32,$AA$30,IF(J918&gt;=$AB$32,$AB$30,IF(J918&gt;=$AC$32,$AC$30,IF(J918&gt;=$AD$32,$AD$30,IF(J918&gt;=$AE$32,$AE$30,$AF$30))))))))),R918)</f>
        <v/>
      </c>
      <c r="T918" s="9" t="str" cm="1">
        <f t="array" ref="T918">IF(A918&lt;&gt;"",IF(_xlfn.BITOR(D918&lt;&gt;"GR",D918&lt;&gt;""),IF(AND(J918&gt;=50,D918&gt;=55),_xlfn.RANK.EQ(J918,$J$2:$J$1000,0),_xlfn.IFS(S918="FD",999,S918="FF",1000)),IF(AND(J918&gt;=50,F918&gt;=55),_xlfn.RANK.EQ(J918,$J$2:$J$326,0),_xlfn.IFS(S918="FD",999,S918="FF",1000))),"")</f>
        <v/>
      </c>
    </row>
    <row r="919" spans="1:20" x14ac:dyDescent="0.2">
      <c r="A919" s="3"/>
      <c r="B919" s="3"/>
      <c r="C919" s="3"/>
      <c r="D919" s="3"/>
      <c r="E919" s="16">
        <f t="shared" si="189"/>
        <v>0</v>
      </c>
      <c r="F919" s="16">
        <f t="shared" si="190"/>
        <v>0</v>
      </c>
      <c r="G919" s="9">
        <f t="shared" si="188"/>
        <v>0</v>
      </c>
      <c r="H919" s="9">
        <f t="shared" si="191"/>
        <v>0</v>
      </c>
      <c r="I919" s="9">
        <f t="shared" si="199"/>
        <v>0</v>
      </c>
      <c r="J919" s="9">
        <f t="shared" si="200"/>
        <v>0</v>
      </c>
      <c r="K919" s="9" t="str">
        <f t="shared" si="192"/>
        <v/>
      </c>
      <c r="L919" s="9" t="str">
        <f t="shared" si="193"/>
        <v/>
      </c>
      <c r="M919" s="9" t="str">
        <f t="shared" si="194"/>
        <v/>
      </c>
      <c r="N919" s="9" t="str">
        <f t="shared" si="195"/>
        <v/>
      </c>
      <c r="O919" s="9" t="str">
        <f t="shared" si="196"/>
        <v/>
      </c>
      <c r="P919" s="9" t="str">
        <f t="shared" si="197"/>
        <v/>
      </c>
      <c r="Q919" s="9" t="str">
        <f t="shared" si="198"/>
        <v/>
      </c>
      <c r="R919" s="9" t="str">
        <f>IF(A919&lt;&gt;"",IF(COUNTIF($G$2:$G$1000,"&gt;=50")&gt;=10,IF(AND(F919&gt;=55,G919&gt;=50),IF(_xlfn.RANK.EQ(K919,$K$2:$K$1000,0)&lt;=ROUND(COUNTIFS($G$2:$G$1000,"&gt;=50",$F$2:$F$1000,"&gt;=55")/100*$AF$9,0),$AF$8,IF(_xlfn.RANK.EQ(L919,$L$2:$L$1000,0)&lt;=ROUND(COUNTIFS($G$2:$G$1000,"&gt;=50",$F$2:$F$1000,"&gt;=55")/100*$AE$9,0),$AE$8,IF(_xlfn.RANK.EQ(M919,$M$2:$M$1000,0)&lt;=ROUND(COUNTIFS($G$2:$G$1000,"&gt;=50",$F$2:$F$1000,"&gt;=55")/100*$AD$9,0),$AD$8,IF(_xlfn.RANK.EQ(N919,$N$2:$N$1000,0)&lt;=ROUND(COUNTIFS($G$2:$G$1000,"&gt;=50",$F$2:$F$1000,"&gt;=55")/100*$AC$9,0),$AC$8,IF(_xlfn.RANK.EQ(O919,$O$2:$O$1000,0)&lt;=ROUND(COUNTIFS($G$2:$G$1000,"&gt;=50",$F$2:$F$1000,"&gt;=55")/100*$AB$9,0),$AB$8,IF(_xlfn.RANK.EQ(P919,$P$2:$P$1000,0)&lt;=ROUND(COUNTIFS($G$2:$G$1000,"&gt;=50",$F$2:$F$1000,"&gt;=55")/100*$AA$9,0),$AA$8,$Z$8)))))),IF(I919&gt;=$Y$9,$Y$8,$X$8)),IF(I919&gt;=$X$32,$X$30,IF(I919&gt;=$Y$32,$Y$30,IF(I919&gt;=$Z$32,$Z$30,IF(I919&gt;=$AA$32,$AA$30,IF(I919&gt;=$AB$32,$AB$30,IF(I919&gt;=$AC$32,$AC$30,IF(I919&gt;=$AD$32,$AD$30,IF(I919&gt;=$AE$32,$AE$30,$AF$30))))))))),"")</f>
        <v/>
      </c>
      <c r="S919" s="9" t="str" cm="1">
        <f t="array" ref="S919">IF(AND(D919&lt;&gt;"",D919&lt;&gt;"GR"),IF(COUNTIF($H$2:$H$1000,"&gt;=50")&gt;=10,IF(D919&lt;&gt;"GR",IF(AND(D919&gt;=55,H919&gt;=50),_xlfn.IFS(AND(H919&gt;=$AF$11,H919&gt;$AE$10,H919&gt;$AD$10,H919&gt;$AC$10,H919&gt;$AB$10,H919&gt;$AA$10,H919&gt;$Z$10),"AA",AND(H919&gt;=$AE$11,H919&gt;$AD$10,H919&gt;$AC$10,H919&gt;$AB$10,H919&gt;$AA$10,H919&gt;$Z$10),"BA",AND(H919&gt;=$AD$11,H919&gt;$AC$10,H919&gt;$AB$10,H919&gt;$AA$10,H919&gt;$Z$10),"BB",AND(H919&gt;=$AC$11,H919&gt;$AB$10,H919&gt;$AA$10,H919&gt;$Z$10),"CB",AND(H919&gt;=$AB$11,H919&gt;$AA$10,H919&gt;$Z$10),"CC",AND(H919&gt;=$AA$11,H919&gt;$Z$10),"DC",H919&gt;=50,"DD"),IF(H919&gt;=$Y$9,"FD","FF")),R919),IF(J919&gt;=$X$32,$X$30,IF(J919&gt;=$Y$32,$Y$30,IF(J919&gt;=$Z$32,$Z$30,IF(J919&gt;=$AA$32,$AA$30,IF(J919&gt;=$AB$32,$AB$30,IF(J919&gt;=$AC$32,$AC$30,IF(J919&gt;=$AD$32,$AD$30,IF(J919&gt;=$AE$32,$AE$30,$AF$30))))))))),R919)</f>
        <v/>
      </c>
      <c r="T919" s="9" t="str" cm="1">
        <f t="array" ref="T919">IF(A919&lt;&gt;"",IF(_xlfn.BITOR(D919&lt;&gt;"GR",D919&lt;&gt;""),IF(AND(J919&gt;=50,D919&gt;=55),_xlfn.RANK.EQ(J919,$J$2:$J$1000,0),_xlfn.IFS(S919="FD",999,S919="FF",1000)),IF(AND(J919&gt;=50,F919&gt;=55),_xlfn.RANK.EQ(J919,$J$2:$J$326,0),_xlfn.IFS(S919="FD",999,S919="FF",1000))),"")</f>
        <v/>
      </c>
    </row>
    <row r="920" spans="1:20" x14ac:dyDescent="0.2">
      <c r="A920" s="3"/>
      <c r="B920" s="3"/>
      <c r="C920" s="3"/>
      <c r="D920" s="3"/>
      <c r="E920" s="16">
        <f t="shared" si="189"/>
        <v>0</v>
      </c>
      <c r="F920" s="16">
        <f t="shared" si="190"/>
        <v>0</v>
      </c>
      <c r="G920" s="9">
        <f t="shared" si="188"/>
        <v>0</v>
      </c>
      <c r="H920" s="9">
        <f t="shared" si="191"/>
        <v>0</v>
      </c>
      <c r="I920" s="9">
        <f t="shared" si="199"/>
        <v>0</v>
      </c>
      <c r="J920" s="9">
        <f t="shared" si="200"/>
        <v>0</v>
      </c>
      <c r="K920" s="9" t="str">
        <f t="shared" si="192"/>
        <v/>
      </c>
      <c r="L920" s="9" t="str">
        <f t="shared" si="193"/>
        <v/>
      </c>
      <c r="M920" s="9" t="str">
        <f t="shared" si="194"/>
        <v/>
      </c>
      <c r="N920" s="9" t="str">
        <f t="shared" si="195"/>
        <v/>
      </c>
      <c r="O920" s="9" t="str">
        <f t="shared" si="196"/>
        <v/>
      </c>
      <c r="P920" s="9" t="str">
        <f t="shared" si="197"/>
        <v/>
      </c>
      <c r="Q920" s="9" t="str">
        <f t="shared" si="198"/>
        <v/>
      </c>
      <c r="R920" s="9" t="str">
        <f>IF(A920&lt;&gt;"",IF(COUNTIF($G$2:$G$1000,"&gt;=50")&gt;=10,IF(AND(F920&gt;=55,G920&gt;=50),IF(_xlfn.RANK.EQ(K920,$K$2:$K$1000,0)&lt;=ROUND(COUNTIFS($G$2:$G$1000,"&gt;=50",$F$2:$F$1000,"&gt;=55")/100*$AF$9,0),$AF$8,IF(_xlfn.RANK.EQ(L920,$L$2:$L$1000,0)&lt;=ROUND(COUNTIFS($G$2:$G$1000,"&gt;=50",$F$2:$F$1000,"&gt;=55")/100*$AE$9,0),$AE$8,IF(_xlfn.RANK.EQ(M920,$M$2:$M$1000,0)&lt;=ROUND(COUNTIFS($G$2:$G$1000,"&gt;=50",$F$2:$F$1000,"&gt;=55")/100*$AD$9,0),$AD$8,IF(_xlfn.RANK.EQ(N920,$N$2:$N$1000,0)&lt;=ROUND(COUNTIFS($G$2:$G$1000,"&gt;=50",$F$2:$F$1000,"&gt;=55")/100*$AC$9,0),$AC$8,IF(_xlfn.RANK.EQ(O920,$O$2:$O$1000,0)&lt;=ROUND(COUNTIFS($G$2:$G$1000,"&gt;=50",$F$2:$F$1000,"&gt;=55")/100*$AB$9,0),$AB$8,IF(_xlfn.RANK.EQ(P920,$P$2:$P$1000,0)&lt;=ROUND(COUNTIFS($G$2:$G$1000,"&gt;=50",$F$2:$F$1000,"&gt;=55")/100*$AA$9,0),$AA$8,$Z$8)))))),IF(I920&gt;=$Y$9,$Y$8,$X$8)),IF(I920&gt;=$X$32,$X$30,IF(I920&gt;=$Y$32,$Y$30,IF(I920&gt;=$Z$32,$Z$30,IF(I920&gt;=$AA$32,$AA$30,IF(I920&gt;=$AB$32,$AB$30,IF(I920&gt;=$AC$32,$AC$30,IF(I920&gt;=$AD$32,$AD$30,IF(I920&gt;=$AE$32,$AE$30,$AF$30))))))))),"")</f>
        <v/>
      </c>
      <c r="S920" s="9" t="str" cm="1">
        <f t="array" ref="S920">IF(AND(D920&lt;&gt;"",D920&lt;&gt;"GR"),IF(COUNTIF($H$2:$H$1000,"&gt;=50")&gt;=10,IF(D920&lt;&gt;"GR",IF(AND(D920&gt;=55,H920&gt;=50),_xlfn.IFS(AND(H920&gt;=$AF$11,H920&gt;$AE$10,H920&gt;$AD$10,H920&gt;$AC$10,H920&gt;$AB$10,H920&gt;$AA$10,H920&gt;$Z$10),"AA",AND(H920&gt;=$AE$11,H920&gt;$AD$10,H920&gt;$AC$10,H920&gt;$AB$10,H920&gt;$AA$10,H920&gt;$Z$10),"BA",AND(H920&gt;=$AD$11,H920&gt;$AC$10,H920&gt;$AB$10,H920&gt;$AA$10,H920&gt;$Z$10),"BB",AND(H920&gt;=$AC$11,H920&gt;$AB$10,H920&gt;$AA$10,H920&gt;$Z$10),"CB",AND(H920&gt;=$AB$11,H920&gt;$AA$10,H920&gt;$Z$10),"CC",AND(H920&gt;=$AA$11,H920&gt;$Z$10),"DC",H920&gt;=50,"DD"),IF(H920&gt;=$Y$9,"FD","FF")),R920),IF(J920&gt;=$X$32,$X$30,IF(J920&gt;=$Y$32,$Y$30,IF(J920&gt;=$Z$32,$Z$30,IF(J920&gt;=$AA$32,$AA$30,IF(J920&gt;=$AB$32,$AB$30,IF(J920&gt;=$AC$32,$AC$30,IF(J920&gt;=$AD$32,$AD$30,IF(J920&gt;=$AE$32,$AE$30,$AF$30))))))))),R920)</f>
        <v/>
      </c>
      <c r="T920" s="9" t="str" cm="1">
        <f t="array" ref="T920">IF(A920&lt;&gt;"",IF(_xlfn.BITOR(D920&lt;&gt;"GR",D920&lt;&gt;""),IF(AND(J920&gt;=50,D920&gt;=55),_xlfn.RANK.EQ(J920,$J$2:$J$1000,0),_xlfn.IFS(S920="FD",999,S920="FF",1000)),IF(AND(J920&gt;=50,F920&gt;=55),_xlfn.RANK.EQ(J920,$J$2:$J$326,0),_xlfn.IFS(S920="FD",999,S920="FF",1000))),"")</f>
        <v/>
      </c>
    </row>
    <row r="921" spans="1:20" x14ac:dyDescent="0.2">
      <c r="A921" s="3"/>
      <c r="B921" s="3"/>
      <c r="C921" s="3"/>
      <c r="D921" s="3"/>
      <c r="E921" s="16">
        <f t="shared" si="189"/>
        <v>0</v>
      </c>
      <c r="F921" s="16">
        <f t="shared" si="190"/>
        <v>0</v>
      </c>
      <c r="G921" s="9">
        <f t="shared" si="188"/>
        <v>0</v>
      </c>
      <c r="H921" s="9">
        <f t="shared" si="191"/>
        <v>0</v>
      </c>
      <c r="I921" s="9">
        <f t="shared" si="199"/>
        <v>0</v>
      </c>
      <c r="J921" s="9">
        <f t="shared" si="200"/>
        <v>0</v>
      </c>
      <c r="K921" s="9" t="str">
        <f t="shared" si="192"/>
        <v/>
      </c>
      <c r="L921" s="9" t="str">
        <f t="shared" si="193"/>
        <v/>
      </c>
      <c r="M921" s="9" t="str">
        <f t="shared" si="194"/>
        <v/>
      </c>
      <c r="N921" s="9" t="str">
        <f t="shared" si="195"/>
        <v/>
      </c>
      <c r="O921" s="9" t="str">
        <f t="shared" si="196"/>
        <v/>
      </c>
      <c r="P921" s="9" t="str">
        <f t="shared" si="197"/>
        <v/>
      </c>
      <c r="Q921" s="9" t="str">
        <f t="shared" si="198"/>
        <v/>
      </c>
      <c r="R921" s="9" t="str">
        <f>IF(A921&lt;&gt;"",IF(COUNTIF($G$2:$G$1000,"&gt;=50")&gt;=10,IF(AND(F921&gt;=55,G921&gt;=50),IF(_xlfn.RANK.EQ(K921,$K$2:$K$1000,0)&lt;=ROUND(COUNTIFS($G$2:$G$1000,"&gt;=50",$F$2:$F$1000,"&gt;=55")/100*$AF$9,0),$AF$8,IF(_xlfn.RANK.EQ(L921,$L$2:$L$1000,0)&lt;=ROUND(COUNTIFS($G$2:$G$1000,"&gt;=50",$F$2:$F$1000,"&gt;=55")/100*$AE$9,0),$AE$8,IF(_xlfn.RANK.EQ(M921,$M$2:$M$1000,0)&lt;=ROUND(COUNTIFS($G$2:$G$1000,"&gt;=50",$F$2:$F$1000,"&gt;=55")/100*$AD$9,0),$AD$8,IF(_xlfn.RANK.EQ(N921,$N$2:$N$1000,0)&lt;=ROUND(COUNTIFS($G$2:$G$1000,"&gt;=50",$F$2:$F$1000,"&gt;=55")/100*$AC$9,0),$AC$8,IF(_xlfn.RANK.EQ(O921,$O$2:$O$1000,0)&lt;=ROUND(COUNTIFS($G$2:$G$1000,"&gt;=50",$F$2:$F$1000,"&gt;=55")/100*$AB$9,0),$AB$8,IF(_xlfn.RANK.EQ(P921,$P$2:$P$1000,0)&lt;=ROUND(COUNTIFS($G$2:$G$1000,"&gt;=50",$F$2:$F$1000,"&gt;=55")/100*$AA$9,0),$AA$8,$Z$8)))))),IF(I921&gt;=$Y$9,$Y$8,$X$8)),IF(I921&gt;=$X$32,$X$30,IF(I921&gt;=$Y$32,$Y$30,IF(I921&gt;=$Z$32,$Z$30,IF(I921&gt;=$AA$32,$AA$30,IF(I921&gt;=$AB$32,$AB$30,IF(I921&gt;=$AC$32,$AC$30,IF(I921&gt;=$AD$32,$AD$30,IF(I921&gt;=$AE$32,$AE$30,$AF$30))))))))),"")</f>
        <v/>
      </c>
      <c r="S921" s="9" t="str" cm="1">
        <f t="array" ref="S921">IF(AND(D921&lt;&gt;"",D921&lt;&gt;"GR"),IF(COUNTIF($H$2:$H$1000,"&gt;=50")&gt;=10,IF(D921&lt;&gt;"GR",IF(AND(D921&gt;=55,H921&gt;=50),_xlfn.IFS(AND(H921&gt;=$AF$11,H921&gt;$AE$10,H921&gt;$AD$10,H921&gt;$AC$10,H921&gt;$AB$10,H921&gt;$AA$10,H921&gt;$Z$10),"AA",AND(H921&gt;=$AE$11,H921&gt;$AD$10,H921&gt;$AC$10,H921&gt;$AB$10,H921&gt;$AA$10,H921&gt;$Z$10),"BA",AND(H921&gt;=$AD$11,H921&gt;$AC$10,H921&gt;$AB$10,H921&gt;$AA$10,H921&gt;$Z$10),"BB",AND(H921&gt;=$AC$11,H921&gt;$AB$10,H921&gt;$AA$10,H921&gt;$Z$10),"CB",AND(H921&gt;=$AB$11,H921&gt;$AA$10,H921&gt;$Z$10),"CC",AND(H921&gt;=$AA$11,H921&gt;$Z$10),"DC",H921&gt;=50,"DD"),IF(H921&gt;=$Y$9,"FD","FF")),R921),IF(J921&gt;=$X$32,$X$30,IF(J921&gt;=$Y$32,$Y$30,IF(J921&gt;=$Z$32,$Z$30,IF(J921&gt;=$AA$32,$AA$30,IF(J921&gt;=$AB$32,$AB$30,IF(J921&gt;=$AC$32,$AC$30,IF(J921&gt;=$AD$32,$AD$30,IF(J921&gt;=$AE$32,$AE$30,$AF$30))))))))),R921)</f>
        <v/>
      </c>
      <c r="T921" s="9" t="str" cm="1">
        <f t="array" ref="T921">IF(A921&lt;&gt;"",IF(_xlfn.BITOR(D921&lt;&gt;"GR",D921&lt;&gt;""),IF(AND(J921&gt;=50,D921&gt;=55),_xlfn.RANK.EQ(J921,$J$2:$J$1000,0),_xlfn.IFS(S921="FD",999,S921="FF",1000)),IF(AND(J921&gt;=50,F921&gt;=55),_xlfn.RANK.EQ(J921,$J$2:$J$326,0),_xlfn.IFS(S921="FD",999,S921="FF",1000))),"")</f>
        <v/>
      </c>
    </row>
    <row r="922" spans="1:20" x14ac:dyDescent="0.2">
      <c r="A922" s="3"/>
      <c r="B922" s="3"/>
      <c r="C922" s="3"/>
      <c r="D922" s="3"/>
      <c r="E922" s="16">
        <f t="shared" si="189"/>
        <v>0</v>
      </c>
      <c r="F922" s="16">
        <f t="shared" si="190"/>
        <v>0</v>
      </c>
      <c r="G922" s="9">
        <f t="shared" si="188"/>
        <v>0</v>
      </c>
      <c r="H922" s="9">
        <f t="shared" si="191"/>
        <v>0</v>
      </c>
      <c r="I922" s="9">
        <f t="shared" si="199"/>
        <v>0</v>
      </c>
      <c r="J922" s="9">
        <f t="shared" si="200"/>
        <v>0</v>
      </c>
      <c r="K922" s="9" t="str">
        <f t="shared" si="192"/>
        <v/>
      </c>
      <c r="L922" s="9" t="str">
        <f t="shared" si="193"/>
        <v/>
      </c>
      <c r="M922" s="9" t="str">
        <f t="shared" si="194"/>
        <v/>
      </c>
      <c r="N922" s="9" t="str">
        <f t="shared" si="195"/>
        <v/>
      </c>
      <c r="O922" s="9" t="str">
        <f t="shared" si="196"/>
        <v/>
      </c>
      <c r="P922" s="9" t="str">
        <f t="shared" si="197"/>
        <v/>
      </c>
      <c r="Q922" s="9" t="str">
        <f t="shared" si="198"/>
        <v/>
      </c>
      <c r="R922" s="9" t="str">
        <f>IF(A922&lt;&gt;"",IF(COUNTIF($G$2:$G$1000,"&gt;=50")&gt;=10,IF(AND(F922&gt;=55,G922&gt;=50),IF(_xlfn.RANK.EQ(K922,$K$2:$K$1000,0)&lt;=ROUND(COUNTIFS($G$2:$G$1000,"&gt;=50",$F$2:$F$1000,"&gt;=55")/100*$AF$9,0),$AF$8,IF(_xlfn.RANK.EQ(L922,$L$2:$L$1000,0)&lt;=ROUND(COUNTIFS($G$2:$G$1000,"&gt;=50",$F$2:$F$1000,"&gt;=55")/100*$AE$9,0),$AE$8,IF(_xlfn.RANK.EQ(M922,$M$2:$M$1000,0)&lt;=ROUND(COUNTIFS($G$2:$G$1000,"&gt;=50",$F$2:$F$1000,"&gt;=55")/100*$AD$9,0),$AD$8,IF(_xlfn.RANK.EQ(N922,$N$2:$N$1000,0)&lt;=ROUND(COUNTIFS($G$2:$G$1000,"&gt;=50",$F$2:$F$1000,"&gt;=55")/100*$AC$9,0),$AC$8,IF(_xlfn.RANK.EQ(O922,$O$2:$O$1000,0)&lt;=ROUND(COUNTIFS($G$2:$G$1000,"&gt;=50",$F$2:$F$1000,"&gt;=55")/100*$AB$9,0),$AB$8,IF(_xlfn.RANK.EQ(P922,$P$2:$P$1000,0)&lt;=ROUND(COUNTIFS($G$2:$G$1000,"&gt;=50",$F$2:$F$1000,"&gt;=55")/100*$AA$9,0),$AA$8,$Z$8)))))),IF(I922&gt;=$Y$9,$Y$8,$X$8)),IF(I922&gt;=$X$32,$X$30,IF(I922&gt;=$Y$32,$Y$30,IF(I922&gt;=$Z$32,$Z$30,IF(I922&gt;=$AA$32,$AA$30,IF(I922&gt;=$AB$32,$AB$30,IF(I922&gt;=$AC$32,$AC$30,IF(I922&gt;=$AD$32,$AD$30,IF(I922&gt;=$AE$32,$AE$30,$AF$30))))))))),"")</f>
        <v/>
      </c>
      <c r="S922" s="9" t="str" cm="1">
        <f t="array" ref="S922">IF(AND(D922&lt;&gt;"",D922&lt;&gt;"GR"),IF(COUNTIF($H$2:$H$1000,"&gt;=50")&gt;=10,IF(D922&lt;&gt;"GR",IF(AND(D922&gt;=55,H922&gt;=50),_xlfn.IFS(AND(H922&gt;=$AF$11,H922&gt;$AE$10,H922&gt;$AD$10,H922&gt;$AC$10,H922&gt;$AB$10,H922&gt;$AA$10,H922&gt;$Z$10),"AA",AND(H922&gt;=$AE$11,H922&gt;$AD$10,H922&gt;$AC$10,H922&gt;$AB$10,H922&gt;$AA$10,H922&gt;$Z$10),"BA",AND(H922&gt;=$AD$11,H922&gt;$AC$10,H922&gt;$AB$10,H922&gt;$AA$10,H922&gt;$Z$10),"BB",AND(H922&gt;=$AC$11,H922&gt;$AB$10,H922&gt;$AA$10,H922&gt;$Z$10),"CB",AND(H922&gt;=$AB$11,H922&gt;$AA$10,H922&gt;$Z$10),"CC",AND(H922&gt;=$AA$11,H922&gt;$Z$10),"DC",H922&gt;=50,"DD"),IF(H922&gt;=$Y$9,"FD","FF")),R922),IF(J922&gt;=$X$32,$X$30,IF(J922&gt;=$Y$32,$Y$30,IF(J922&gt;=$Z$32,$Z$30,IF(J922&gt;=$AA$32,$AA$30,IF(J922&gt;=$AB$32,$AB$30,IF(J922&gt;=$AC$32,$AC$30,IF(J922&gt;=$AD$32,$AD$30,IF(J922&gt;=$AE$32,$AE$30,$AF$30))))))))),R922)</f>
        <v/>
      </c>
      <c r="T922" s="9" t="str" cm="1">
        <f t="array" ref="T922">IF(A922&lt;&gt;"",IF(_xlfn.BITOR(D922&lt;&gt;"GR",D922&lt;&gt;""),IF(AND(J922&gt;=50,D922&gt;=55),_xlfn.RANK.EQ(J922,$J$2:$J$1000,0),_xlfn.IFS(S922="FD",999,S922="FF",1000)),IF(AND(J922&gt;=50,F922&gt;=55),_xlfn.RANK.EQ(J922,$J$2:$J$326,0),_xlfn.IFS(S922="FD",999,S922="FF",1000))),"")</f>
        <v/>
      </c>
    </row>
    <row r="923" spans="1:20" x14ac:dyDescent="0.2">
      <c r="A923" s="3"/>
      <c r="B923" s="3"/>
      <c r="C923" s="3"/>
      <c r="D923" s="3"/>
      <c r="E923" s="16">
        <f t="shared" si="189"/>
        <v>0</v>
      </c>
      <c r="F923" s="16">
        <f t="shared" si="190"/>
        <v>0</v>
      </c>
      <c r="G923" s="9">
        <f t="shared" si="188"/>
        <v>0</v>
      </c>
      <c r="H923" s="9">
        <f t="shared" si="191"/>
        <v>0</v>
      </c>
      <c r="I923" s="9">
        <f t="shared" si="199"/>
        <v>0</v>
      </c>
      <c r="J923" s="9">
        <f t="shared" si="200"/>
        <v>0</v>
      </c>
      <c r="K923" s="9" t="str">
        <f t="shared" si="192"/>
        <v/>
      </c>
      <c r="L923" s="9" t="str">
        <f t="shared" si="193"/>
        <v/>
      </c>
      <c r="M923" s="9" t="str">
        <f t="shared" si="194"/>
        <v/>
      </c>
      <c r="N923" s="9" t="str">
        <f t="shared" si="195"/>
        <v/>
      </c>
      <c r="O923" s="9" t="str">
        <f t="shared" si="196"/>
        <v/>
      </c>
      <c r="P923" s="9" t="str">
        <f t="shared" si="197"/>
        <v/>
      </c>
      <c r="Q923" s="9" t="str">
        <f t="shared" si="198"/>
        <v/>
      </c>
      <c r="R923" s="9" t="str">
        <f>IF(A923&lt;&gt;"",IF(COUNTIF($G$2:$G$1000,"&gt;=50")&gt;=10,IF(AND(F923&gt;=55,G923&gt;=50),IF(_xlfn.RANK.EQ(K923,$K$2:$K$1000,0)&lt;=ROUND(COUNTIFS($G$2:$G$1000,"&gt;=50",$F$2:$F$1000,"&gt;=55")/100*$AF$9,0),$AF$8,IF(_xlfn.RANK.EQ(L923,$L$2:$L$1000,0)&lt;=ROUND(COUNTIFS($G$2:$G$1000,"&gt;=50",$F$2:$F$1000,"&gt;=55")/100*$AE$9,0),$AE$8,IF(_xlfn.RANK.EQ(M923,$M$2:$M$1000,0)&lt;=ROUND(COUNTIFS($G$2:$G$1000,"&gt;=50",$F$2:$F$1000,"&gt;=55")/100*$AD$9,0),$AD$8,IF(_xlfn.RANK.EQ(N923,$N$2:$N$1000,0)&lt;=ROUND(COUNTIFS($G$2:$G$1000,"&gt;=50",$F$2:$F$1000,"&gt;=55")/100*$AC$9,0),$AC$8,IF(_xlfn.RANK.EQ(O923,$O$2:$O$1000,0)&lt;=ROUND(COUNTIFS($G$2:$G$1000,"&gt;=50",$F$2:$F$1000,"&gt;=55")/100*$AB$9,0),$AB$8,IF(_xlfn.RANK.EQ(P923,$P$2:$P$1000,0)&lt;=ROUND(COUNTIFS($G$2:$G$1000,"&gt;=50",$F$2:$F$1000,"&gt;=55")/100*$AA$9,0),$AA$8,$Z$8)))))),IF(I923&gt;=$Y$9,$Y$8,$X$8)),IF(I923&gt;=$X$32,$X$30,IF(I923&gt;=$Y$32,$Y$30,IF(I923&gt;=$Z$32,$Z$30,IF(I923&gt;=$AA$32,$AA$30,IF(I923&gt;=$AB$32,$AB$30,IF(I923&gt;=$AC$32,$AC$30,IF(I923&gt;=$AD$32,$AD$30,IF(I923&gt;=$AE$32,$AE$30,$AF$30))))))))),"")</f>
        <v/>
      </c>
      <c r="S923" s="9" t="str" cm="1">
        <f t="array" ref="S923">IF(AND(D923&lt;&gt;"",D923&lt;&gt;"GR"),IF(COUNTIF($H$2:$H$1000,"&gt;=50")&gt;=10,IF(D923&lt;&gt;"GR",IF(AND(D923&gt;=55,H923&gt;=50),_xlfn.IFS(AND(H923&gt;=$AF$11,H923&gt;$AE$10,H923&gt;$AD$10,H923&gt;$AC$10,H923&gt;$AB$10,H923&gt;$AA$10,H923&gt;$Z$10),"AA",AND(H923&gt;=$AE$11,H923&gt;$AD$10,H923&gt;$AC$10,H923&gt;$AB$10,H923&gt;$AA$10,H923&gt;$Z$10),"BA",AND(H923&gt;=$AD$11,H923&gt;$AC$10,H923&gt;$AB$10,H923&gt;$AA$10,H923&gt;$Z$10),"BB",AND(H923&gt;=$AC$11,H923&gt;$AB$10,H923&gt;$AA$10,H923&gt;$Z$10),"CB",AND(H923&gt;=$AB$11,H923&gt;$AA$10,H923&gt;$Z$10),"CC",AND(H923&gt;=$AA$11,H923&gt;$Z$10),"DC",H923&gt;=50,"DD"),IF(H923&gt;=$Y$9,"FD","FF")),R923),IF(J923&gt;=$X$32,$X$30,IF(J923&gt;=$Y$32,$Y$30,IF(J923&gt;=$Z$32,$Z$30,IF(J923&gt;=$AA$32,$AA$30,IF(J923&gt;=$AB$32,$AB$30,IF(J923&gt;=$AC$32,$AC$30,IF(J923&gt;=$AD$32,$AD$30,IF(J923&gt;=$AE$32,$AE$30,$AF$30))))))))),R923)</f>
        <v/>
      </c>
      <c r="T923" s="9" t="str" cm="1">
        <f t="array" ref="T923">IF(A923&lt;&gt;"",IF(_xlfn.BITOR(D923&lt;&gt;"GR",D923&lt;&gt;""),IF(AND(J923&gt;=50,D923&gt;=55),_xlfn.RANK.EQ(J923,$J$2:$J$1000,0),_xlfn.IFS(S923="FD",999,S923="FF",1000)),IF(AND(J923&gt;=50,F923&gt;=55),_xlfn.RANK.EQ(J923,$J$2:$J$326,0),_xlfn.IFS(S923="FD",999,S923="FF",1000))),"")</f>
        <v/>
      </c>
    </row>
    <row r="924" spans="1:20" x14ac:dyDescent="0.2">
      <c r="A924" s="3"/>
      <c r="B924" s="3"/>
      <c r="C924" s="3"/>
      <c r="D924" s="3"/>
      <c r="E924" s="16">
        <f t="shared" si="189"/>
        <v>0</v>
      </c>
      <c r="F924" s="16">
        <f t="shared" si="190"/>
        <v>0</v>
      </c>
      <c r="G924" s="9">
        <f t="shared" si="188"/>
        <v>0</v>
      </c>
      <c r="H924" s="9">
        <f t="shared" si="191"/>
        <v>0</v>
      </c>
      <c r="I924" s="9">
        <f t="shared" si="199"/>
        <v>0</v>
      </c>
      <c r="J924" s="9">
        <f t="shared" si="200"/>
        <v>0</v>
      </c>
      <c r="K924" s="9" t="str">
        <f t="shared" si="192"/>
        <v/>
      </c>
      <c r="L924" s="9" t="str">
        <f t="shared" si="193"/>
        <v/>
      </c>
      <c r="M924" s="9" t="str">
        <f t="shared" si="194"/>
        <v/>
      </c>
      <c r="N924" s="9" t="str">
        <f t="shared" si="195"/>
        <v/>
      </c>
      <c r="O924" s="9" t="str">
        <f t="shared" si="196"/>
        <v/>
      </c>
      <c r="P924" s="9" t="str">
        <f t="shared" si="197"/>
        <v/>
      </c>
      <c r="Q924" s="9" t="str">
        <f t="shared" si="198"/>
        <v/>
      </c>
      <c r="R924" s="9" t="str">
        <f>IF(A924&lt;&gt;"",IF(COUNTIF($G$2:$G$1000,"&gt;=50")&gt;=10,IF(AND(F924&gt;=55,G924&gt;=50),IF(_xlfn.RANK.EQ(K924,$K$2:$K$1000,0)&lt;=ROUND(COUNTIFS($G$2:$G$1000,"&gt;=50",$F$2:$F$1000,"&gt;=55")/100*$AF$9,0),$AF$8,IF(_xlfn.RANK.EQ(L924,$L$2:$L$1000,0)&lt;=ROUND(COUNTIFS($G$2:$G$1000,"&gt;=50",$F$2:$F$1000,"&gt;=55")/100*$AE$9,0),$AE$8,IF(_xlfn.RANK.EQ(M924,$M$2:$M$1000,0)&lt;=ROUND(COUNTIFS($G$2:$G$1000,"&gt;=50",$F$2:$F$1000,"&gt;=55")/100*$AD$9,0),$AD$8,IF(_xlfn.RANK.EQ(N924,$N$2:$N$1000,0)&lt;=ROUND(COUNTIFS($G$2:$G$1000,"&gt;=50",$F$2:$F$1000,"&gt;=55")/100*$AC$9,0),$AC$8,IF(_xlfn.RANK.EQ(O924,$O$2:$O$1000,0)&lt;=ROUND(COUNTIFS($G$2:$G$1000,"&gt;=50",$F$2:$F$1000,"&gt;=55")/100*$AB$9,0),$AB$8,IF(_xlfn.RANK.EQ(P924,$P$2:$P$1000,0)&lt;=ROUND(COUNTIFS($G$2:$G$1000,"&gt;=50",$F$2:$F$1000,"&gt;=55")/100*$AA$9,0),$AA$8,$Z$8)))))),IF(I924&gt;=$Y$9,$Y$8,$X$8)),IF(I924&gt;=$X$32,$X$30,IF(I924&gt;=$Y$32,$Y$30,IF(I924&gt;=$Z$32,$Z$30,IF(I924&gt;=$AA$32,$AA$30,IF(I924&gt;=$AB$32,$AB$30,IF(I924&gt;=$AC$32,$AC$30,IF(I924&gt;=$AD$32,$AD$30,IF(I924&gt;=$AE$32,$AE$30,$AF$30))))))))),"")</f>
        <v/>
      </c>
      <c r="S924" s="9" t="str" cm="1">
        <f t="array" ref="S924">IF(AND(D924&lt;&gt;"",D924&lt;&gt;"GR"),IF(COUNTIF($H$2:$H$1000,"&gt;=50")&gt;=10,IF(D924&lt;&gt;"GR",IF(AND(D924&gt;=55,H924&gt;=50),_xlfn.IFS(AND(H924&gt;=$AF$11,H924&gt;$AE$10,H924&gt;$AD$10,H924&gt;$AC$10,H924&gt;$AB$10,H924&gt;$AA$10,H924&gt;$Z$10),"AA",AND(H924&gt;=$AE$11,H924&gt;$AD$10,H924&gt;$AC$10,H924&gt;$AB$10,H924&gt;$AA$10,H924&gt;$Z$10),"BA",AND(H924&gt;=$AD$11,H924&gt;$AC$10,H924&gt;$AB$10,H924&gt;$AA$10,H924&gt;$Z$10),"BB",AND(H924&gt;=$AC$11,H924&gt;$AB$10,H924&gt;$AA$10,H924&gt;$Z$10),"CB",AND(H924&gt;=$AB$11,H924&gt;$AA$10,H924&gt;$Z$10),"CC",AND(H924&gt;=$AA$11,H924&gt;$Z$10),"DC",H924&gt;=50,"DD"),IF(H924&gt;=$Y$9,"FD","FF")),R924),IF(J924&gt;=$X$32,$X$30,IF(J924&gt;=$Y$32,$Y$30,IF(J924&gt;=$Z$32,$Z$30,IF(J924&gt;=$AA$32,$AA$30,IF(J924&gt;=$AB$32,$AB$30,IF(J924&gt;=$AC$32,$AC$30,IF(J924&gt;=$AD$32,$AD$30,IF(J924&gt;=$AE$32,$AE$30,$AF$30))))))))),R924)</f>
        <v/>
      </c>
      <c r="T924" s="9" t="str" cm="1">
        <f t="array" ref="T924">IF(A924&lt;&gt;"",IF(_xlfn.BITOR(D924&lt;&gt;"GR",D924&lt;&gt;""),IF(AND(J924&gt;=50,D924&gt;=55),_xlfn.RANK.EQ(J924,$J$2:$J$1000,0),_xlfn.IFS(S924="FD",999,S924="FF",1000)),IF(AND(J924&gt;=50,F924&gt;=55),_xlfn.RANK.EQ(J924,$J$2:$J$326,0),_xlfn.IFS(S924="FD",999,S924="FF",1000))),"")</f>
        <v/>
      </c>
    </row>
    <row r="925" spans="1:20" x14ac:dyDescent="0.2">
      <c r="A925" s="3"/>
      <c r="B925" s="3"/>
      <c r="C925" s="3"/>
      <c r="D925" s="3"/>
      <c r="E925" s="16">
        <f t="shared" si="189"/>
        <v>0</v>
      </c>
      <c r="F925" s="16">
        <f t="shared" si="190"/>
        <v>0</v>
      </c>
      <c r="G925" s="9">
        <f t="shared" si="188"/>
        <v>0</v>
      </c>
      <c r="H925" s="9">
        <f t="shared" si="191"/>
        <v>0</v>
      </c>
      <c r="I925" s="9">
        <f t="shared" si="199"/>
        <v>0</v>
      </c>
      <c r="J925" s="9">
        <f t="shared" si="200"/>
        <v>0</v>
      </c>
      <c r="K925" s="9" t="str">
        <f t="shared" si="192"/>
        <v/>
      </c>
      <c r="L925" s="9" t="str">
        <f t="shared" si="193"/>
        <v/>
      </c>
      <c r="M925" s="9" t="str">
        <f t="shared" si="194"/>
        <v/>
      </c>
      <c r="N925" s="9" t="str">
        <f t="shared" si="195"/>
        <v/>
      </c>
      <c r="O925" s="9" t="str">
        <f t="shared" si="196"/>
        <v/>
      </c>
      <c r="P925" s="9" t="str">
        <f t="shared" si="197"/>
        <v/>
      </c>
      <c r="Q925" s="9" t="str">
        <f t="shared" si="198"/>
        <v/>
      </c>
      <c r="R925" s="9" t="str">
        <f>IF(A925&lt;&gt;"",IF(COUNTIF($G$2:$G$1000,"&gt;=50")&gt;=10,IF(AND(F925&gt;=55,G925&gt;=50),IF(_xlfn.RANK.EQ(K925,$K$2:$K$1000,0)&lt;=ROUND(COUNTIFS($G$2:$G$1000,"&gt;=50",$F$2:$F$1000,"&gt;=55")/100*$AF$9,0),$AF$8,IF(_xlfn.RANK.EQ(L925,$L$2:$L$1000,0)&lt;=ROUND(COUNTIFS($G$2:$G$1000,"&gt;=50",$F$2:$F$1000,"&gt;=55")/100*$AE$9,0),$AE$8,IF(_xlfn.RANK.EQ(M925,$M$2:$M$1000,0)&lt;=ROUND(COUNTIFS($G$2:$G$1000,"&gt;=50",$F$2:$F$1000,"&gt;=55")/100*$AD$9,0),$AD$8,IF(_xlfn.RANK.EQ(N925,$N$2:$N$1000,0)&lt;=ROUND(COUNTIFS($G$2:$G$1000,"&gt;=50",$F$2:$F$1000,"&gt;=55")/100*$AC$9,0),$AC$8,IF(_xlfn.RANK.EQ(O925,$O$2:$O$1000,0)&lt;=ROUND(COUNTIFS($G$2:$G$1000,"&gt;=50",$F$2:$F$1000,"&gt;=55")/100*$AB$9,0),$AB$8,IF(_xlfn.RANK.EQ(P925,$P$2:$P$1000,0)&lt;=ROUND(COUNTIFS($G$2:$G$1000,"&gt;=50",$F$2:$F$1000,"&gt;=55")/100*$AA$9,0),$AA$8,$Z$8)))))),IF(I925&gt;=$Y$9,$Y$8,$X$8)),IF(I925&gt;=$X$32,$X$30,IF(I925&gt;=$Y$32,$Y$30,IF(I925&gt;=$Z$32,$Z$30,IF(I925&gt;=$AA$32,$AA$30,IF(I925&gt;=$AB$32,$AB$30,IF(I925&gt;=$AC$32,$AC$30,IF(I925&gt;=$AD$32,$AD$30,IF(I925&gt;=$AE$32,$AE$30,$AF$30))))))))),"")</f>
        <v/>
      </c>
      <c r="S925" s="9" t="str" cm="1">
        <f t="array" ref="S925">IF(AND(D925&lt;&gt;"",D925&lt;&gt;"GR"),IF(COUNTIF($H$2:$H$1000,"&gt;=50")&gt;=10,IF(D925&lt;&gt;"GR",IF(AND(D925&gt;=55,H925&gt;=50),_xlfn.IFS(AND(H925&gt;=$AF$11,H925&gt;$AE$10,H925&gt;$AD$10,H925&gt;$AC$10,H925&gt;$AB$10,H925&gt;$AA$10,H925&gt;$Z$10),"AA",AND(H925&gt;=$AE$11,H925&gt;$AD$10,H925&gt;$AC$10,H925&gt;$AB$10,H925&gt;$AA$10,H925&gt;$Z$10),"BA",AND(H925&gt;=$AD$11,H925&gt;$AC$10,H925&gt;$AB$10,H925&gt;$AA$10,H925&gt;$Z$10),"BB",AND(H925&gt;=$AC$11,H925&gt;$AB$10,H925&gt;$AA$10,H925&gt;$Z$10),"CB",AND(H925&gt;=$AB$11,H925&gt;$AA$10,H925&gt;$Z$10),"CC",AND(H925&gt;=$AA$11,H925&gt;$Z$10),"DC",H925&gt;=50,"DD"),IF(H925&gt;=$Y$9,"FD","FF")),R925),IF(J925&gt;=$X$32,$X$30,IF(J925&gt;=$Y$32,$Y$30,IF(J925&gt;=$Z$32,$Z$30,IF(J925&gt;=$AA$32,$AA$30,IF(J925&gt;=$AB$32,$AB$30,IF(J925&gt;=$AC$32,$AC$30,IF(J925&gt;=$AD$32,$AD$30,IF(J925&gt;=$AE$32,$AE$30,$AF$30))))))))),R925)</f>
        <v/>
      </c>
      <c r="T925" s="9" t="str" cm="1">
        <f t="array" ref="T925">IF(A925&lt;&gt;"",IF(_xlfn.BITOR(D925&lt;&gt;"GR",D925&lt;&gt;""),IF(AND(J925&gt;=50,D925&gt;=55),_xlfn.RANK.EQ(J925,$J$2:$J$1000,0),_xlfn.IFS(S925="FD",999,S925="FF",1000)),IF(AND(J925&gt;=50,F925&gt;=55),_xlfn.RANK.EQ(J925,$J$2:$J$326,0),_xlfn.IFS(S925="FD",999,S925="FF",1000))),"")</f>
        <v/>
      </c>
    </row>
    <row r="926" spans="1:20" x14ac:dyDescent="0.2">
      <c r="A926" s="3"/>
      <c r="B926" s="3"/>
      <c r="C926" s="3"/>
      <c r="D926" s="3"/>
      <c r="E926" s="16">
        <f t="shared" si="189"/>
        <v>0</v>
      </c>
      <c r="F926" s="16">
        <f t="shared" si="190"/>
        <v>0</v>
      </c>
      <c r="G926" s="9">
        <f t="shared" si="188"/>
        <v>0</v>
      </c>
      <c r="H926" s="9">
        <f t="shared" si="191"/>
        <v>0</v>
      </c>
      <c r="I926" s="9">
        <f t="shared" si="199"/>
        <v>0</v>
      </c>
      <c r="J926" s="9">
        <f t="shared" si="200"/>
        <v>0</v>
      </c>
      <c r="K926" s="9" t="str">
        <f t="shared" si="192"/>
        <v/>
      </c>
      <c r="L926" s="9" t="str">
        <f t="shared" si="193"/>
        <v/>
      </c>
      <c r="M926" s="9" t="str">
        <f t="shared" si="194"/>
        <v/>
      </c>
      <c r="N926" s="9" t="str">
        <f t="shared" si="195"/>
        <v/>
      </c>
      <c r="O926" s="9" t="str">
        <f t="shared" si="196"/>
        <v/>
      </c>
      <c r="P926" s="9" t="str">
        <f t="shared" si="197"/>
        <v/>
      </c>
      <c r="Q926" s="9" t="str">
        <f t="shared" si="198"/>
        <v/>
      </c>
      <c r="R926" s="9" t="str">
        <f>IF(A926&lt;&gt;"",IF(COUNTIF($G$2:$G$1000,"&gt;=50")&gt;=10,IF(AND(F926&gt;=55,G926&gt;=50),IF(_xlfn.RANK.EQ(K926,$K$2:$K$1000,0)&lt;=ROUND(COUNTIFS($G$2:$G$1000,"&gt;=50",$F$2:$F$1000,"&gt;=55")/100*$AF$9,0),$AF$8,IF(_xlfn.RANK.EQ(L926,$L$2:$L$1000,0)&lt;=ROUND(COUNTIFS($G$2:$G$1000,"&gt;=50",$F$2:$F$1000,"&gt;=55")/100*$AE$9,0),$AE$8,IF(_xlfn.RANK.EQ(M926,$M$2:$M$1000,0)&lt;=ROUND(COUNTIFS($G$2:$G$1000,"&gt;=50",$F$2:$F$1000,"&gt;=55")/100*$AD$9,0),$AD$8,IF(_xlfn.RANK.EQ(N926,$N$2:$N$1000,0)&lt;=ROUND(COUNTIFS($G$2:$G$1000,"&gt;=50",$F$2:$F$1000,"&gt;=55")/100*$AC$9,0),$AC$8,IF(_xlfn.RANK.EQ(O926,$O$2:$O$1000,0)&lt;=ROUND(COUNTIFS($G$2:$G$1000,"&gt;=50",$F$2:$F$1000,"&gt;=55")/100*$AB$9,0),$AB$8,IF(_xlfn.RANK.EQ(P926,$P$2:$P$1000,0)&lt;=ROUND(COUNTIFS($G$2:$G$1000,"&gt;=50",$F$2:$F$1000,"&gt;=55")/100*$AA$9,0),$AA$8,$Z$8)))))),IF(I926&gt;=$Y$9,$Y$8,$X$8)),IF(I926&gt;=$X$32,$X$30,IF(I926&gt;=$Y$32,$Y$30,IF(I926&gt;=$Z$32,$Z$30,IF(I926&gt;=$AA$32,$AA$30,IF(I926&gt;=$AB$32,$AB$30,IF(I926&gt;=$AC$32,$AC$30,IF(I926&gt;=$AD$32,$AD$30,IF(I926&gt;=$AE$32,$AE$30,$AF$30))))))))),"")</f>
        <v/>
      </c>
      <c r="S926" s="9" t="str" cm="1">
        <f t="array" ref="S926">IF(AND(D926&lt;&gt;"",D926&lt;&gt;"GR"),IF(COUNTIF($H$2:$H$1000,"&gt;=50")&gt;=10,IF(D926&lt;&gt;"GR",IF(AND(D926&gt;=55,H926&gt;=50),_xlfn.IFS(AND(H926&gt;=$AF$11,H926&gt;$AE$10,H926&gt;$AD$10,H926&gt;$AC$10,H926&gt;$AB$10,H926&gt;$AA$10,H926&gt;$Z$10),"AA",AND(H926&gt;=$AE$11,H926&gt;$AD$10,H926&gt;$AC$10,H926&gt;$AB$10,H926&gt;$AA$10,H926&gt;$Z$10),"BA",AND(H926&gt;=$AD$11,H926&gt;$AC$10,H926&gt;$AB$10,H926&gt;$AA$10,H926&gt;$Z$10),"BB",AND(H926&gt;=$AC$11,H926&gt;$AB$10,H926&gt;$AA$10,H926&gt;$Z$10),"CB",AND(H926&gt;=$AB$11,H926&gt;$AA$10,H926&gt;$Z$10),"CC",AND(H926&gt;=$AA$11,H926&gt;$Z$10),"DC",H926&gt;=50,"DD"),IF(H926&gt;=$Y$9,"FD","FF")),R926),IF(J926&gt;=$X$32,$X$30,IF(J926&gt;=$Y$32,$Y$30,IF(J926&gt;=$Z$32,$Z$30,IF(J926&gt;=$AA$32,$AA$30,IF(J926&gt;=$AB$32,$AB$30,IF(J926&gt;=$AC$32,$AC$30,IF(J926&gt;=$AD$32,$AD$30,IF(J926&gt;=$AE$32,$AE$30,$AF$30))))))))),R926)</f>
        <v/>
      </c>
      <c r="T926" s="9" t="str" cm="1">
        <f t="array" ref="T926">IF(A926&lt;&gt;"",IF(_xlfn.BITOR(D926&lt;&gt;"GR",D926&lt;&gt;""),IF(AND(J926&gt;=50,D926&gt;=55),_xlfn.RANK.EQ(J926,$J$2:$J$1000,0),_xlfn.IFS(S926="FD",999,S926="FF",1000)),IF(AND(J926&gt;=50,F926&gt;=55),_xlfn.RANK.EQ(J926,$J$2:$J$326,0),_xlfn.IFS(S926="FD",999,S926="FF",1000))),"")</f>
        <v/>
      </c>
    </row>
    <row r="927" spans="1:20" x14ac:dyDescent="0.2">
      <c r="A927" s="3"/>
      <c r="B927" s="3"/>
      <c r="C927" s="3"/>
      <c r="D927" s="3"/>
      <c r="E927" s="16">
        <f t="shared" si="189"/>
        <v>0</v>
      </c>
      <c r="F927" s="16">
        <f t="shared" si="190"/>
        <v>0</v>
      </c>
      <c r="G927" s="9">
        <f t="shared" si="188"/>
        <v>0</v>
      </c>
      <c r="H927" s="9">
        <f t="shared" si="191"/>
        <v>0</v>
      </c>
      <c r="I927" s="9">
        <f t="shared" si="199"/>
        <v>0</v>
      </c>
      <c r="J927" s="9">
        <f t="shared" si="200"/>
        <v>0</v>
      </c>
      <c r="K927" s="9" t="str">
        <f t="shared" si="192"/>
        <v/>
      </c>
      <c r="L927" s="9" t="str">
        <f t="shared" si="193"/>
        <v/>
      </c>
      <c r="M927" s="9" t="str">
        <f t="shared" si="194"/>
        <v/>
      </c>
      <c r="N927" s="9" t="str">
        <f t="shared" si="195"/>
        <v/>
      </c>
      <c r="O927" s="9" t="str">
        <f t="shared" si="196"/>
        <v/>
      </c>
      <c r="P927" s="9" t="str">
        <f t="shared" si="197"/>
        <v/>
      </c>
      <c r="Q927" s="9" t="str">
        <f t="shared" si="198"/>
        <v/>
      </c>
      <c r="R927" s="9" t="str">
        <f>IF(A927&lt;&gt;"",IF(COUNTIF($G$2:$G$1000,"&gt;=50")&gt;=10,IF(AND(F927&gt;=55,G927&gt;=50),IF(_xlfn.RANK.EQ(K927,$K$2:$K$1000,0)&lt;=ROUND(COUNTIFS($G$2:$G$1000,"&gt;=50",$F$2:$F$1000,"&gt;=55")/100*$AF$9,0),$AF$8,IF(_xlfn.RANK.EQ(L927,$L$2:$L$1000,0)&lt;=ROUND(COUNTIFS($G$2:$G$1000,"&gt;=50",$F$2:$F$1000,"&gt;=55")/100*$AE$9,0),$AE$8,IF(_xlfn.RANK.EQ(M927,$M$2:$M$1000,0)&lt;=ROUND(COUNTIFS($G$2:$G$1000,"&gt;=50",$F$2:$F$1000,"&gt;=55")/100*$AD$9,0),$AD$8,IF(_xlfn.RANK.EQ(N927,$N$2:$N$1000,0)&lt;=ROUND(COUNTIFS($G$2:$G$1000,"&gt;=50",$F$2:$F$1000,"&gt;=55")/100*$AC$9,0),$AC$8,IF(_xlfn.RANK.EQ(O927,$O$2:$O$1000,0)&lt;=ROUND(COUNTIFS($G$2:$G$1000,"&gt;=50",$F$2:$F$1000,"&gt;=55")/100*$AB$9,0),$AB$8,IF(_xlfn.RANK.EQ(P927,$P$2:$P$1000,0)&lt;=ROUND(COUNTIFS($G$2:$G$1000,"&gt;=50",$F$2:$F$1000,"&gt;=55")/100*$AA$9,0),$AA$8,$Z$8)))))),IF(I927&gt;=$Y$9,$Y$8,$X$8)),IF(I927&gt;=$X$32,$X$30,IF(I927&gt;=$Y$32,$Y$30,IF(I927&gt;=$Z$32,$Z$30,IF(I927&gt;=$AA$32,$AA$30,IF(I927&gt;=$AB$32,$AB$30,IF(I927&gt;=$AC$32,$AC$30,IF(I927&gt;=$AD$32,$AD$30,IF(I927&gt;=$AE$32,$AE$30,$AF$30))))))))),"")</f>
        <v/>
      </c>
      <c r="S927" s="9" t="str" cm="1">
        <f t="array" ref="S927">IF(AND(D927&lt;&gt;"",D927&lt;&gt;"GR"),IF(COUNTIF($H$2:$H$1000,"&gt;=50")&gt;=10,IF(D927&lt;&gt;"GR",IF(AND(D927&gt;=55,H927&gt;=50),_xlfn.IFS(AND(H927&gt;=$AF$11,H927&gt;$AE$10,H927&gt;$AD$10,H927&gt;$AC$10,H927&gt;$AB$10,H927&gt;$AA$10,H927&gt;$Z$10),"AA",AND(H927&gt;=$AE$11,H927&gt;$AD$10,H927&gt;$AC$10,H927&gt;$AB$10,H927&gt;$AA$10,H927&gt;$Z$10),"BA",AND(H927&gt;=$AD$11,H927&gt;$AC$10,H927&gt;$AB$10,H927&gt;$AA$10,H927&gt;$Z$10),"BB",AND(H927&gt;=$AC$11,H927&gt;$AB$10,H927&gt;$AA$10,H927&gt;$Z$10),"CB",AND(H927&gt;=$AB$11,H927&gt;$AA$10,H927&gt;$Z$10),"CC",AND(H927&gt;=$AA$11,H927&gt;$Z$10),"DC",H927&gt;=50,"DD"),IF(H927&gt;=$Y$9,"FD","FF")),R927),IF(J927&gt;=$X$32,$X$30,IF(J927&gt;=$Y$32,$Y$30,IF(J927&gt;=$Z$32,$Z$30,IF(J927&gt;=$AA$32,$AA$30,IF(J927&gt;=$AB$32,$AB$30,IF(J927&gt;=$AC$32,$AC$30,IF(J927&gt;=$AD$32,$AD$30,IF(J927&gt;=$AE$32,$AE$30,$AF$30))))))))),R927)</f>
        <v/>
      </c>
      <c r="T927" s="9" t="str" cm="1">
        <f t="array" ref="T927">IF(A927&lt;&gt;"",IF(_xlfn.BITOR(D927&lt;&gt;"GR",D927&lt;&gt;""),IF(AND(J927&gt;=50,D927&gt;=55),_xlfn.RANK.EQ(J927,$J$2:$J$1000,0),_xlfn.IFS(S927="FD",999,S927="FF",1000)),IF(AND(J927&gt;=50,F927&gt;=55),_xlfn.RANK.EQ(J927,$J$2:$J$326,0),_xlfn.IFS(S927="FD",999,S927="FF",1000))),"")</f>
        <v/>
      </c>
    </row>
    <row r="928" spans="1:20" x14ac:dyDescent="0.2">
      <c r="A928" s="3"/>
      <c r="B928" s="3"/>
      <c r="C928" s="3"/>
      <c r="D928" s="3"/>
      <c r="E928" s="16">
        <f t="shared" si="189"/>
        <v>0</v>
      </c>
      <c r="F928" s="16">
        <f t="shared" si="190"/>
        <v>0</v>
      </c>
      <c r="G928" s="9">
        <f t="shared" si="188"/>
        <v>0</v>
      </c>
      <c r="H928" s="9">
        <f t="shared" si="191"/>
        <v>0</v>
      </c>
      <c r="I928" s="9">
        <f t="shared" si="199"/>
        <v>0</v>
      </c>
      <c r="J928" s="9">
        <f t="shared" si="200"/>
        <v>0</v>
      </c>
      <c r="K928" s="9" t="str">
        <f t="shared" si="192"/>
        <v/>
      </c>
      <c r="L928" s="9" t="str">
        <f t="shared" si="193"/>
        <v/>
      </c>
      <c r="M928" s="9" t="str">
        <f t="shared" si="194"/>
        <v/>
      </c>
      <c r="N928" s="9" t="str">
        <f t="shared" si="195"/>
        <v/>
      </c>
      <c r="O928" s="9" t="str">
        <f t="shared" si="196"/>
        <v/>
      </c>
      <c r="P928" s="9" t="str">
        <f t="shared" si="197"/>
        <v/>
      </c>
      <c r="Q928" s="9" t="str">
        <f t="shared" si="198"/>
        <v/>
      </c>
      <c r="R928" s="9" t="str">
        <f>IF(A928&lt;&gt;"",IF(COUNTIF($G$2:$G$1000,"&gt;=50")&gt;=10,IF(AND(F928&gt;=55,G928&gt;=50),IF(_xlfn.RANK.EQ(K928,$K$2:$K$1000,0)&lt;=ROUND(COUNTIFS($G$2:$G$1000,"&gt;=50",$F$2:$F$1000,"&gt;=55")/100*$AF$9,0),$AF$8,IF(_xlfn.RANK.EQ(L928,$L$2:$L$1000,0)&lt;=ROUND(COUNTIFS($G$2:$G$1000,"&gt;=50",$F$2:$F$1000,"&gt;=55")/100*$AE$9,0),$AE$8,IF(_xlfn.RANK.EQ(M928,$M$2:$M$1000,0)&lt;=ROUND(COUNTIFS($G$2:$G$1000,"&gt;=50",$F$2:$F$1000,"&gt;=55")/100*$AD$9,0),$AD$8,IF(_xlfn.RANK.EQ(N928,$N$2:$N$1000,0)&lt;=ROUND(COUNTIFS($G$2:$G$1000,"&gt;=50",$F$2:$F$1000,"&gt;=55")/100*$AC$9,0),$AC$8,IF(_xlfn.RANK.EQ(O928,$O$2:$O$1000,0)&lt;=ROUND(COUNTIFS($G$2:$G$1000,"&gt;=50",$F$2:$F$1000,"&gt;=55")/100*$AB$9,0),$AB$8,IF(_xlfn.RANK.EQ(P928,$P$2:$P$1000,0)&lt;=ROUND(COUNTIFS($G$2:$G$1000,"&gt;=50",$F$2:$F$1000,"&gt;=55")/100*$AA$9,0),$AA$8,$Z$8)))))),IF(I928&gt;=$Y$9,$Y$8,$X$8)),IF(I928&gt;=$X$32,$X$30,IF(I928&gt;=$Y$32,$Y$30,IF(I928&gt;=$Z$32,$Z$30,IF(I928&gt;=$AA$32,$AA$30,IF(I928&gt;=$AB$32,$AB$30,IF(I928&gt;=$AC$32,$AC$30,IF(I928&gt;=$AD$32,$AD$30,IF(I928&gt;=$AE$32,$AE$30,$AF$30))))))))),"")</f>
        <v/>
      </c>
      <c r="S928" s="9" t="str" cm="1">
        <f t="array" ref="S928">IF(AND(D928&lt;&gt;"",D928&lt;&gt;"GR"),IF(COUNTIF($H$2:$H$1000,"&gt;=50")&gt;=10,IF(D928&lt;&gt;"GR",IF(AND(D928&gt;=55,H928&gt;=50),_xlfn.IFS(AND(H928&gt;=$AF$11,H928&gt;$AE$10,H928&gt;$AD$10,H928&gt;$AC$10,H928&gt;$AB$10,H928&gt;$AA$10,H928&gt;$Z$10),"AA",AND(H928&gt;=$AE$11,H928&gt;$AD$10,H928&gt;$AC$10,H928&gt;$AB$10,H928&gt;$AA$10,H928&gt;$Z$10),"BA",AND(H928&gt;=$AD$11,H928&gt;$AC$10,H928&gt;$AB$10,H928&gt;$AA$10,H928&gt;$Z$10),"BB",AND(H928&gt;=$AC$11,H928&gt;$AB$10,H928&gt;$AA$10,H928&gt;$Z$10),"CB",AND(H928&gt;=$AB$11,H928&gt;$AA$10,H928&gt;$Z$10),"CC",AND(H928&gt;=$AA$11,H928&gt;$Z$10),"DC",H928&gt;=50,"DD"),IF(H928&gt;=$Y$9,"FD","FF")),R928),IF(J928&gt;=$X$32,$X$30,IF(J928&gt;=$Y$32,$Y$30,IF(J928&gt;=$Z$32,$Z$30,IF(J928&gt;=$AA$32,$AA$30,IF(J928&gt;=$AB$32,$AB$30,IF(J928&gt;=$AC$32,$AC$30,IF(J928&gt;=$AD$32,$AD$30,IF(J928&gt;=$AE$32,$AE$30,$AF$30))))))))),R928)</f>
        <v/>
      </c>
      <c r="T928" s="9" t="str" cm="1">
        <f t="array" ref="T928">IF(A928&lt;&gt;"",IF(_xlfn.BITOR(D928&lt;&gt;"GR",D928&lt;&gt;""),IF(AND(J928&gt;=50,D928&gt;=55),_xlfn.RANK.EQ(J928,$J$2:$J$1000,0),_xlfn.IFS(S928="FD",999,S928="FF",1000)),IF(AND(J928&gt;=50,F928&gt;=55),_xlfn.RANK.EQ(J928,$J$2:$J$326,0),_xlfn.IFS(S928="FD",999,S928="FF",1000))),"")</f>
        <v/>
      </c>
    </row>
    <row r="929" spans="1:20" x14ac:dyDescent="0.2">
      <c r="A929" s="3"/>
      <c r="B929" s="3"/>
      <c r="C929" s="3"/>
      <c r="D929" s="3"/>
      <c r="E929" s="16">
        <f t="shared" si="189"/>
        <v>0</v>
      </c>
      <c r="F929" s="16">
        <f t="shared" si="190"/>
        <v>0</v>
      </c>
      <c r="G929" s="9">
        <f t="shared" si="188"/>
        <v>0</v>
      </c>
      <c r="H929" s="9">
        <f t="shared" si="191"/>
        <v>0</v>
      </c>
      <c r="I929" s="9">
        <f t="shared" si="199"/>
        <v>0</v>
      </c>
      <c r="J929" s="9">
        <f t="shared" si="200"/>
        <v>0</v>
      </c>
      <c r="K929" s="9" t="str">
        <f t="shared" si="192"/>
        <v/>
      </c>
      <c r="L929" s="9" t="str">
        <f t="shared" si="193"/>
        <v/>
      </c>
      <c r="M929" s="9" t="str">
        <f t="shared" si="194"/>
        <v/>
      </c>
      <c r="N929" s="9" t="str">
        <f t="shared" si="195"/>
        <v/>
      </c>
      <c r="O929" s="9" t="str">
        <f t="shared" si="196"/>
        <v/>
      </c>
      <c r="P929" s="9" t="str">
        <f t="shared" si="197"/>
        <v/>
      </c>
      <c r="Q929" s="9" t="str">
        <f t="shared" si="198"/>
        <v/>
      </c>
      <c r="R929" s="9" t="str">
        <f>IF(A929&lt;&gt;"",IF(COUNTIF($G$2:$G$1000,"&gt;=50")&gt;=10,IF(AND(F929&gt;=55,G929&gt;=50),IF(_xlfn.RANK.EQ(K929,$K$2:$K$1000,0)&lt;=ROUND(COUNTIFS($G$2:$G$1000,"&gt;=50",$F$2:$F$1000,"&gt;=55")/100*$AF$9,0),$AF$8,IF(_xlfn.RANK.EQ(L929,$L$2:$L$1000,0)&lt;=ROUND(COUNTIFS($G$2:$G$1000,"&gt;=50",$F$2:$F$1000,"&gt;=55")/100*$AE$9,0),$AE$8,IF(_xlfn.RANK.EQ(M929,$M$2:$M$1000,0)&lt;=ROUND(COUNTIFS($G$2:$G$1000,"&gt;=50",$F$2:$F$1000,"&gt;=55")/100*$AD$9,0),$AD$8,IF(_xlfn.RANK.EQ(N929,$N$2:$N$1000,0)&lt;=ROUND(COUNTIFS($G$2:$G$1000,"&gt;=50",$F$2:$F$1000,"&gt;=55")/100*$AC$9,0),$AC$8,IF(_xlfn.RANK.EQ(O929,$O$2:$O$1000,0)&lt;=ROUND(COUNTIFS($G$2:$G$1000,"&gt;=50",$F$2:$F$1000,"&gt;=55")/100*$AB$9,0),$AB$8,IF(_xlfn.RANK.EQ(P929,$P$2:$P$1000,0)&lt;=ROUND(COUNTIFS($G$2:$G$1000,"&gt;=50",$F$2:$F$1000,"&gt;=55")/100*$AA$9,0),$AA$8,$Z$8)))))),IF(I929&gt;=$Y$9,$Y$8,$X$8)),IF(I929&gt;=$X$32,$X$30,IF(I929&gt;=$Y$32,$Y$30,IF(I929&gt;=$Z$32,$Z$30,IF(I929&gt;=$AA$32,$AA$30,IF(I929&gt;=$AB$32,$AB$30,IF(I929&gt;=$AC$32,$AC$30,IF(I929&gt;=$AD$32,$AD$30,IF(I929&gt;=$AE$32,$AE$30,$AF$30))))))))),"")</f>
        <v/>
      </c>
      <c r="S929" s="9" t="str" cm="1">
        <f t="array" ref="S929">IF(AND(D929&lt;&gt;"",D929&lt;&gt;"GR"),IF(COUNTIF($H$2:$H$1000,"&gt;=50")&gt;=10,IF(D929&lt;&gt;"GR",IF(AND(D929&gt;=55,H929&gt;=50),_xlfn.IFS(AND(H929&gt;=$AF$11,H929&gt;$AE$10,H929&gt;$AD$10,H929&gt;$AC$10,H929&gt;$AB$10,H929&gt;$AA$10,H929&gt;$Z$10),"AA",AND(H929&gt;=$AE$11,H929&gt;$AD$10,H929&gt;$AC$10,H929&gt;$AB$10,H929&gt;$AA$10,H929&gt;$Z$10),"BA",AND(H929&gt;=$AD$11,H929&gt;$AC$10,H929&gt;$AB$10,H929&gt;$AA$10,H929&gt;$Z$10),"BB",AND(H929&gt;=$AC$11,H929&gt;$AB$10,H929&gt;$AA$10,H929&gt;$Z$10),"CB",AND(H929&gt;=$AB$11,H929&gt;$AA$10,H929&gt;$Z$10),"CC",AND(H929&gt;=$AA$11,H929&gt;$Z$10),"DC",H929&gt;=50,"DD"),IF(H929&gt;=$Y$9,"FD","FF")),R929),IF(J929&gt;=$X$32,$X$30,IF(J929&gt;=$Y$32,$Y$30,IF(J929&gt;=$Z$32,$Z$30,IF(J929&gt;=$AA$32,$AA$30,IF(J929&gt;=$AB$32,$AB$30,IF(J929&gt;=$AC$32,$AC$30,IF(J929&gt;=$AD$32,$AD$30,IF(J929&gt;=$AE$32,$AE$30,$AF$30))))))))),R929)</f>
        <v/>
      </c>
      <c r="T929" s="9" t="str" cm="1">
        <f t="array" ref="T929">IF(A929&lt;&gt;"",IF(_xlfn.BITOR(D929&lt;&gt;"GR",D929&lt;&gt;""),IF(AND(J929&gt;=50,D929&gt;=55),_xlfn.RANK.EQ(J929,$J$2:$J$1000,0),_xlfn.IFS(S929="FD",999,S929="FF",1000)),IF(AND(J929&gt;=50,F929&gt;=55),_xlfn.RANK.EQ(J929,$J$2:$J$326,0),_xlfn.IFS(S929="FD",999,S929="FF",1000))),"")</f>
        <v/>
      </c>
    </row>
    <row r="930" spans="1:20" x14ac:dyDescent="0.2">
      <c r="A930" s="3"/>
      <c r="B930" s="3"/>
      <c r="C930" s="3"/>
      <c r="D930" s="3"/>
      <c r="E930" s="16">
        <f t="shared" si="189"/>
        <v>0</v>
      </c>
      <c r="F930" s="16">
        <f t="shared" si="190"/>
        <v>0</v>
      </c>
      <c r="G930" s="9">
        <f t="shared" si="188"/>
        <v>0</v>
      </c>
      <c r="H930" s="9">
        <f t="shared" si="191"/>
        <v>0</v>
      </c>
      <c r="I930" s="9">
        <f t="shared" si="199"/>
        <v>0</v>
      </c>
      <c r="J930" s="9">
        <f t="shared" si="200"/>
        <v>0</v>
      </c>
      <c r="K930" s="9" t="str">
        <f t="shared" si="192"/>
        <v/>
      </c>
      <c r="L930" s="9" t="str">
        <f t="shared" si="193"/>
        <v/>
      </c>
      <c r="M930" s="9" t="str">
        <f t="shared" si="194"/>
        <v/>
      </c>
      <c r="N930" s="9" t="str">
        <f t="shared" si="195"/>
        <v/>
      </c>
      <c r="O930" s="9" t="str">
        <f t="shared" si="196"/>
        <v/>
      </c>
      <c r="P930" s="9" t="str">
        <f t="shared" si="197"/>
        <v/>
      </c>
      <c r="Q930" s="9" t="str">
        <f t="shared" si="198"/>
        <v/>
      </c>
      <c r="R930" s="9" t="str">
        <f>IF(A930&lt;&gt;"",IF(COUNTIF($G$2:$G$1000,"&gt;=50")&gt;=10,IF(AND(F930&gt;=55,G930&gt;=50),IF(_xlfn.RANK.EQ(K930,$K$2:$K$1000,0)&lt;=ROUND(COUNTIFS($G$2:$G$1000,"&gt;=50",$F$2:$F$1000,"&gt;=55")/100*$AF$9,0),$AF$8,IF(_xlfn.RANK.EQ(L930,$L$2:$L$1000,0)&lt;=ROUND(COUNTIFS($G$2:$G$1000,"&gt;=50",$F$2:$F$1000,"&gt;=55")/100*$AE$9,0),$AE$8,IF(_xlfn.RANK.EQ(M930,$M$2:$M$1000,0)&lt;=ROUND(COUNTIFS($G$2:$G$1000,"&gt;=50",$F$2:$F$1000,"&gt;=55")/100*$AD$9,0),$AD$8,IF(_xlfn.RANK.EQ(N930,$N$2:$N$1000,0)&lt;=ROUND(COUNTIFS($G$2:$G$1000,"&gt;=50",$F$2:$F$1000,"&gt;=55")/100*$AC$9,0),$AC$8,IF(_xlfn.RANK.EQ(O930,$O$2:$O$1000,0)&lt;=ROUND(COUNTIFS($G$2:$G$1000,"&gt;=50",$F$2:$F$1000,"&gt;=55")/100*$AB$9,0),$AB$8,IF(_xlfn.RANK.EQ(P930,$P$2:$P$1000,0)&lt;=ROUND(COUNTIFS($G$2:$G$1000,"&gt;=50",$F$2:$F$1000,"&gt;=55")/100*$AA$9,0),$AA$8,$Z$8)))))),IF(I930&gt;=$Y$9,$Y$8,$X$8)),IF(I930&gt;=$X$32,$X$30,IF(I930&gt;=$Y$32,$Y$30,IF(I930&gt;=$Z$32,$Z$30,IF(I930&gt;=$AA$32,$AA$30,IF(I930&gt;=$AB$32,$AB$30,IF(I930&gt;=$AC$32,$AC$30,IF(I930&gt;=$AD$32,$AD$30,IF(I930&gt;=$AE$32,$AE$30,$AF$30))))))))),"")</f>
        <v/>
      </c>
      <c r="S930" s="9" t="str" cm="1">
        <f t="array" ref="S930">IF(AND(D930&lt;&gt;"",D930&lt;&gt;"GR"),IF(COUNTIF($H$2:$H$1000,"&gt;=50")&gt;=10,IF(D930&lt;&gt;"GR",IF(AND(D930&gt;=55,H930&gt;=50),_xlfn.IFS(AND(H930&gt;=$AF$11,H930&gt;$AE$10,H930&gt;$AD$10,H930&gt;$AC$10,H930&gt;$AB$10,H930&gt;$AA$10,H930&gt;$Z$10),"AA",AND(H930&gt;=$AE$11,H930&gt;$AD$10,H930&gt;$AC$10,H930&gt;$AB$10,H930&gt;$AA$10,H930&gt;$Z$10),"BA",AND(H930&gt;=$AD$11,H930&gt;$AC$10,H930&gt;$AB$10,H930&gt;$AA$10,H930&gt;$Z$10),"BB",AND(H930&gt;=$AC$11,H930&gt;$AB$10,H930&gt;$AA$10,H930&gt;$Z$10),"CB",AND(H930&gt;=$AB$11,H930&gt;$AA$10,H930&gt;$Z$10),"CC",AND(H930&gt;=$AA$11,H930&gt;$Z$10),"DC",H930&gt;=50,"DD"),IF(H930&gt;=$Y$9,"FD","FF")),R930),IF(J930&gt;=$X$32,$X$30,IF(J930&gt;=$Y$32,$Y$30,IF(J930&gt;=$Z$32,$Z$30,IF(J930&gt;=$AA$32,$AA$30,IF(J930&gt;=$AB$32,$AB$30,IF(J930&gt;=$AC$32,$AC$30,IF(J930&gt;=$AD$32,$AD$30,IF(J930&gt;=$AE$32,$AE$30,$AF$30))))))))),R930)</f>
        <v/>
      </c>
      <c r="T930" s="9" t="str" cm="1">
        <f t="array" ref="T930">IF(A930&lt;&gt;"",IF(_xlfn.BITOR(D930&lt;&gt;"GR",D930&lt;&gt;""),IF(AND(J930&gt;=50,D930&gt;=55),_xlfn.RANK.EQ(J930,$J$2:$J$1000,0),_xlfn.IFS(S930="FD",999,S930="FF",1000)),IF(AND(J930&gt;=50,F930&gt;=55),_xlfn.RANK.EQ(J930,$J$2:$J$326,0),_xlfn.IFS(S930="FD",999,S930="FF",1000))),"")</f>
        <v/>
      </c>
    </row>
    <row r="931" spans="1:20" x14ac:dyDescent="0.2">
      <c r="A931" s="3"/>
      <c r="B931" s="3"/>
      <c r="C931" s="3"/>
      <c r="D931" s="3"/>
      <c r="E931" s="16">
        <f t="shared" si="189"/>
        <v>0</v>
      </c>
      <c r="F931" s="16">
        <f t="shared" si="190"/>
        <v>0</v>
      </c>
      <c r="G931" s="9">
        <f t="shared" si="188"/>
        <v>0</v>
      </c>
      <c r="H931" s="9">
        <f t="shared" si="191"/>
        <v>0</v>
      </c>
      <c r="I931" s="9">
        <f t="shared" si="199"/>
        <v>0</v>
      </c>
      <c r="J931" s="9">
        <f t="shared" si="200"/>
        <v>0</v>
      </c>
      <c r="K931" s="9" t="str">
        <f t="shared" si="192"/>
        <v/>
      </c>
      <c r="L931" s="9" t="str">
        <f t="shared" si="193"/>
        <v/>
      </c>
      <c r="M931" s="9" t="str">
        <f t="shared" si="194"/>
        <v/>
      </c>
      <c r="N931" s="9" t="str">
        <f t="shared" si="195"/>
        <v/>
      </c>
      <c r="O931" s="9" t="str">
        <f t="shared" si="196"/>
        <v/>
      </c>
      <c r="P931" s="9" t="str">
        <f t="shared" si="197"/>
        <v/>
      </c>
      <c r="Q931" s="9" t="str">
        <f t="shared" si="198"/>
        <v/>
      </c>
      <c r="R931" s="9" t="str">
        <f>IF(A931&lt;&gt;"",IF(COUNTIF($G$2:$G$1000,"&gt;=50")&gt;=10,IF(AND(F931&gt;=55,G931&gt;=50),IF(_xlfn.RANK.EQ(K931,$K$2:$K$1000,0)&lt;=ROUND(COUNTIFS($G$2:$G$1000,"&gt;=50",$F$2:$F$1000,"&gt;=55")/100*$AF$9,0),$AF$8,IF(_xlfn.RANK.EQ(L931,$L$2:$L$1000,0)&lt;=ROUND(COUNTIFS($G$2:$G$1000,"&gt;=50",$F$2:$F$1000,"&gt;=55")/100*$AE$9,0),$AE$8,IF(_xlfn.RANK.EQ(M931,$M$2:$M$1000,0)&lt;=ROUND(COUNTIFS($G$2:$G$1000,"&gt;=50",$F$2:$F$1000,"&gt;=55")/100*$AD$9,0),$AD$8,IF(_xlfn.RANK.EQ(N931,$N$2:$N$1000,0)&lt;=ROUND(COUNTIFS($G$2:$G$1000,"&gt;=50",$F$2:$F$1000,"&gt;=55")/100*$AC$9,0),$AC$8,IF(_xlfn.RANK.EQ(O931,$O$2:$O$1000,0)&lt;=ROUND(COUNTIFS($G$2:$G$1000,"&gt;=50",$F$2:$F$1000,"&gt;=55")/100*$AB$9,0),$AB$8,IF(_xlfn.RANK.EQ(P931,$P$2:$P$1000,0)&lt;=ROUND(COUNTIFS($G$2:$G$1000,"&gt;=50",$F$2:$F$1000,"&gt;=55")/100*$AA$9,0),$AA$8,$Z$8)))))),IF(I931&gt;=$Y$9,$Y$8,$X$8)),IF(I931&gt;=$X$32,$X$30,IF(I931&gt;=$Y$32,$Y$30,IF(I931&gt;=$Z$32,$Z$30,IF(I931&gt;=$AA$32,$AA$30,IF(I931&gt;=$AB$32,$AB$30,IF(I931&gt;=$AC$32,$AC$30,IF(I931&gt;=$AD$32,$AD$30,IF(I931&gt;=$AE$32,$AE$30,$AF$30))))))))),"")</f>
        <v/>
      </c>
      <c r="S931" s="9" t="str" cm="1">
        <f t="array" ref="S931">IF(AND(D931&lt;&gt;"",D931&lt;&gt;"GR"),IF(COUNTIF($H$2:$H$1000,"&gt;=50")&gt;=10,IF(D931&lt;&gt;"GR",IF(AND(D931&gt;=55,H931&gt;=50),_xlfn.IFS(AND(H931&gt;=$AF$11,H931&gt;$AE$10,H931&gt;$AD$10,H931&gt;$AC$10,H931&gt;$AB$10,H931&gt;$AA$10,H931&gt;$Z$10),"AA",AND(H931&gt;=$AE$11,H931&gt;$AD$10,H931&gt;$AC$10,H931&gt;$AB$10,H931&gt;$AA$10,H931&gt;$Z$10),"BA",AND(H931&gt;=$AD$11,H931&gt;$AC$10,H931&gt;$AB$10,H931&gt;$AA$10,H931&gt;$Z$10),"BB",AND(H931&gt;=$AC$11,H931&gt;$AB$10,H931&gt;$AA$10,H931&gt;$Z$10),"CB",AND(H931&gt;=$AB$11,H931&gt;$AA$10,H931&gt;$Z$10),"CC",AND(H931&gt;=$AA$11,H931&gt;$Z$10),"DC",H931&gt;=50,"DD"),IF(H931&gt;=$Y$9,"FD","FF")),R931),IF(J931&gt;=$X$32,$X$30,IF(J931&gt;=$Y$32,$Y$30,IF(J931&gt;=$Z$32,$Z$30,IF(J931&gt;=$AA$32,$AA$30,IF(J931&gt;=$AB$32,$AB$30,IF(J931&gt;=$AC$32,$AC$30,IF(J931&gt;=$AD$32,$AD$30,IF(J931&gt;=$AE$32,$AE$30,$AF$30))))))))),R931)</f>
        <v/>
      </c>
      <c r="T931" s="9" t="str" cm="1">
        <f t="array" ref="T931">IF(A931&lt;&gt;"",IF(_xlfn.BITOR(D931&lt;&gt;"GR",D931&lt;&gt;""),IF(AND(J931&gt;=50,D931&gt;=55),_xlfn.RANK.EQ(J931,$J$2:$J$1000,0),_xlfn.IFS(S931="FD",999,S931="FF",1000)),IF(AND(J931&gt;=50,F931&gt;=55),_xlfn.RANK.EQ(J931,$J$2:$J$326,0),_xlfn.IFS(S931="FD",999,S931="FF",1000))),"")</f>
        <v/>
      </c>
    </row>
    <row r="932" spans="1:20" x14ac:dyDescent="0.2">
      <c r="A932" s="3"/>
      <c r="B932" s="3"/>
      <c r="C932" s="3"/>
      <c r="D932" s="3"/>
      <c r="E932" s="16">
        <f t="shared" si="189"/>
        <v>0</v>
      </c>
      <c r="F932" s="16">
        <f t="shared" si="190"/>
        <v>0</v>
      </c>
      <c r="G932" s="9">
        <f t="shared" si="188"/>
        <v>0</v>
      </c>
      <c r="H932" s="9">
        <f t="shared" si="191"/>
        <v>0</v>
      </c>
      <c r="I932" s="9">
        <f t="shared" si="199"/>
        <v>0</v>
      </c>
      <c r="J932" s="9">
        <f t="shared" si="200"/>
        <v>0</v>
      </c>
      <c r="K932" s="9" t="str">
        <f t="shared" si="192"/>
        <v/>
      </c>
      <c r="L932" s="9" t="str">
        <f t="shared" si="193"/>
        <v/>
      </c>
      <c r="M932" s="9" t="str">
        <f t="shared" si="194"/>
        <v/>
      </c>
      <c r="N932" s="9" t="str">
        <f t="shared" si="195"/>
        <v/>
      </c>
      <c r="O932" s="9" t="str">
        <f t="shared" si="196"/>
        <v/>
      </c>
      <c r="P932" s="9" t="str">
        <f t="shared" si="197"/>
        <v/>
      </c>
      <c r="Q932" s="9" t="str">
        <f t="shared" si="198"/>
        <v/>
      </c>
      <c r="R932" s="9" t="str">
        <f>IF(A932&lt;&gt;"",IF(COUNTIF($G$2:$G$1000,"&gt;=50")&gt;=10,IF(AND(F932&gt;=55,G932&gt;=50),IF(_xlfn.RANK.EQ(K932,$K$2:$K$1000,0)&lt;=ROUND(COUNTIFS($G$2:$G$1000,"&gt;=50",$F$2:$F$1000,"&gt;=55")/100*$AF$9,0),$AF$8,IF(_xlfn.RANK.EQ(L932,$L$2:$L$1000,0)&lt;=ROUND(COUNTIFS($G$2:$G$1000,"&gt;=50",$F$2:$F$1000,"&gt;=55")/100*$AE$9,0),$AE$8,IF(_xlfn.RANK.EQ(M932,$M$2:$M$1000,0)&lt;=ROUND(COUNTIFS($G$2:$G$1000,"&gt;=50",$F$2:$F$1000,"&gt;=55")/100*$AD$9,0),$AD$8,IF(_xlfn.RANK.EQ(N932,$N$2:$N$1000,0)&lt;=ROUND(COUNTIFS($G$2:$G$1000,"&gt;=50",$F$2:$F$1000,"&gt;=55")/100*$AC$9,0),$AC$8,IF(_xlfn.RANK.EQ(O932,$O$2:$O$1000,0)&lt;=ROUND(COUNTIFS($G$2:$G$1000,"&gt;=50",$F$2:$F$1000,"&gt;=55")/100*$AB$9,0),$AB$8,IF(_xlfn.RANK.EQ(P932,$P$2:$P$1000,0)&lt;=ROUND(COUNTIFS($G$2:$G$1000,"&gt;=50",$F$2:$F$1000,"&gt;=55")/100*$AA$9,0),$AA$8,$Z$8)))))),IF(I932&gt;=$Y$9,$Y$8,$X$8)),IF(I932&gt;=$X$32,$X$30,IF(I932&gt;=$Y$32,$Y$30,IF(I932&gt;=$Z$32,$Z$30,IF(I932&gt;=$AA$32,$AA$30,IF(I932&gt;=$AB$32,$AB$30,IF(I932&gt;=$AC$32,$AC$30,IF(I932&gt;=$AD$32,$AD$30,IF(I932&gt;=$AE$32,$AE$30,$AF$30))))))))),"")</f>
        <v/>
      </c>
      <c r="S932" s="9" t="str" cm="1">
        <f t="array" ref="S932">IF(AND(D932&lt;&gt;"",D932&lt;&gt;"GR"),IF(COUNTIF($H$2:$H$1000,"&gt;=50")&gt;=10,IF(D932&lt;&gt;"GR",IF(AND(D932&gt;=55,H932&gt;=50),_xlfn.IFS(AND(H932&gt;=$AF$11,H932&gt;$AE$10,H932&gt;$AD$10,H932&gt;$AC$10,H932&gt;$AB$10,H932&gt;$AA$10,H932&gt;$Z$10),"AA",AND(H932&gt;=$AE$11,H932&gt;$AD$10,H932&gt;$AC$10,H932&gt;$AB$10,H932&gt;$AA$10,H932&gt;$Z$10),"BA",AND(H932&gt;=$AD$11,H932&gt;$AC$10,H932&gt;$AB$10,H932&gt;$AA$10,H932&gt;$Z$10),"BB",AND(H932&gt;=$AC$11,H932&gt;$AB$10,H932&gt;$AA$10,H932&gt;$Z$10),"CB",AND(H932&gt;=$AB$11,H932&gt;$AA$10,H932&gt;$Z$10),"CC",AND(H932&gt;=$AA$11,H932&gt;$Z$10),"DC",H932&gt;=50,"DD"),IF(H932&gt;=$Y$9,"FD","FF")),R932),IF(J932&gt;=$X$32,$X$30,IF(J932&gt;=$Y$32,$Y$30,IF(J932&gt;=$Z$32,$Z$30,IF(J932&gt;=$AA$32,$AA$30,IF(J932&gt;=$AB$32,$AB$30,IF(J932&gt;=$AC$32,$AC$30,IF(J932&gt;=$AD$32,$AD$30,IF(J932&gt;=$AE$32,$AE$30,$AF$30))))))))),R932)</f>
        <v/>
      </c>
      <c r="T932" s="9" t="str" cm="1">
        <f t="array" ref="T932">IF(A932&lt;&gt;"",IF(_xlfn.BITOR(D932&lt;&gt;"GR",D932&lt;&gt;""),IF(AND(J932&gt;=50,D932&gt;=55),_xlfn.RANK.EQ(J932,$J$2:$J$1000,0),_xlfn.IFS(S932="FD",999,S932="FF",1000)),IF(AND(J932&gt;=50,F932&gt;=55),_xlfn.RANK.EQ(J932,$J$2:$J$326,0),_xlfn.IFS(S932="FD",999,S932="FF",1000))),"")</f>
        <v/>
      </c>
    </row>
    <row r="933" spans="1:20" x14ac:dyDescent="0.2">
      <c r="A933" s="3"/>
      <c r="B933" s="3"/>
      <c r="C933" s="3"/>
      <c r="D933" s="3"/>
      <c r="E933" s="16">
        <f t="shared" si="189"/>
        <v>0</v>
      </c>
      <c r="F933" s="16">
        <f t="shared" si="190"/>
        <v>0</v>
      </c>
      <c r="G933" s="9">
        <f t="shared" si="188"/>
        <v>0</v>
      </c>
      <c r="H933" s="9">
        <f t="shared" si="191"/>
        <v>0</v>
      </c>
      <c r="I933" s="9">
        <f t="shared" si="199"/>
        <v>0</v>
      </c>
      <c r="J933" s="9">
        <f t="shared" si="200"/>
        <v>0</v>
      </c>
      <c r="K933" s="9" t="str">
        <f t="shared" si="192"/>
        <v/>
      </c>
      <c r="L933" s="9" t="str">
        <f t="shared" si="193"/>
        <v/>
      </c>
      <c r="M933" s="9" t="str">
        <f t="shared" si="194"/>
        <v/>
      </c>
      <c r="N933" s="9" t="str">
        <f t="shared" si="195"/>
        <v/>
      </c>
      <c r="O933" s="9" t="str">
        <f t="shared" si="196"/>
        <v/>
      </c>
      <c r="P933" s="9" t="str">
        <f t="shared" si="197"/>
        <v/>
      </c>
      <c r="Q933" s="9" t="str">
        <f t="shared" si="198"/>
        <v/>
      </c>
      <c r="R933" s="9" t="str">
        <f>IF(A933&lt;&gt;"",IF(COUNTIF($G$2:$G$1000,"&gt;=50")&gt;=10,IF(AND(F933&gt;=55,G933&gt;=50),IF(_xlfn.RANK.EQ(K933,$K$2:$K$1000,0)&lt;=ROUND(COUNTIFS($G$2:$G$1000,"&gt;=50",$F$2:$F$1000,"&gt;=55")/100*$AF$9,0),$AF$8,IF(_xlfn.RANK.EQ(L933,$L$2:$L$1000,0)&lt;=ROUND(COUNTIFS($G$2:$G$1000,"&gt;=50",$F$2:$F$1000,"&gt;=55")/100*$AE$9,0),$AE$8,IF(_xlfn.RANK.EQ(M933,$M$2:$M$1000,0)&lt;=ROUND(COUNTIFS($G$2:$G$1000,"&gt;=50",$F$2:$F$1000,"&gt;=55")/100*$AD$9,0),$AD$8,IF(_xlfn.RANK.EQ(N933,$N$2:$N$1000,0)&lt;=ROUND(COUNTIFS($G$2:$G$1000,"&gt;=50",$F$2:$F$1000,"&gt;=55")/100*$AC$9,0),$AC$8,IF(_xlfn.RANK.EQ(O933,$O$2:$O$1000,0)&lt;=ROUND(COUNTIFS($G$2:$G$1000,"&gt;=50",$F$2:$F$1000,"&gt;=55")/100*$AB$9,0),$AB$8,IF(_xlfn.RANK.EQ(P933,$P$2:$P$1000,0)&lt;=ROUND(COUNTIFS($G$2:$G$1000,"&gt;=50",$F$2:$F$1000,"&gt;=55")/100*$AA$9,0),$AA$8,$Z$8)))))),IF(I933&gt;=$Y$9,$Y$8,$X$8)),IF(I933&gt;=$X$32,$X$30,IF(I933&gt;=$Y$32,$Y$30,IF(I933&gt;=$Z$32,$Z$30,IF(I933&gt;=$AA$32,$AA$30,IF(I933&gt;=$AB$32,$AB$30,IF(I933&gt;=$AC$32,$AC$30,IF(I933&gt;=$AD$32,$AD$30,IF(I933&gt;=$AE$32,$AE$30,$AF$30))))))))),"")</f>
        <v/>
      </c>
      <c r="S933" s="9" t="str" cm="1">
        <f t="array" ref="S933">IF(AND(D933&lt;&gt;"",D933&lt;&gt;"GR"),IF(COUNTIF($H$2:$H$1000,"&gt;=50")&gt;=10,IF(D933&lt;&gt;"GR",IF(AND(D933&gt;=55,H933&gt;=50),_xlfn.IFS(AND(H933&gt;=$AF$11,H933&gt;$AE$10,H933&gt;$AD$10,H933&gt;$AC$10,H933&gt;$AB$10,H933&gt;$AA$10,H933&gt;$Z$10),"AA",AND(H933&gt;=$AE$11,H933&gt;$AD$10,H933&gt;$AC$10,H933&gt;$AB$10,H933&gt;$AA$10,H933&gt;$Z$10),"BA",AND(H933&gt;=$AD$11,H933&gt;$AC$10,H933&gt;$AB$10,H933&gt;$AA$10,H933&gt;$Z$10),"BB",AND(H933&gt;=$AC$11,H933&gt;$AB$10,H933&gt;$AA$10,H933&gt;$Z$10),"CB",AND(H933&gt;=$AB$11,H933&gt;$AA$10,H933&gt;$Z$10),"CC",AND(H933&gt;=$AA$11,H933&gt;$Z$10),"DC",H933&gt;=50,"DD"),IF(H933&gt;=$Y$9,"FD","FF")),R933),IF(J933&gt;=$X$32,$X$30,IF(J933&gt;=$Y$32,$Y$30,IF(J933&gt;=$Z$32,$Z$30,IF(J933&gt;=$AA$32,$AA$30,IF(J933&gt;=$AB$32,$AB$30,IF(J933&gt;=$AC$32,$AC$30,IF(J933&gt;=$AD$32,$AD$30,IF(J933&gt;=$AE$32,$AE$30,$AF$30))))))))),R933)</f>
        <v/>
      </c>
      <c r="T933" s="9" t="str" cm="1">
        <f t="array" ref="T933">IF(A933&lt;&gt;"",IF(_xlfn.BITOR(D933&lt;&gt;"GR",D933&lt;&gt;""),IF(AND(J933&gt;=50,D933&gt;=55),_xlfn.RANK.EQ(J933,$J$2:$J$1000,0),_xlfn.IFS(S933="FD",999,S933="FF",1000)),IF(AND(J933&gt;=50,F933&gt;=55),_xlfn.RANK.EQ(J933,$J$2:$J$326,0),_xlfn.IFS(S933="FD",999,S933="FF",1000))),"")</f>
        <v/>
      </c>
    </row>
    <row r="934" spans="1:20" x14ac:dyDescent="0.2">
      <c r="A934" s="3"/>
      <c r="B934" s="3"/>
      <c r="C934" s="3"/>
      <c r="D934" s="3"/>
      <c r="E934" s="16">
        <f t="shared" si="189"/>
        <v>0</v>
      </c>
      <c r="F934" s="16">
        <f t="shared" si="190"/>
        <v>0</v>
      </c>
      <c r="G934" s="9">
        <f t="shared" si="188"/>
        <v>0</v>
      </c>
      <c r="H934" s="9">
        <f t="shared" si="191"/>
        <v>0</v>
      </c>
      <c r="I934" s="9">
        <f t="shared" si="199"/>
        <v>0</v>
      </c>
      <c r="J934" s="9">
        <f t="shared" si="200"/>
        <v>0</v>
      </c>
      <c r="K934" s="9" t="str">
        <f t="shared" si="192"/>
        <v/>
      </c>
      <c r="L934" s="9" t="str">
        <f t="shared" si="193"/>
        <v/>
      </c>
      <c r="M934" s="9" t="str">
        <f t="shared" si="194"/>
        <v/>
      </c>
      <c r="N934" s="9" t="str">
        <f t="shared" si="195"/>
        <v/>
      </c>
      <c r="O934" s="9" t="str">
        <f t="shared" si="196"/>
        <v/>
      </c>
      <c r="P934" s="9" t="str">
        <f t="shared" si="197"/>
        <v/>
      </c>
      <c r="Q934" s="9" t="str">
        <f t="shared" si="198"/>
        <v/>
      </c>
      <c r="R934" s="9" t="str">
        <f>IF(A934&lt;&gt;"",IF(COUNTIF($G$2:$G$1000,"&gt;=50")&gt;=10,IF(AND(F934&gt;=55,G934&gt;=50),IF(_xlfn.RANK.EQ(K934,$K$2:$K$1000,0)&lt;=ROUND(COUNTIFS($G$2:$G$1000,"&gt;=50",$F$2:$F$1000,"&gt;=55")/100*$AF$9,0),$AF$8,IF(_xlfn.RANK.EQ(L934,$L$2:$L$1000,0)&lt;=ROUND(COUNTIFS($G$2:$G$1000,"&gt;=50",$F$2:$F$1000,"&gt;=55")/100*$AE$9,0),$AE$8,IF(_xlfn.RANK.EQ(M934,$M$2:$M$1000,0)&lt;=ROUND(COUNTIFS($G$2:$G$1000,"&gt;=50",$F$2:$F$1000,"&gt;=55")/100*$AD$9,0),$AD$8,IF(_xlfn.RANK.EQ(N934,$N$2:$N$1000,0)&lt;=ROUND(COUNTIFS($G$2:$G$1000,"&gt;=50",$F$2:$F$1000,"&gt;=55")/100*$AC$9,0),$AC$8,IF(_xlfn.RANK.EQ(O934,$O$2:$O$1000,0)&lt;=ROUND(COUNTIFS($G$2:$G$1000,"&gt;=50",$F$2:$F$1000,"&gt;=55")/100*$AB$9,0),$AB$8,IF(_xlfn.RANK.EQ(P934,$P$2:$P$1000,0)&lt;=ROUND(COUNTIFS($G$2:$G$1000,"&gt;=50",$F$2:$F$1000,"&gt;=55")/100*$AA$9,0),$AA$8,$Z$8)))))),IF(I934&gt;=$Y$9,$Y$8,$X$8)),IF(I934&gt;=$X$32,$X$30,IF(I934&gt;=$Y$32,$Y$30,IF(I934&gt;=$Z$32,$Z$30,IF(I934&gt;=$AA$32,$AA$30,IF(I934&gt;=$AB$32,$AB$30,IF(I934&gt;=$AC$32,$AC$30,IF(I934&gt;=$AD$32,$AD$30,IF(I934&gt;=$AE$32,$AE$30,$AF$30))))))))),"")</f>
        <v/>
      </c>
      <c r="S934" s="9" t="str" cm="1">
        <f t="array" ref="S934">IF(AND(D934&lt;&gt;"",D934&lt;&gt;"GR"),IF(COUNTIF($H$2:$H$1000,"&gt;=50")&gt;=10,IF(D934&lt;&gt;"GR",IF(AND(D934&gt;=55,H934&gt;=50),_xlfn.IFS(AND(H934&gt;=$AF$11,H934&gt;$AE$10,H934&gt;$AD$10,H934&gt;$AC$10,H934&gt;$AB$10,H934&gt;$AA$10,H934&gt;$Z$10),"AA",AND(H934&gt;=$AE$11,H934&gt;$AD$10,H934&gt;$AC$10,H934&gt;$AB$10,H934&gt;$AA$10,H934&gt;$Z$10),"BA",AND(H934&gt;=$AD$11,H934&gt;$AC$10,H934&gt;$AB$10,H934&gt;$AA$10,H934&gt;$Z$10),"BB",AND(H934&gt;=$AC$11,H934&gt;$AB$10,H934&gt;$AA$10,H934&gt;$Z$10),"CB",AND(H934&gt;=$AB$11,H934&gt;$AA$10,H934&gt;$Z$10),"CC",AND(H934&gt;=$AA$11,H934&gt;$Z$10),"DC",H934&gt;=50,"DD"),IF(H934&gt;=$Y$9,"FD","FF")),R934),IF(J934&gt;=$X$32,$X$30,IF(J934&gt;=$Y$32,$Y$30,IF(J934&gt;=$Z$32,$Z$30,IF(J934&gt;=$AA$32,$AA$30,IF(J934&gt;=$AB$32,$AB$30,IF(J934&gt;=$AC$32,$AC$30,IF(J934&gt;=$AD$32,$AD$30,IF(J934&gt;=$AE$32,$AE$30,$AF$30))))))))),R934)</f>
        <v/>
      </c>
      <c r="T934" s="9" t="str" cm="1">
        <f t="array" ref="T934">IF(A934&lt;&gt;"",IF(_xlfn.BITOR(D934&lt;&gt;"GR",D934&lt;&gt;""),IF(AND(J934&gt;=50,D934&gt;=55),_xlfn.RANK.EQ(J934,$J$2:$J$1000,0),_xlfn.IFS(S934="FD",999,S934="FF",1000)),IF(AND(J934&gt;=50,F934&gt;=55),_xlfn.RANK.EQ(J934,$J$2:$J$326,0),_xlfn.IFS(S934="FD",999,S934="FF",1000))),"")</f>
        <v/>
      </c>
    </row>
    <row r="935" spans="1:20" x14ac:dyDescent="0.2">
      <c r="A935" s="3"/>
      <c r="B935" s="3"/>
      <c r="C935" s="3"/>
      <c r="D935" s="3"/>
      <c r="E935" s="16">
        <f t="shared" si="189"/>
        <v>0</v>
      </c>
      <c r="F935" s="16">
        <f t="shared" si="190"/>
        <v>0</v>
      </c>
      <c r="G935" s="9">
        <f t="shared" si="188"/>
        <v>0</v>
      </c>
      <c r="H935" s="9">
        <f t="shared" si="191"/>
        <v>0</v>
      </c>
      <c r="I935" s="9">
        <f t="shared" si="199"/>
        <v>0</v>
      </c>
      <c r="J935" s="9">
        <f t="shared" si="200"/>
        <v>0</v>
      </c>
      <c r="K935" s="9" t="str">
        <f t="shared" si="192"/>
        <v/>
      </c>
      <c r="L935" s="9" t="str">
        <f t="shared" si="193"/>
        <v/>
      </c>
      <c r="M935" s="9" t="str">
        <f t="shared" si="194"/>
        <v/>
      </c>
      <c r="N935" s="9" t="str">
        <f t="shared" si="195"/>
        <v/>
      </c>
      <c r="O935" s="9" t="str">
        <f t="shared" si="196"/>
        <v/>
      </c>
      <c r="P935" s="9" t="str">
        <f t="shared" si="197"/>
        <v/>
      </c>
      <c r="Q935" s="9" t="str">
        <f t="shared" si="198"/>
        <v/>
      </c>
      <c r="R935" s="9" t="str">
        <f>IF(A935&lt;&gt;"",IF(COUNTIF($G$2:$G$1000,"&gt;=50")&gt;=10,IF(AND(F935&gt;=55,G935&gt;=50),IF(_xlfn.RANK.EQ(K935,$K$2:$K$1000,0)&lt;=ROUND(COUNTIFS($G$2:$G$1000,"&gt;=50",$F$2:$F$1000,"&gt;=55")/100*$AF$9,0),$AF$8,IF(_xlfn.RANK.EQ(L935,$L$2:$L$1000,0)&lt;=ROUND(COUNTIFS($G$2:$G$1000,"&gt;=50",$F$2:$F$1000,"&gt;=55")/100*$AE$9,0),$AE$8,IF(_xlfn.RANK.EQ(M935,$M$2:$M$1000,0)&lt;=ROUND(COUNTIFS($G$2:$G$1000,"&gt;=50",$F$2:$F$1000,"&gt;=55")/100*$AD$9,0),$AD$8,IF(_xlfn.RANK.EQ(N935,$N$2:$N$1000,0)&lt;=ROUND(COUNTIFS($G$2:$G$1000,"&gt;=50",$F$2:$F$1000,"&gt;=55")/100*$AC$9,0),$AC$8,IF(_xlfn.RANK.EQ(O935,$O$2:$O$1000,0)&lt;=ROUND(COUNTIFS($G$2:$G$1000,"&gt;=50",$F$2:$F$1000,"&gt;=55")/100*$AB$9,0),$AB$8,IF(_xlfn.RANK.EQ(P935,$P$2:$P$1000,0)&lt;=ROUND(COUNTIFS($G$2:$G$1000,"&gt;=50",$F$2:$F$1000,"&gt;=55")/100*$AA$9,0),$AA$8,$Z$8)))))),IF(I935&gt;=$Y$9,$Y$8,$X$8)),IF(I935&gt;=$X$32,$X$30,IF(I935&gt;=$Y$32,$Y$30,IF(I935&gt;=$Z$32,$Z$30,IF(I935&gt;=$AA$32,$AA$30,IF(I935&gt;=$AB$32,$AB$30,IF(I935&gt;=$AC$32,$AC$30,IF(I935&gt;=$AD$32,$AD$30,IF(I935&gt;=$AE$32,$AE$30,$AF$30))))))))),"")</f>
        <v/>
      </c>
      <c r="S935" s="9" t="str" cm="1">
        <f t="array" ref="S935">IF(AND(D935&lt;&gt;"",D935&lt;&gt;"GR"),IF(COUNTIF($H$2:$H$1000,"&gt;=50")&gt;=10,IF(D935&lt;&gt;"GR",IF(AND(D935&gt;=55,H935&gt;=50),_xlfn.IFS(AND(H935&gt;=$AF$11,H935&gt;$AE$10,H935&gt;$AD$10,H935&gt;$AC$10,H935&gt;$AB$10,H935&gt;$AA$10,H935&gt;$Z$10),"AA",AND(H935&gt;=$AE$11,H935&gt;$AD$10,H935&gt;$AC$10,H935&gt;$AB$10,H935&gt;$AA$10,H935&gt;$Z$10),"BA",AND(H935&gt;=$AD$11,H935&gt;$AC$10,H935&gt;$AB$10,H935&gt;$AA$10,H935&gt;$Z$10),"BB",AND(H935&gt;=$AC$11,H935&gt;$AB$10,H935&gt;$AA$10,H935&gt;$Z$10),"CB",AND(H935&gt;=$AB$11,H935&gt;$AA$10,H935&gt;$Z$10),"CC",AND(H935&gt;=$AA$11,H935&gt;$Z$10),"DC",H935&gt;=50,"DD"),IF(H935&gt;=$Y$9,"FD","FF")),R935),IF(J935&gt;=$X$32,$X$30,IF(J935&gt;=$Y$32,$Y$30,IF(J935&gt;=$Z$32,$Z$30,IF(J935&gt;=$AA$32,$AA$30,IF(J935&gt;=$AB$32,$AB$30,IF(J935&gt;=$AC$32,$AC$30,IF(J935&gt;=$AD$32,$AD$30,IF(J935&gt;=$AE$32,$AE$30,$AF$30))))))))),R935)</f>
        <v/>
      </c>
      <c r="T935" s="9" t="str" cm="1">
        <f t="array" ref="T935">IF(A935&lt;&gt;"",IF(_xlfn.BITOR(D935&lt;&gt;"GR",D935&lt;&gt;""),IF(AND(J935&gt;=50,D935&gt;=55),_xlfn.RANK.EQ(J935,$J$2:$J$1000,0),_xlfn.IFS(S935="FD",999,S935="FF",1000)),IF(AND(J935&gt;=50,F935&gt;=55),_xlfn.RANK.EQ(J935,$J$2:$J$326,0),_xlfn.IFS(S935="FD",999,S935="FF",1000))),"")</f>
        <v/>
      </c>
    </row>
    <row r="936" spans="1:20" x14ac:dyDescent="0.2">
      <c r="A936" s="3"/>
      <c r="B936" s="3"/>
      <c r="C936" s="3"/>
      <c r="D936" s="3"/>
      <c r="E936" s="16">
        <f t="shared" si="189"/>
        <v>0</v>
      </c>
      <c r="F936" s="16">
        <f t="shared" si="190"/>
        <v>0</v>
      </c>
      <c r="G936" s="9">
        <f t="shared" si="188"/>
        <v>0</v>
      </c>
      <c r="H936" s="9">
        <f t="shared" si="191"/>
        <v>0</v>
      </c>
      <c r="I936" s="9">
        <f t="shared" si="199"/>
        <v>0</v>
      </c>
      <c r="J936" s="9">
        <f t="shared" si="200"/>
        <v>0</v>
      </c>
      <c r="K936" s="9" t="str">
        <f t="shared" si="192"/>
        <v/>
      </c>
      <c r="L936" s="9" t="str">
        <f t="shared" si="193"/>
        <v/>
      </c>
      <c r="M936" s="9" t="str">
        <f t="shared" si="194"/>
        <v/>
      </c>
      <c r="N936" s="9" t="str">
        <f t="shared" si="195"/>
        <v/>
      </c>
      <c r="O936" s="9" t="str">
        <f t="shared" si="196"/>
        <v/>
      </c>
      <c r="P936" s="9" t="str">
        <f t="shared" si="197"/>
        <v/>
      </c>
      <c r="Q936" s="9" t="str">
        <f t="shared" si="198"/>
        <v/>
      </c>
      <c r="R936" s="9" t="str">
        <f>IF(A936&lt;&gt;"",IF(COUNTIF($G$2:$G$1000,"&gt;=50")&gt;=10,IF(AND(F936&gt;=55,G936&gt;=50),IF(_xlfn.RANK.EQ(K936,$K$2:$K$1000,0)&lt;=ROUND(COUNTIFS($G$2:$G$1000,"&gt;=50",$F$2:$F$1000,"&gt;=55")/100*$AF$9,0),$AF$8,IF(_xlfn.RANK.EQ(L936,$L$2:$L$1000,0)&lt;=ROUND(COUNTIFS($G$2:$G$1000,"&gt;=50",$F$2:$F$1000,"&gt;=55")/100*$AE$9,0),$AE$8,IF(_xlfn.RANK.EQ(M936,$M$2:$M$1000,0)&lt;=ROUND(COUNTIFS($G$2:$G$1000,"&gt;=50",$F$2:$F$1000,"&gt;=55")/100*$AD$9,0),$AD$8,IF(_xlfn.RANK.EQ(N936,$N$2:$N$1000,0)&lt;=ROUND(COUNTIFS($G$2:$G$1000,"&gt;=50",$F$2:$F$1000,"&gt;=55")/100*$AC$9,0),$AC$8,IF(_xlfn.RANK.EQ(O936,$O$2:$O$1000,0)&lt;=ROUND(COUNTIFS($G$2:$G$1000,"&gt;=50",$F$2:$F$1000,"&gt;=55")/100*$AB$9,0),$AB$8,IF(_xlfn.RANK.EQ(P936,$P$2:$P$1000,0)&lt;=ROUND(COUNTIFS($G$2:$G$1000,"&gt;=50",$F$2:$F$1000,"&gt;=55")/100*$AA$9,0),$AA$8,$Z$8)))))),IF(I936&gt;=$Y$9,$Y$8,$X$8)),IF(I936&gt;=$X$32,$X$30,IF(I936&gt;=$Y$32,$Y$30,IF(I936&gt;=$Z$32,$Z$30,IF(I936&gt;=$AA$32,$AA$30,IF(I936&gt;=$AB$32,$AB$30,IF(I936&gt;=$AC$32,$AC$30,IF(I936&gt;=$AD$32,$AD$30,IF(I936&gt;=$AE$32,$AE$30,$AF$30))))))))),"")</f>
        <v/>
      </c>
      <c r="S936" s="9" t="str" cm="1">
        <f t="array" ref="S936">IF(AND(D936&lt;&gt;"",D936&lt;&gt;"GR"),IF(COUNTIF($H$2:$H$1000,"&gt;=50")&gt;=10,IF(D936&lt;&gt;"GR",IF(AND(D936&gt;=55,H936&gt;=50),_xlfn.IFS(AND(H936&gt;=$AF$11,H936&gt;$AE$10,H936&gt;$AD$10,H936&gt;$AC$10,H936&gt;$AB$10,H936&gt;$AA$10,H936&gt;$Z$10),"AA",AND(H936&gt;=$AE$11,H936&gt;$AD$10,H936&gt;$AC$10,H936&gt;$AB$10,H936&gt;$AA$10,H936&gt;$Z$10),"BA",AND(H936&gt;=$AD$11,H936&gt;$AC$10,H936&gt;$AB$10,H936&gt;$AA$10,H936&gt;$Z$10),"BB",AND(H936&gt;=$AC$11,H936&gt;$AB$10,H936&gt;$AA$10,H936&gt;$Z$10),"CB",AND(H936&gt;=$AB$11,H936&gt;$AA$10,H936&gt;$Z$10),"CC",AND(H936&gt;=$AA$11,H936&gt;$Z$10),"DC",H936&gt;=50,"DD"),IF(H936&gt;=$Y$9,"FD","FF")),R936),IF(J936&gt;=$X$32,$X$30,IF(J936&gt;=$Y$32,$Y$30,IF(J936&gt;=$Z$32,$Z$30,IF(J936&gt;=$AA$32,$AA$30,IF(J936&gt;=$AB$32,$AB$30,IF(J936&gt;=$AC$32,$AC$30,IF(J936&gt;=$AD$32,$AD$30,IF(J936&gt;=$AE$32,$AE$30,$AF$30))))))))),R936)</f>
        <v/>
      </c>
      <c r="T936" s="9" t="str" cm="1">
        <f t="array" ref="T936">IF(A936&lt;&gt;"",IF(_xlfn.BITOR(D936&lt;&gt;"GR",D936&lt;&gt;""),IF(AND(J936&gt;=50,D936&gt;=55),_xlfn.RANK.EQ(J936,$J$2:$J$1000,0),_xlfn.IFS(S936="FD",999,S936="FF",1000)),IF(AND(J936&gt;=50,F936&gt;=55),_xlfn.RANK.EQ(J936,$J$2:$J$326,0),_xlfn.IFS(S936="FD",999,S936="FF",1000))),"")</f>
        <v/>
      </c>
    </row>
    <row r="937" spans="1:20" x14ac:dyDescent="0.2">
      <c r="A937" s="3"/>
      <c r="B937" s="3"/>
      <c r="C937" s="3"/>
      <c r="D937" s="3"/>
      <c r="E937" s="16">
        <f t="shared" si="189"/>
        <v>0</v>
      </c>
      <c r="F937" s="16">
        <f t="shared" si="190"/>
        <v>0</v>
      </c>
      <c r="G937" s="9">
        <f t="shared" si="188"/>
        <v>0</v>
      </c>
      <c r="H937" s="9">
        <f t="shared" si="191"/>
        <v>0</v>
      </c>
      <c r="I937" s="9">
        <f t="shared" si="199"/>
        <v>0</v>
      </c>
      <c r="J937" s="9">
        <f t="shared" si="200"/>
        <v>0</v>
      </c>
      <c r="K937" s="9" t="str">
        <f t="shared" si="192"/>
        <v/>
      </c>
      <c r="L937" s="9" t="str">
        <f t="shared" si="193"/>
        <v/>
      </c>
      <c r="M937" s="9" t="str">
        <f t="shared" si="194"/>
        <v/>
      </c>
      <c r="N937" s="9" t="str">
        <f t="shared" si="195"/>
        <v/>
      </c>
      <c r="O937" s="9" t="str">
        <f t="shared" si="196"/>
        <v/>
      </c>
      <c r="P937" s="9" t="str">
        <f t="shared" si="197"/>
        <v/>
      </c>
      <c r="Q937" s="9" t="str">
        <f t="shared" si="198"/>
        <v/>
      </c>
      <c r="R937" s="9" t="str">
        <f>IF(A937&lt;&gt;"",IF(COUNTIF($G$2:$G$1000,"&gt;=50")&gt;=10,IF(AND(F937&gt;=55,G937&gt;=50),IF(_xlfn.RANK.EQ(K937,$K$2:$K$1000,0)&lt;=ROUND(COUNTIFS($G$2:$G$1000,"&gt;=50",$F$2:$F$1000,"&gt;=55")/100*$AF$9,0),$AF$8,IF(_xlfn.RANK.EQ(L937,$L$2:$L$1000,0)&lt;=ROUND(COUNTIFS($G$2:$G$1000,"&gt;=50",$F$2:$F$1000,"&gt;=55")/100*$AE$9,0),$AE$8,IF(_xlfn.RANK.EQ(M937,$M$2:$M$1000,0)&lt;=ROUND(COUNTIFS($G$2:$G$1000,"&gt;=50",$F$2:$F$1000,"&gt;=55")/100*$AD$9,0),$AD$8,IF(_xlfn.RANK.EQ(N937,$N$2:$N$1000,0)&lt;=ROUND(COUNTIFS($G$2:$G$1000,"&gt;=50",$F$2:$F$1000,"&gt;=55")/100*$AC$9,0),$AC$8,IF(_xlfn.RANK.EQ(O937,$O$2:$O$1000,0)&lt;=ROUND(COUNTIFS($G$2:$G$1000,"&gt;=50",$F$2:$F$1000,"&gt;=55")/100*$AB$9,0),$AB$8,IF(_xlfn.RANK.EQ(P937,$P$2:$P$1000,0)&lt;=ROUND(COUNTIFS($G$2:$G$1000,"&gt;=50",$F$2:$F$1000,"&gt;=55")/100*$AA$9,0),$AA$8,$Z$8)))))),IF(I937&gt;=$Y$9,$Y$8,$X$8)),IF(I937&gt;=$X$32,$X$30,IF(I937&gt;=$Y$32,$Y$30,IF(I937&gt;=$Z$32,$Z$30,IF(I937&gt;=$AA$32,$AA$30,IF(I937&gt;=$AB$32,$AB$30,IF(I937&gt;=$AC$32,$AC$30,IF(I937&gt;=$AD$32,$AD$30,IF(I937&gt;=$AE$32,$AE$30,$AF$30))))))))),"")</f>
        <v/>
      </c>
      <c r="S937" s="9" t="str" cm="1">
        <f t="array" ref="S937">IF(AND(D937&lt;&gt;"",D937&lt;&gt;"GR"),IF(COUNTIF($H$2:$H$1000,"&gt;=50")&gt;=10,IF(D937&lt;&gt;"GR",IF(AND(D937&gt;=55,H937&gt;=50),_xlfn.IFS(AND(H937&gt;=$AF$11,H937&gt;$AE$10,H937&gt;$AD$10,H937&gt;$AC$10,H937&gt;$AB$10,H937&gt;$AA$10,H937&gt;$Z$10),"AA",AND(H937&gt;=$AE$11,H937&gt;$AD$10,H937&gt;$AC$10,H937&gt;$AB$10,H937&gt;$AA$10,H937&gt;$Z$10),"BA",AND(H937&gt;=$AD$11,H937&gt;$AC$10,H937&gt;$AB$10,H937&gt;$AA$10,H937&gt;$Z$10),"BB",AND(H937&gt;=$AC$11,H937&gt;$AB$10,H937&gt;$AA$10,H937&gt;$Z$10),"CB",AND(H937&gt;=$AB$11,H937&gt;$AA$10,H937&gt;$Z$10),"CC",AND(H937&gt;=$AA$11,H937&gt;$Z$10),"DC",H937&gt;=50,"DD"),IF(H937&gt;=$Y$9,"FD","FF")),R937),IF(J937&gt;=$X$32,$X$30,IF(J937&gt;=$Y$32,$Y$30,IF(J937&gt;=$Z$32,$Z$30,IF(J937&gt;=$AA$32,$AA$30,IF(J937&gt;=$AB$32,$AB$30,IF(J937&gt;=$AC$32,$AC$30,IF(J937&gt;=$AD$32,$AD$30,IF(J937&gt;=$AE$32,$AE$30,$AF$30))))))))),R937)</f>
        <v/>
      </c>
      <c r="T937" s="9" t="str" cm="1">
        <f t="array" ref="T937">IF(A937&lt;&gt;"",IF(_xlfn.BITOR(D937&lt;&gt;"GR",D937&lt;&gt;""),IF(AND(J937&gt;=50,D937&gt;=55),_xlfn.RANK.EQ(J937,$J$2:$J$1000,0),_xlfn.IFS(S937="FD",999,S937="FF",1000)),IF(AND(J937&gt;=50,F937&gt;=55),_xlfn.RANK.EQ(J937,$J$2:$J$326,0),_xlfn.IFS(S937="FD",999,S937="FF",1000))),"")</f>
        <v/>
      </c>
    </row>
    <row r="938" spans="1:20" x14ac:dyDescent="0.2">
      <c r="A938" s="3"/>
      <c r="B938" s="3"/>
      <c r="C938" s="3"/>
      <c r="D938" s="3"/>
      <c r="E938" s="16">
        <f t="shared" si="189"/>
        <v>0</v>
      </c>
      <c r="F938" s="16">
        <f t="shared" si="190"/>
        <v>0</v>
      </c>
      <c r="G938" s="9">
        <f t="shared" si="188"/>
        <v>0</v>
      </c>
      <c r="H938" s="9">
        <f t="shared" si="191"/>
        <v>0</v>
      </c>
      <c r="I938" s="9">
        <f t="shared" si="199"/>
        <v>0</v>
      </c>
      <c r="J938" s="9">
        <f t="shared" si="200"/>
        <v>0</v>
      </c>
      <c r="K938" s="9" t="str">
        <f t="shared" si="192"/>
        <v/>
      </c>
      <c r="L938" s="9" t="str">
        <f t="shared" si="193"/>
        <v/>
      </c>
      <c r="M938" s="9" t="str">
        <f t="shared" si="194"/>
        <v/>
      </c>
      <c r="N938" s="9" t="str">
        <f t="shared" si="195"/>
        <v/>
      </c>
      <c r="O938" s="9" t="str">
        <f t="shared" si="196"/>
        <v/>
      </c>
      <c r="P938" s="9" t="str">
        <f t="shared" si="197"/>
        <v/>
      </c>
      <c r="Q938" s="9" t="str">
        <f t="shared" si="198"/>
        <v/>
      </c>
      <c r="R938" s="9" t="str">
        <f>IF(A938&lt;&gt;"",IF(COUNTIF($G$2:$G$1000,"&gt;=50")&gt;=10,IF(AND(F938&gt;=55,G938&gt;=50),IF(_xlfn.RANK.EQ(K938,$K$2:$K$1000,0)&lt;=ROUND(COUNTIFS($G$2:$G$1000,"&gt;=50",$F$2:$F$1000,"&gt;=55")/100*$AF$9,0),$AF$8,IF(_xlfn.RANK.EQ(L938,$L$2:$L$1000,0)&lt;=ROUND(COUNTIFS($G$2:$G$1000,"&gt;=50",$F$2:$F$1000,"&gt;=55")/100*$AE$9,0),$AE$8,IF(_xlfn.RANK.EQ(M938,$M$2:$M$1000,0)&lt;=ROUND(COUNTIFS($G$2:$G$1000,"&gt;=50",$F$2:$F$1000,"&gt;=55")/100*$AD$9,0),$AD$8,IF(_xlfn.RANK.EQ(N938,$N$2:$N$1000,0)&lt;=ROUND(COUNTIFS($G$2:$G$1000,"&gt;=50",$F$2:$F$1000,"&gt;=55")/100*$AC$9,0),$AC$8,IF(_xlfn.RANK.EQ(O938,$O$2:$O$1000,0)&lt;=ROUND(COUNTIFS($G$2:$G$1000,"&gt;=50",$F$2:$F$1000,"&gt;=55")/100*$AB$9,0),$AB$8,IF(_xlfn.RANK.EQ(P938,$P$2:$P$1000,0)&lt;=ROUND(COUNTIFS($G$2:$G$1000,"&gt;=50",$F$2:$F$1000,"&gt;=55")/100*$AA$9,0),$AA$8,$Z$8)))))),IF(I938&gt;=$Y$9,$Y$8,$X$8)),IF(I938&gt;=$X$32,$X$30,IF(I938&gt;=$Y$32,$Y$30,IF(I938&gt;=$Z$32,$Z$30,IF(I938&gt;=$AA$32,$AA$30,IF(I938&gt;=$AB$32,$AB$30,IF(I938&gt;=$AC$32,$AC$30,IF(I938&gt;=$AD$32,$AD$30,IF(I938&gt;=$AE$32,$AE$30,$AF$30))))))))),"")</f>
        <v/>
      </c>
      <c r="S938" s="9" t="str" cm="1">
        <f t="array" ref="S938">IF(AND(D938&lt;&gt;"",D938&lt;&gt;"GR"),IF(COUNTIF($H$2:$H$1000,"&gt;=50")&gt;=10,IF(D938&lt;&gt;"GR",IF(AND(D938&gt;=55,H938&gt;=50),_xlfn.IFS(AND(H938&gt;=$AF$11,H938&gt;$AE$10,H938&gt;$AD$10,H938&gt;$AC$10,H938&gt;$AB$10,H938&gt;$AA$10,H938&gt;$Z$10),"AA",AND(H938&gt;=$AE$11,H938&gt;$AD$10,H938&gt;$AC$10,H938&gt;$AB$10,H938&gt;$AA$10,H938&gt;$Z$10),"BA",AND(H938&gt;=$AD$11,H938&gt;$AC$10,H938&gt;$AB$10,H938&gt;$AA$10,H938&gt;$Z$10),"BB",AND(H938&gt;=$AC$11,H938&gt;$AB$10,H938&gt;$AA$10,H938&gt;$Z$10),"CB",AND(H938&gt;=$AB$11,H938&gt;$AA$10,H938&gt;$Z$10),"CC",AND(H938&gt;=$AA$11,H938&gt;$Z$10),"DC",H938&gt;=50,"DD"),IF(H938&gt;=$Y$9,"FD","FF")),R938),IF(J938&gt;=$X$32,$X$30,IF(J938&gt;=$Y$32,$Y$30,IF(J938&gt;=$Z$32,$Z$30,IF(J938&gt;=$AA$32,$AA$30,IF(J938&gt;=$AB$32,$AB$30,IF(J938&gt;=$AC$32,$AC$30,IF(J938&gt;=$AD$32,$AD$30,IF(J938&gt;=$AE$32,$AE$30,$AF$30))))))))),R938)</f>
        <v/>
      </c>
      <c r="T938" s="9" t="str" cm="1">
        <f t="array" ref="T938">IF(A938&lt;&gt;"",IF(_xlfn.BITOR(D938&lt;&gt;"GR",D938&lt;&gt;""),IF(AND(J938&gt;=50,D938&gt;=55),_xlfn.RANK.EQ(J938,$J$2:$J$1000,0),_xlfn.IFS(S938="FD",999,S938="FF",1000)),IF(AND(J938&gt;=50,F938&gt;=55),_xlfn.RANK.EQ(J938,$J$2:$J$326,0),_xlfn.IFS(S938="FD",999,S938="FF",1000))),"")</f>
        <v/>
      </c>
    </row>
    <row r="939" spans="1:20" x14ac:dyDescent="0.2">
      <c r="A939" s="3"/>
      <c r="B939" s="3"/>
      <c r="C939" s="3"/>
      <c r="D939" s="3"/>
      <c r="E939" s="16">
        <f t="shared" si="189"/>
        <v>0</v>
      </c>
      <c r="F939" s="16">
        <f t="shared" si="190"/>
        <v>0</v>
      </c>
      <c r="G939" s="9">
        <f t="shared" si="188"/>
        <v>0</v>
      </c>
      <c r="H939" s="9">
        <f t="shared" si="191"/>
        <v>0</v>
      </c>
      <c r="I939" s="9">
        <f t="shared" si="199"/>
        <v>0</v>
      </c>
      <c r="J939" s="9">
        <f t="shared" si="200"/>
        <v>0</v>
      </c>
      <c r="K939" s="9" t="str">
        <f t="shared" si="192"/>
        <v/>
      </c>
      <c r="L939" s="9" t="str">
        <f t="shared" si="193"/>
        <v/>
      </c>
      <c r="M939" s="9" t="str">
        <f t="shared" si="194"/>
        <v/>
      </c>
      <c r="N939" s="9" t="str">
        <f t="shared" si="195"/>
        <v/>
      </c>
      <c r="O939" s="9" t="str">
        <f t="shared" si="196"/>
        <v/>
      </c>
      <c r="P939" s="9" t="str">
        <f t="shared" si="197"/>
        <v/>
      </c>
      <c r="Q939" s="9" t="str">
        <f t="shared" si="198"/>
        <v/>
      </c>
      <c r="R939" s="9" t="str">
        <f>IF(A939&lt;&gt;"",IF(COUNTIF($G$2:$G$1000,"&gt;=50")&gt;=10,IF(AND(F939&gt;=55,G939&gt;=50),IF(_xlfn.RANK.EQ(K939,$K$2:$K$1000,0)&lt;=ROUND(COUNTIFS($G$2:$G$1000,"&gt;=50",$F$2:$F$1000,"&gt;=55")/100*$AF$9,0),$AF$8,IF(_xlfn.RANK.EQ(L939,$L$2:$L$1000,0)&lt;=ROUND(COUNTIFS($G$2:$G$1000,"&gt;=50",$F$2:$F$1000,"&gt;=55")/100*$AE$9,0),$AE$8,IF(_xlfn.RANK.EQ(M939,$M$2:$M$1000,0)&lt;=ROUND(COUNTIFS($G$2:$G$1000,"&gt;=50",$F$2:$F$1000,"&gt;=55")/100*$AD$9,0),$AD$8,IF(_xlfn.RANK.EQ(N939,$N$2:$N$1000,0)&lt;=ROUND(COUNTIFS($G$2:$G$1000,"&gt;=50",$F$2:$F$1000,"&gt;=55")/100*$AC$9,0),$AC$8,IF(_xlfn.RANK.EQ(O939,$O$2:$O$1000,0)&lt;=ROUND(COUNTIFS($G$2:$G$1000,"&gt;=50",$F$2:$F$1000,"&gt;=55")/100*$AB$9,0),$AB$8,IF(_xlfn.RANK.EQ(P939,$P$2:$P$1000,0)&lt;=ROUND(COUNTIFS($G$2:$G$1000,"&gt;=50",$F$2:$F$1000,"&gt;=55")/100*$AA$9,0),$AA$8,$Z$8)))))),IF(I939&gt;=$Y$9,$Y$8,$X$8)),IF(I939&gt;=$X$32,$X$30,IF(I939&gt;=$Y$32,$Y$30,IF(I939&gt;=$Z$32,$Z$30,IF(I939&gt;=$AA$32,$AA$30,IF(I939&gt;=$AB$32,$AB$30,IF(I939&gt;=$AC$32,$AC$30,IF(I939&gt;=$AD$32,$AD$30,IF(I939&gt;=$AE$32,$AE$30,$AF$30))))))))),"")</f>
        <v/>
      </c>
      <c r="S939" s="9" t="str" cm="1">
        <f t="array" ref="S939">IF(AND(D939&lt;&gt;"",D939&lt;&gt;"GR"),IF(COUNTIF($H$2:$H$1000,"&gt;=50")&gt;=10,IF(D939&lt;&gt;"GR",IF(AND(D939&gt;=55,H939&gt;=50),_xlfn.IFS(AND(H939&gt;=$AF$11,H939&gt;$AE$10,H939&gt;$AD$10,H939&gt;$AC$10,H939&gt;$AB$10,H939&gt;$AA$10,H939&gt;$Z$10),"AA",AND(H939&gt;=$AE$11,H939&gt;$AD$10,H939&gt;$AC$10,H939&gt;$AB$10,H939&gt;$AA$10,H939&gt;$Z$10),"BA",AND(H939&gt;=$AD$11,H939&gt;$AC$10,H939&gt;$AB$10,H939&gt;$AA$10,H939&gt;$Z$10),"BB",AND(H939&gt;=$AC$11,H939&gt;$AB$10,H939&gt;$AA$10,H939&gt;$Z$10),"CB",AND(H939&gt;=$AB$11,H939&gt;$AA$10,H939&gt;$Z$10),"CC",AND(H939&gt;=$AA$11,H939&gt;$Z$10),"DC",H939&gt;=50,"DD"),IF(H939&gt;=$Y$9,"FD","FF")),R939),IF(J939&gt;=$X$32,$X$30,IF(J939&gt;=$Y$32,$Y$30,IF(J939&gt;=$Z$32,$Z$30,IF(J939&gt;=$AA$32,$AA$30,IF(J939&gt;=$AB$32,$AB$30,IF(J939&gt;=$AC$32,$AC$30,IF(J939&gt;=$AD$32,$AD$30,IF(J939&gt;=$AE$32,$AE$30,$AF$30))))))))),R939)</f>
        <v/>
      </c>
      <c r="T939" s="9" t="str" cm="1">
        <f t="array" ref="T939">IF(A939&lt;&gt;"",IF(_xlfn.BITOR(D939&lt;&gt;"GR",D939&lt;&gt;""),IF(AND(J939&gt;=50,D939&gt;=55),_xlfn.RANK.EQ(J939,$J$2:$J$1000,0),_xlfn.IFS(S939="FD",999,S939="FF",1000)),IF(AND(J939&gt;=50,F939&gt;=55),_xlfn.RANK.EQ(J939,$J$2:$J$326,0),_xlfn.IFS(S939="FD",999,S939="FF",1000))),"")</f>
        <v/>
      </c>
    </row>
    <row r="940" spans="1:20" x14ac:dyDescent="0.2">
      <c r="A940" s="3"/>
      <c r="B940" s="3"/>
      <c r="C940" s="3"/>
      <c r="D940" s="3"/>
      <c r="E940" s="16">
        <f t="shared" si="189"/>
        <v>0</v>
      </c>
      <c r="F940" s="16">
        <f t="shared" si="190"/>
        <v>0</v>
      </c>
      <c r="G940" s="9">
        <f t="shared" si="188"/>
        <v>0</v>
      </c>
      <c r="H940" s="9">
        <f t="shared" si="191"/>
        <v>0</v>
      </c>
      <c r="I940" s="9">
        <f t="shared" si="199"/>
        <v>0</v>
      </c>
      <c r="J940" s="9">
        <f t="shared" si="200"/>
        <v>0</v>
      </c>
      <c r="K940" s="9" t="str">
        <f t="shared" si="192"/>
        <v/>
      </c>
      <c r="L940" s="9" t="str">
        <f t="shared" si="193"/>
        <v/>
      </c>
      <c r="M940" s="9" t="str">
        <f t="shared" si="194"/>
        <v/>
      </c>
      <c r="N940" s="9" t="str">
        <f t="shared" si="195"/>
        <v/>
      </c>
      <c r="O940" s="9" t="str">
        <f t="shared" si="196"/>
        <v/>
      </c>
      <c r="P940" s="9" t="str">
        <f t="shared" si="197"/>
        <v/>
      </c>
      <c r="Q940" s="9" t="str">
        <f t="shared" si="198"/>
        <v/>
      </c>
      <c r="R940" s="9" t="str">
        <f>IF(A940&lt;&gt;"",IF(COUNTIF($G$2:$G$1000,"&gt;=50")&gt;=10,IF(AND(F940&gt;=55,G940&gt;=50),IF(_xlfn.RANK.EQ(K940,$K$2:$K$1000,0)&lt;=ROUND(COUNTIFS($G$2:$G$1000,"&gt;=50",$F$2:$F$1000,"&gt;=55")/100*$AF$9,0),$AF$8,IF(_xlfn.RANK.EQ(L940,$L$2:$L$1000,0)&lt;=ROUND(COUNTIFS($G$2:$G$1000,"&gt;=50",$F$2:$F$1000,"&gt;=55")/100*$AE$9,0),$AE$8,IF(_xlfn.RANK.EQ(M940,$M$2:$M$1000,0)&lt;=ROUND(COUNTIFS($G$2:$G$1000,"&gt;=50",$F$2:$F$1000,"&gt;=55")/100*$AD$9,0),$AD$8,IF(_xlfn.RANK.EQ(N940,$N$2:$N$1000,0)&lt;=ROUND(COUNTIFS($G$2:$G$1000,"&gt;=50",$F$2:$F$1000,"&gt;=55")/100*$AC$9,0),$AC$8,IF(_xlfn.RANK.EQ(O940,$O$2:$O$1000,0)&lt;=ROUND(COUNTIFS($G$2:$G$1000,"&gt;=50",$F$2:$F$1000,"&gt;=55")/100*$AB$9,0),$AB$8,IF(_xlfn.RANK.EQ(P940,$P$2:$P$1000,0)&lt;=ROUND(COUNTIFS($G$2:$G$1000,"&gt;=50",$F$2:$F$1000,"&gt;=55")/100*$AA$9,0),$AA$8,$Z$8)))))),IF(I940&gt;=$Y$9,$Y$8,$X$8)),IF(I940&gt;=$X$32,$X$30,IF(I940&gt;=$Y$32,$Y$30,IF(I940&gt;=$Z$32,$Z$30,IF(I940&gt;=$AA$32,$AA$30,IF(I940&gt;=$AB$32,$AB$30,IF(I940&gt;=$AC$32,$AC$30,IF(I940&gt;=$AD$32,$AD$30,IF(I940&gt;=$AE$32,$AE$30,$AF$30))))))))),"")</f>
        <v/>
      </c>
      <c r="S940" s="9" t="str" cm="1">
        <f t="array" ref="S940">IF(AND(D940&lt;&gt;"",D940&lt;&gt;"GR"),IF(COUNTIF($H$2:$H$1000,"&gt;=50")&gt;=10,IF(D940&lt;&gt;"GR",IF(AND(D940&gt;=55,H940&gt;=50),_xlfn.IFS(AND(H940&gt;=$AF$11,H940&gt;$AE$10,H940&gt;$AD$10,H940&gt;$AC$10,H940&gt;$AB$10,H940&gt;$AA$10,H940&gt;$Z$10),"AA",AND(H940&gt;=$AE$11,H940&gt;$AD$10,H940&gt;$AC$10,H940&gt;$AB$10,H940&gt;$AA$10,H940&gt;$Z$10),"BA",AND(H940&gt;=$AD$11,H940&gt;$AC$10,H940&gt;$AB$10,H940&gt;$AA$10,H940&gt;$Z$10),"BB",AND(H940&gt;=$AC$11,H940&gt;$AB$10,H940&gt;$AA$10,H940&gt;$Z$10),"CB",AND(H940&gt;=$AB$11,H940&gt;$AA$10,H940&gt;$Z$10),"CC",AND(H940&gt;=$AA$11,H940&gt;$Z$10),"DC",H940&gt;=50,"DD"),IF(H940&gt;=$Y$9,"FD","FF")),R940),IF(J940&gt;=$X$32,$X$30,IF(J940&gt;=$Y$32,$Y$30,IF(J940&gt;=$Z$32,$Z$30,IF(J940&gt;=$AA$32,$AA$30,IF(J940&gt;=$AB$32,$AB$30,IF(J940&gt;=$AC$32,$AC$30,IF(J940&gt;=$AD$32,$AD$30,IF(J940&gt;=$AE$32,$AE$30,$AF$30))))))))),R940)</f>
        <v/>
      </c>
      <c r="T940" s="9" t="str" cm="1">
        <f t="array" ref="T940">IF(A940&lt;&gt;"",IF(_xlfn.BITOR(D940&lt;&gt;"GR",D940&lt;&gt;""),IF(AND(J940&gt;=50,D940&gt;=55),_xlfn.RANK.EQ(J940,$J$2:$J$1000,0),_xlfn.IFS(S940="FD",999,S940="FF",1000)),IF(AND(J940&gt;=50,F940&gt;=55),_xlfn.RANK.EQ(J940,$J$2:$J$326,0),_xlfn.IFS(S940="FD",999,S940="FF",1000))),"")</f>
        <v/>
      </c>
    </row>
    <row r="941" spans="1:20" x14ac:dyDescent="0.2">
      <c r="A941" s="3"/>
      <c r="B941" s="3"/>
      <c r="C941" s="3"/>
      <c r="D941" s="3"/>
      <c r="E941" s="16">
        <f t="shared" si="189"/>
        <v>0</v>
      </c>
      <c r="F941" s="16">
        <f t="shared" si="190"/>
        <v>0</v>
      </c>
      <c r="G941" s="9">
        <f t="shared" si="188"/>
        <v>0</v>
      </c>
      <c r="H941" s="9">
        <f t="shared" si="191"/>
        <v>0</v>
      </c>
      <c r="I941" s="9">
        <f t="shared" si="199"/>
        <v>0</v>
      </c>
      <c r="J941" s="9">
        <f t="shared" si="200"/>
        <v>0</v>
      </c>
      <c r="K941" s="9" t="str">
        <f t="shared" si="192"/>
        <v/>
      </c>
      <c r="L941" s="9" t="str">
        <f t="shared" si="193"/>
        <v/>
      </c>
      <c r="M941" s="9" t="str">
        <f t="shared" si="194"/>
        <v/>
      </c>
      <c r="N941" s="9" t="str">
        <f t="shared" si="195"/>
        <v/>
      </c>
      <c r="O941" s="9" t="str">
        <f t="shared" si="196"/>
        <v/>
      </c>
      <c r="P941" s="9" t="str">
        <f t="shared" si="197"/>
        <v/>
      </c>
      <c r="Q941" s="9" t="str">
        <f t="shared" si="198"/>
        <v/>
      </c>
      <c r="R941" s="9" t="str">
        <f>IF(A941&lt;&gt;"",IF(COUNTIF($G$2:$G$1000,"&gt;=50")&gt;=10,IF(AND(F941&gt;=55,G941&gt;=50),IF(_xlfn.RANK.EQ(K941,$K$2:$K$1000,0)&lt;=ROUND(COUNTIFS($G$2:$G$1000,"&gt;=50",$F$2:$F$1000,"&gt;=55")/100*$AF$9,0),$AF$8,IF(_xlfn.RANK.EQ(L941,$L$2:$L$1000,0)&lt;=ROUND(COUNTIFS($G$2:$G$1000,"&gt;=50",$F$2:$F$1000,"&gt;=55")/100*$AE$9,0),$AE$8,IF(_xlfn.RANK.EQ(M941,$M$2:$M$1000,0)&lt;=ROUND(COUNTIFS($G$2:$G$1000,"&gt;=50",$F$2:$F$1000,"&gt;=55")/100*$AD$9,0),$AD$8,IF(_xlfn.RANK.EQ(N941,$N$2:$N$1000,0)&lt;=ROUND(COUNTIFS($G$2:$G$1000,"&gt;=50",$F$2:$F$1000,"&gt;=55")/100*$AC$9,0),$AC$8,IF(_xlfn.RANK.EQ(O941,$O$2:$O$1000,0)&lt;=ROUND(COUNTIFS($G$2:$G$1000,"&gt;=50",$F$2:$F$1000,"&gt;=55")/100*$AB$9,0),$AB$8,IF(_xlfn.RANK.EQ(P941,$P$2:$P$1000,0)&lt;=ROUND(COUNTIFS($G$2:$G$1000,"&gt;=50",$F$2:$F$1000,"&gt;=55")/100*$AA$9,0),$AA$8,$Z$8)))))),IF(I941&gt;=$Y$9,$Y$8,$X$8)),IF(I941&gt;=$X$32,$X$30,IF(I941&gt;=$Y$32,$Y$30,IF(I941&gt;=$Z$32,$Z$30,IF(I941&gt;=$AA$32,$AA$30,IF(I941&gt;=$AB$32,$AB$30,IF(I941&gt;=$AC$32,$AC$30,IF(I941&gt;=$AD$32,$AD$30,IF(I941&gt;=$AE$32,$AE$30,$AF$30))))))))),"")</f>
        <v/>
      </c>
      <c r="S941" s="9" t="str" cm="1">
        <f t="array" ref="S941">IF(AND(D941&lt;&gt;"",D941&lt;&gt;"GR"),IF(COUNTIF($H$2:$H$1000,"&gt;=50")&gt;=10,IF(D941&lt;&gt;"GR",IF(AND(D941&gt;=55,H941&gt;=50),_xlfn.IFS(AND(H941&gt;=$AF$11,H941&gt;$AE$10,H941&gt;$AD$10,H941&gt;$AC$10,H941&gt;$AB$10,H941&gt;$AA$10,H941&gt;$Z$10),"AA",AND(H941&gt;=$AE$11,H941&gt;$AD$10,H941&gt;$AC$10,H941&gt;$AB$10,H941&gt;$AA$10,H941&gt;$Z$10),"BA",AND(H941&gt;=$AD$11,H941&gt;$AC$10,H941&gt;$AB$10,H941&gt;$AA$10,H941&gt;$Z$10),"BB",AND(H941&gt;=$AC$11,H941&gt;$AB$10,H941&gt;$AA$10,H941&gt;$Z$10),"CB",AND(H941&gt;=$AB$11,H941&gt;$AA$10,H941&gt;$Z$10),"CC",AND(H941&gt;=$AA$11,H941&gt;$Z$10),"DC",H941&gt;=50,"DD"),IF(H941&gt;=$Y$9,"FD","FF")),R941),IF(J941&gt;=$X$32,$X$30,IF(J941&gt;=$Y$32,$Y$30,IF(J941&gt;=$Z$32,$Z$30,IF(J941&gt;=$AA$32,$AA$30,IF(J941&gt;=$AB$32,$AB$30,IF(J941&gt;=$AC$32,$AC$30,IF(J941&gt;=$AD$32,$AD$30,IF(J941&gt;=$AE$32,$AE$30,$AF$30))))))))),R941)</f>
        <v/>
      </c>
      <c r="T941" s="9" t="str" cm="1">
        <f t="array" ref="T941">IF(A941&lt;&gt;"",IF(_xlfn.BITOR(D941&lt;&gt;"GR",D941&lt;&gt;""),IF(AND(J941&gt;=50,D941&gt;=55),_xlfn.RANK.EQ(J941,$J$2:$J$1000,0),_xlfn.IFS(S941="FD",999,S941="FF",1000)),IF(AND(J941&gt;=50,F941&gt;=55),_xlfn.RANK.EQ(J941,$J$2:$J$326,0),_xlfn.IFS(S941="FD",999,S941="FF",1000))),"")</f>
        <v/>
      </c>
    </row>
    <row r="942" spans="1:20" x14ac:dyDescent="0.2">
      <c r="A942" s="3"/>
      <c r="B942" s="3"/>
      <c r="C942" s="3"/>
      <c r="D942" s="3"/>
      <c r="E942" s="16">
        <f t="shared" si="189"/>
        <v>0</v>
      </c>
      <c r="F942" s="16">
        <f t="shared" si="190"/>
        <v>0</v>
      </c>
      <c r="G942" s="9">
        <f t="shared" si="188"/>
        <v>0</v>
      </c>
      <c r="H942" s="9">
        <f t="shared" si="191"/>
        <v>0</v>
      </c>
      <c r="I942" s="9">
        <f t="shared" si="199"/>
        <v>0</v>
      </c>
      <c r="J942" s="9">
        <f t="shared" si="200"/>
        <v>0</v>
      </c>
      <c r="K942" s="9" t="str">
        <f t="shared" si="192"/>
        <v/>
      </c>
      <c r="L942" s="9" t="str">
        <f t="shared" si="193"/>
        <v/>
      </c>
      <c r="M942" s="9" t="str">
        <f t="shared" si="194"/>
        <v/>
      </c>
      <c r="N942" s="9" t="str">
        <f t="shared" si="195"/>
        <v/>
      </c>
      <c r="O942" s="9" t="str">
        <f t="shared" si="196"/>
        <v/>
      </c>
      <c r="P942" s="9" t="str">
        <f t="shared" si="197"/>
        <v/>
      </c>
      <c r="Q942" s="9" t="str">
        <f t="shared" si="198"/>
        <v/>
      </c>
      <c r="R942" s="9" t="str">
        <f>IF(A942&lt;&gt;"",IF(COUNTIF($G$2:$G$1000,"&gt;=50")&gt;=10,IF(AND(F942&gt;=55,G942&gt;=50),IF(_xlfn.RANK.EQ(K942,$K$2:$K$1000,0)&lt;=ROUND(COUNTIFS($G$2:$G$1000,"&gt;=50",$F$2:$F$1000,"&gt;=55")/100*$AF$9,0),$AF$8,IF(_xlfn.RANK.EQ(L942,$L$2:$L$1000,0)&lt;=ROUND(COUNTIFS($G$2:$G$1000,"&gt;=50",$F$2:$F$1000,"&gt;=55")/100*$AE$9,0),$AE$8,IF(_xlfn.RANK.EQ(M942,$M$2:$M$1000,0)&lt;=ROUND(COUNTIFS($G$2:$G$1000,"&gt;=50",$F$2:$F$1000,"&gt;=55")/100*$AD$9,0),$AD$8,IF(_xlfn.RANK.EQ(N942,$N$2:$N$1000,0)&lt;=ROUND(COUNTIFS($G$2:$G$1000,"&gt;=50",$F$2:$F$1000,"&gt;=55")/100*$AC$9,0),$AC$8,IF(_xlfn.RANK.EQ(O942,$O$2:$O$1000,0)&lt;=ROUND(COUNTIFS($G$2:$G$1000,"&gt;=50",$F$2:$F$1000,"&gt;=55")/100*$AB$9,0),$AB$8,IF(_xlfn.RANK.EQ(P942,$P$2:$P$1000,0)&lt;=ROUND(COUNTIFS($G$2:$G$1000,"&gt;=50",$F$2:$F$1000,"&gt;=55")/100*$AA$9,0),$AA$8,$Z$8)))))),IF(I942&gt;=$Y$9,$Y$8,$X$8)),IF(I942&gt;=$X$32,$X$30,IF(I942&gt;=$Y$32,$Y$30,IF(I942&gt;=$Z$32,$Z$30,IF(I942&gt;=$AA$32,$AA$30,IF(I942&gt;=$AB$32,$AB$30,IF(I942&gt;=$AC$32,$AC$30,IF(I942&gt;=$AD$32,$AD$30,IF(I942&gt;=$AE$32,$AE$30,$AF$30))))))))),"")</f>
        <v/>
      </c>
      <c r="S942" s="9" t="str" cm="1">
        <f t="array" ref="S942">IF(AND(D942&lt;&gt;"",D942&lt;&gt;"GR"),IF(COUNTIF($H$2:$H$1000,"&gt;=50")&gt;=10,IF(D942&lt;&gt;"GR",IF(AND(D942&gt;=55,H942&gt;=50),_xlfn.IFS(AND(H942&gt;=$AF$11,H942&gt;$AE$10,H942&gt;$AD$10,H942&gt;$AC$10,H942&gt;$AB$10,H942&gt;$AA$10,H942&gt;$Z$10),"AA",AND(H942&gt;=$AE$11,H942&gt;$AD$10,H942&gt;$AC$10,H942&gt;$AB$10,H942&gt;$AA$10,H942&gt;$Z$10),"BA",AND(H942&gt;=$AD$11,H942&gt;$AC$10,H942&gt;$AB$10,H942&gt;$AA$10,H942&gt;$Z$10),"BB",AND(H942&gt;=$AC$11,H942&gt;$AB$10,H942&gt;$AA$10,H942&gt;$Z$10),"CB",AND(H942&gt;=$AB$11,H942&gt;$AA$10,H942&gt;$Z$10),"CC",AND(H942&gt;=$AA$11,H942&gt;$Z$10),"DC",H942&gt;=50,"DD"),IF(H942&gt;=$Y$9,"FD","FF")),R942),IF(J942&gt;=$X$32,$X$30,IF(J942&gt;=$Y$32,$Y$30,IF(J942&gt;=$Z$32,$Z$30,IF(J942&gt;=$AA$32,$AA$30,IF(J942&gt;=$AB$32,$AB$30,IF(J942&gt;=$AC$32,$AC$30,IF(J942&gt;=$AD$32,$AD$30,IF(J942&gt;=$AE$32,$AE$30,$AF$30))))))))),R942)</f>
        <v/>
      </c>
      <c r="T942" s="9" t="str" cm="1">
        <f t="array" ref="T942">IF(A942&lt;&gt;"",IF(_xlfn.BITOR(D942&lt;&gt;"GR",D942&lt;&gt;""),IF(AND(J942&gt;=50,D942&gt;=55),_xlfn.RANK.EQ(J942,$J$2:$J$1000,0),_xlfn.IFS(S942="FD",999,S942="FF",1000)),IF(AND(J942&gt;=50,F942&gt;=55),_xlfn.RANK.EQ(J942,$J$2:$J$326,0),_xlfn.IFS(S942="FD",999,S942="FF",1000))),"")</f>
        <v/>
      </c>
    </row>
    <row r="943" spans="1:20" x14ac:dyDescent="0.2">
      <c r="A943" s="3"/>
      <c r="B943" s="3"/>
      <c r="C943" s="3"/>
      <c r="D943" s="3"/>
      <c r="E943" s="16">
        <f t="shared" si="189"/>
        <v>0</v>
      </c>
      <c r="F943" s="16">
        <f t="shared" si="190"/>
        <v>0</v>
      </c>
      <c r="G943" s="9">
        <f t="shared" si="188"/>
        <v>0</v>
      </c>
      <c r="H943" s="9">
        <f t="shared" si="191"/>
        <v>0</v>
      </c>
      <c r="I943" s="9">
        <f t="shared" si="199"/>
        <v>0</v>
      </c>
      <c r="J943" s="9">
        <f t="shared" si="200"/>
        <v>0</v>
      </c>
      <c r="K943" s="9" t="str">
        <f t="shared" si="192"/>
        <v/>
      </c>
      <c r="L943" s="9" t="str">
        <f t="shared" si="193"/>
        <v/>
      </c>
      <c r="M943" s="9" t="str">
        <f t="shared" si="194"/>
        <v/>
      </c>
      <c r="N943" s="9" t="str">
        <f t="shared" si="195"/>
        <v/>
      </c>
      <c r="O943" s="9" t="str">
        <f t="shared" si="196"/>
        <v/>
      </c>
      <c r="P943" s="9" t="str">
        <f t="shared" si="197"/>
        <v/>
      </c>
      <c r="Q943" s="9" t="str">
        <f t="shared" si="198"/>
        <v/>
      </c>
      <c r="R943" s="9" t="str">
        <f>IF(A943&lt;&gt;"",IF(COUNTIF($G$2:$G$1000,"&gt;=50")&gt;=10,IF(AND(F943&gt;=55,G943&gt;=50),IF(_xlfn.RANK.EQ(K943,$K$2:$K$1000,0)&lt;=ROUND(COUNTIFS($G$2:$G$1000,"&gt;=50",$F$2:$F$1000,"&gt;=55")/100*$AF$9,0),$AF$8,IF(_xlfn.RANK.EQ(L943,$L$2:$L$1000,0)&lt;=ROUND(COUNTIFS($G$2:$G$1000,"&gt;=50",$F$2:$F$1000,"&gt;=55")/100*$AE$9,0),$AE$8,IF(_xlfn.RANK.EQ(M943,$M$2:$M$1000,0)&lt;=ROUND(COUNTIFS($G$2:$G$1000,"&gt;=50",$F$2:$F$1000,"&gt;=55")/100*$AD$9,0),$AD$8,IF(_xlfn.RANK.EQ(N943,$N$2:$N$1000,0)&lt;=ROUND(COUNTIFS($G$2:$G$1000,"&gt;=50",$F$2:$F$1000,"&gt;=55")/100*$AC$9,0),$AC$8,IF(_xlfn.RANK.EQ(O943,$O$2:$O$1000,0)&lt;=ROUND(COUNTIFS($G$2:$G$1000,"&gt;=50",$F$2:$F$1000,"&gt;=55")/100*$AB$9,0),$AB$8,IF(_xlfn.RANK.EQ(P943,$P$2:$P$1000,0)&lt;=ROUND(COUNTIFS($G$2:$G$1000,"&gt;=50",$F$2:$F$1000,"&gt;=55")/100*$AA$9,0),$AA$8,$Z$8)))))),IF(I943&gt;=$Y$9,$Y$8,$X$8)),IF(I943&gt;=$X$32,$X$30,IF(I943&gt;=$Y$32,$Y$30,IF(I943&gt;=$Z$32,$Z$30,IF(I943&gt;=$AA$32,$AA$30,IF(I943&gt;=$AB$32,$AB$30,IF(I943&gt;=$AC$32,$AC$30,IF(I943&gt;=$AD$32,$AD$30,IF(I943&gt;=$AE$32,$AE$30,$AF$30))))))))),"")</f>
        <v/>
      </c>
      <c r="S943" s="9" t="str" cm="1">
        <f t="array" ref="S943">IF(AND(D943&lt;&gt;"",D943&lt;&gt;"GR"),IF(COUNTIF($H$2:$H$1000,"&gt;=50")&gt;=10,IF(D943&lt;&gt;"GR",IF(AND(D943&gt;=55,H943&gt;=50),_xlfn.IFS(AND(H943&gt;=$AF$11,H943&gt;$AE$10,H943&gt;$AD$10,H943&gt;$AC$10,H943&gt;$AB$10,H943&gt;$AA$10,H943&gt;$Z$10),"AA",AND(H943&gt;=$AE$11,H943&gt;$AD$10,H943&gt;$AC$10,H943&gt;$AB$10,H943&gt;$AA$10,H943&gt;$Z$10),"BA",AND(H943&gt;=$AD$11,H943&gt;$AC$10,H943&gt;$AB$10,H943&gt;$AA$10,H943&gt;$Z$10),"BB",AND(H943&gt;=$AC$11,H943&gt;$AB$10,H943&gt;$AA$10,H943&gt;$Z$10),"CB",AND(H943&gt;=$AB$11,H943&gt;$AA$10,H943&gt;$Z$10),"CC",AND(H943&gt;=$AA$11,H943&gt;$Z$10),"DC",H943&gt;=50,"DD"),IF(H943&gt;=$Y$9,"FD","FF")),R943),IF(J943&gt;=$X$32,$X$30,IF(J943&gt;=$Y$32,$Y$30,IF(J943&gt;=$Z$32,$Z$30,IF(J943&gt;=$AA$32,$AA$30,IF(J943&gt;=$AB$32,$AB$30,IF(J943&gt;=$AC$32,$AC$30,IF(J943&gt;=$AD$32,$AD$30,IF(J943&gt;=$AE$32,$AE$30,$AF$30))))))))),R943)</f>
        <v/>
      </c>
      <c r="T943" s="9" t="str" cm="1">
        <f t="array" ref="T943">IF(A943&lt;&gt;"",IF(_xlfn.BITOR(D943&lt;&gt;"GR",D943&lt;&gt;""),IF(AND(J943&gt;=50,D943&gt;=55),_xlfn.RANK.EQ(J943,$J$2:$J$1000,0),_xlfn.IFS(S943="FD",999,S943="FF",1000)),IF(AND(J943&gt;=50,F943&gt;=55),_xlfn.RANK.EQ(J943,$J$2:$J$326,0),_xlfn.IFS(S943="FD",999,S943="FF",1000))),"")</f>
        <v/>
      </c>
    </row>
    <row r="944" spans="1:20" x14ac:dyDescent="0.2">
      <c r="A944" s="3"/>
      <c r="B944" s="3"/>
      <c r="C944" s="3"/>
      <c r="D944" s="3"/>
      <c r="E944" s="16">
        <f t="shared" si="189"/>
        <v>0</v>
      </c>
      <c r="F944" s="16">
        <f t="shared" si="190"/>
        <v>0</v>
      </c>
      <c r="G944" s="9">
        <f t="shared" si="188"/>
        <v>0</v>
      </c>
      <c r="H944" s="9">
        <f t="shared" si="191"/>
        <v>0</v>
      </c>
      <c r="I944" s="9">
        <f t="shared" si="199"/>
        <v>0</v>
      </c>
      <c r="J944" s="9">
        <f t="shared" si="200"/>
        <v>0</v>
      </c>
      <c r="K944" s="9" t="str">
        <f t="shared" si="192"/>
        <v/>
      </c>
      <c r="L944" s="9" t="str">
        <f t="shared" si="193"/>
        <v/>
      </c>
      <c r="M944" s="9" t="str">
        <f t="shared" si="194"/>
        <v/>
      </c>
      <c r="N944" s="9" t="str">
        <f t="shared" si="195"/>
        <v/>
      </c>
      <c r="O944" s="9" t="str">
        <f t="shared" si="196"/>
        <v/>
      </c>
      <c r="P944" s="9" t="str">
        <f t="shared" si="197"/>
        <v/>
      </c>
      <c r="Q944" s="9" t="str">
        <f t="shared" si="198"/>
        <v/>
      </c>
      <c r="R944" s="9" t="str">
        <f>IF(A944&lt;&gt;"",IF(COUNTIF($G$2:$G$1000,"&gt;=50")&gt;=10,IF(AND(F944&gt;=55,G944&gt;=50),IF(_xlfn.RANK.EQ(K944,$K$2:$K$1000,0)&lt;=ROUND(COUNTIFS($G$2:$G$1000,"&gt;=50",$F$2:$F$1000,"&gt;=55")/100*$AF$9,0),$AF$8,IF(_xlfn.RANK.EQ(L944,$L$2:$L$1000,0)&lt;=ROUND(COUNTIFS($G$2:$G$1000,"&gt;=50",$F$2:$F$1000,"&gt;=55")/100*$AE$9,0),$AE$8,IF(_xlfn.RANK.EQ(M944,$M$2:$M$1000,0)&lt;=ROUND(COUNTIFS($G$2:$G$1000,"&gt;=50",$F$2:$F$1000,"&gt;=55")/100*$AD$9,0),$AD$8,IF(_xlfn.RANK.EQ(N944,$N$2:$N$1000,0)&lt;=ROUND(COUNTIFS($G$2:$G$1000,"&gt;=50",$F$2:$F$1000,"&gt;=55")/100*$AC$9,0),$AC$8,IF(_xlfn.RANK.EQ(O944,$O$2:$O$1000,0)&lt;=ROUND(COUNTIFS($G$2:$G$1000,"&gt;=50",$F$2:$F$1000,"&gt;=55")/100*$AB$9,0),$AB$8,IF(_xlfn.RANK.EQ(P944,$P$2:$P$1000,0)&lt;=ROUND(COUNTIFS($G$2:$G$1000,"&gt;=50",$F$2:$F$1000,"&gt;=55")/100*$AA$9,0),$AA$8,$Z$8)))))),IF(I944&gt;=$Y$9,$Y$8,$X$8)),IF(I944&gt;=$X$32,$X$30,IF(I944&gt;=$Y$32,$Y$30,IF(I944&gt;=$Z$32,$Z$30,IF(I944&gt;=$AA$32,$AA$30,IF(I944&gt;=$AB$32,$AB$30,IF(I944&gt;=$AC$32,$AC$30,IF(I944&gt;=$AD$32,$AD$30,IF(I944&gt;=$AE$32,$AE$30,$AF$30))))))))),"")</f>
        <v/>
      </c>
      <c r="S944" s="9" t="str" cm="1">
        <f t="array" ref="S944">IF(AND(D944&lt;&gt;"",D944&lt;&gt;"GR"),IF(COUNTIF($H$2:$H$1000,"&gt;=50")&gt;=10,IF(D944&lt;&gt;"GR",IF(AND(D944&gt;=55,H944&gt;=50),_xlfn.IFS(AND(H944&gt;=$AF$11,H944&gt;$AE$10,H944&gt;$AD$10,H944&gt;$AC$10,H944&gt;$AB$10,H944&gt;$AA$10,H944&gt;$Z$10),"AA",AND(H944&gt;=$AE$11,H944&gt;$AD$10,H944&gt;$AC$10,H944&gt;$AB$10,H944&gt;$AA$10,H944&gt;$Z$10),"BA",AND(H944&gt;=$AD$11,H944&gt;$AC$10,H944&gt;$AB$10,H944&gt;$AA$10,H944&gt;$Z$10),"BB",AND(H944&gt;=$AC$11,H944&gt;$AB$10,H944&gt;$AA$10,H944&gt;$Z$10),"CB",AND(H944&gt;=$AB$11,H944&gt;$AA$10,H944&gt;$Z$10),"CC",AND(H944&gt;=$AA$11,H944&gt;$Z$10),"DC",H944&gt;=50,"DD"),IF(H944&gt;=$Y$9,"FD","FF")),R944),IF(J944&gt;=$X$32,$X$30,IF(J944&gt;=$Y$32,$Y$30,IF(J944&gt;=$Z$32,$Z$30,IF(J944&gt;=$AA$32,$AA$30,IF(J944&gt;=$AB$32,$AB$30,IF(J944&gt;=$AC$32,$AC$30,IF(J944&gt;=$AD$32,$AD$30,IF(J944&gt;=$AE$32,$AE$30,$AF$30))))))))),R944)</f>
        <v/>
      </c>
      <c r="T944" s="9" t="str" cm="1">
        <f t="array" ref="T944">IF(A944&lt;&gt;"",IF(_xlfn.BITOR(D944&lt;&gt;"GR",D944&lt;&gt;""),IF(AND(J944&gt;=50,D944&gt;=55),_xlfn.RANK.EQ(J944,$J$2:$J$1000,0),_xlfn.IFS(S944="FD",999,S944="FF",1000)),IF(AND(J944&gt;=50,F944&gt;=55),_xlfn.RANK.EQ(J944,$J$2:$J$326,0),_xlfn.IFS(S944="FD",999,S944="FF",1000))),"")</f>
        <v/>
      </c>
    </row>
    <row r="945" spans="1:20" x14ac:dyDescent="0.2">
      <c r="A945" s="3"/>
      <c r="B945" s="3"/>
      <c r="C945" s="3"/>
      <c r="D945" s="3"/>
      <c r="E945" s="16">
        <f t="shared" si="189"/>
        <v>0</v>
      </c>
      <c r="F945" s="16">
        <f t="shared" si="190"/>
        <v>0</v>
      </c>
      <c r="G945" s="9">
        <f t="shared" si="188"/>
        <v>0</v>
      </c>
      <c r="H945" s="9">
        <f t="shared" si="191"/>
        <v>0</v>
      </c>
      <c r="I945" s="9">
        <f t="shared" si="199"/>
        <v>0</v>
      </c>
      <c r="J945" s="9">
        <f t="shared" si="200"/>
        <v>0</v>
      </c>
      <c r="K945" s="9" t="str">
        <f t="shared" si="192"/>
        <v/>
      </c>
      <c r="L945" s="9" t="str">
        <f t="shared" si="193"/>
        <v/>
      </c>
      <c r="M945" s="9" t="str">
        <f t="shared" si="194"/>
        <v/>
      </c>
      <c r="N945" s="9" t="str">
        <f t="shared" si="195"/>
        <v/>
      </c>
      <c r="O945" s="9" t="str">
        <f t="shared" si="196"/>
        <v/>
      </c>
      <c r="P945" s="9" t="str">
        <f t="shared" si="197"/>
        <v/>
      </c>
      <c r="Q945" s="9" t="str">
        <f t="shared" si="198"/>
        <v/>
      </c>
      <c r="R945" s="9" t="str">
        <f>IF(A945&lt;&gt;"",IF(COUNTIF($G$2:$G$1000,"&gt;=50")&gt;=10,IF(AND(F945&gt;=55,G945&gt;=50),IF(_xlfn.RANK.EQ(K945,$K$2:$K$1000,0)&lt;=ROUND(COUNTIFS($G$2:$G$1000,"&gt;=50",$F$2:$F$1000,"&gt;=55")/100*$AF$9,0),$AF$8,IF(_xlfn.RANK.EQ(L945,$L$2:$L$1000,0)&lt;=ROUND(COUNTIFS($G$2:$G$1000,"&gt;=50",$F$2:$F$1000,"&gt;=55")/100*$AE$9,0),$AE$8,IF(_xlfn.RANK.EQ(M945,$M$2:$M$1000,0)&lt;=ROUND(COUNTIFS($G$2:$G$1000,"&gt;=50",$F$2:$F$1000,"&gt;=55")/100*$AD$9,0),$AD$8,IF(_xlfn.RANK.EQ(N945,$N$2:$N$1000,0)&lt;=ROUND(COUNTIFS($G$2:$G$1000,"&gt;=50",$F$2:$F$1000,"&gt;=55")/100*$AC$9,0),$AC$8,IF(_xlfn.RANK.EQ(O945,$O$2:$O$1000,0)&lt;=ROUND(COUNTIFS($G$2:$G$1000,"&gt;=50",$F$2:$F$1000,"&gt;=55")/100*$AB$9,0),$AB$8,IF(_xlfn.RANK.EQ(P945,$P$2:$P$1000,0)&lt;=ROUND(COUNTIFS($G$2:$G$1000,"&gt;=50",$F$2:$F$1000,"&gt;=55")/100*$AA$9,0),$AA$8,$Z$8)))))),IF(I945&gt;=$Y$9,$Y$8,$X$8)),IF(I945&gt;=$X$32,$X$30,IF(I945&gt;=$Y$32,$Y$30,IF(I945&gt;=$Z$32,$Z$30,IF(I945&gt;=$AA$32,$AA$30,IF(I945&gt;=$AB$32,$AB$30,IF(I945&gt;=$AC$32,$AC$30,IF(I945&gt;=$AD$32,$AD$30,IF(I945&gt;=$AE$32,$AE$30,$AF$30))))))))),"")</f>
        <v/>
      </c>
      <c r="S945" s="9" t="str" cm="1">
        <f t="array" ref="S945">IF(AND(D945&lt;&gt;"",D945&lt;&gt;"GR"),IF(COUNTIF($H$2:$H$1000,"&gt;=50")&gt;=10,IF(D945&lt;&gt;"GR",IF(AND(D945&gt;=55,H945&gt;=50),_xlfn.IFS(AND(H945&gt;=$AF$11,H945&gt;$AE$10,H945&gt;$AD$10,H945&gt;$AC$10,H945&gt;$AB$10,H945&gt;$AA$10,H945&gt;$Z$10),"AA",AND(H945&gt;=$AE$11,H945&gt;$AD$10,H945&gt;$AC$10,H945&gt;$AB$10,H945&gt;$AA$10,H945&gt;$Z$10),"BA",AND(H945&gt;=$AD$11,H945&gt;$AC$10,H945&gt;$AB$10,H945&gt;$AA$10,H945&gt;$Z$10),"BB",AND(H945&gt;=$AC$11,H945&gt;$AB$10,H945&gt;$AA$10,H945&gt;$Z$10),"CB",AND(H945&gt;=$AB$11,H945&gt;$AA$10,H945&gt;$Z$10),"CC",AND(H945&gt;=$AA$11,H945&gt;$Z$10),"DC",H945&gt;=50,"DD"),IF(H945&gt;=$Y$9,"FD","FF")),R945),IF(J945&gt;=$X$32,$X$30,IF(J945&gt;=$Y$32,$Y$30,IF(J945&gt;=$Z$32,$Z$30,IF(J945&gt;=$AA$32,$AA$30,IF(J945&gt;=$AB$32,$AB$30,IF(J945&gt;=$AC$32,$AC$30,IF(J945&gt;=$AD$32,$AD$30,IF(J945&gt;=$AE$32,$AE$30,$AF$30))))))))),R945)</f>
        <v/>
      </c>
      <c r="T945" s="9" t="str" cm="1">
        <f t="array" ref="T945">IF(A945&lt;&gt;"",IF(_xlfn.BITOR(D945&lt;&gt;"GR",D945&lt;&gt;""),IF(AND(J945&gt;=50,D945&gt;=55),_xlfn.RANK.EQ(J945,$J$2:$J$1000,0),_xlfn.IFS(S945="FD",999,S945="FF",1000)),IF(AND(J945&gt;=50,F945&gt;=55),_xlfn.RANK.EQ(J945,$J$2:$J$326,0),_xlfn.IFS(S945="FD",999,S945="FF",1000))),"")</f>
        <v/>
      </c>
    </row>
    <row r="946" spans="1:20" x14ac:dyDescent="0.2">
      <c r="A946" s="3"/>
      <c r="B946" s="3"/>
      <c r="C946" s="3"/>
      <c r="D946" s="3"/>
      <c r="E946" s="16">
        <f t="shared" si="189"/>
        <v>0</v>
      </c>
      <c r="F946" s="16">
        <f t="shared" si="190"/>
        <v>0</v>
      </c>
      <c r="G946" s="9">
        <f t="shared" si="188"/>
        <v>0</v>
      </c>
      <c r="H946" s="9">
        <f t="shared" si="191"/>
        <v>0</v>
      </c>
      <c r="I946" s="9">
        <f t="shared" si="199"/>
        <v>0</v>
      </c>
      <c r="J946" s="9">
        <f t="shared" si="200"/>
        <v>0</v>
      </c>
      <c r="K946" s="9" t="str">
        <f t="shared" si="192"/>
        <v/>
      </c>
      <c r="L946" s="9" t="str">
        <f t="shared" si="193"/>
        <v/>
      </c>
      <c r="M946" s="9" t="str">
        <f t="shared" si="194"/>
        <v/>
      </c>
      <c r="N946" s="9" t="str">
        <f t="shared" si="195"/>
        <v/>
      </c>
      <c r="O946" s="9" t="str">
        <f t="shared" si="196"/>
        <v/>
      </c>
      <c r="P946" s="9" t="str">
        <f t="shared" si="197"/>
        <v/>
      </c>
      <c r="Q946" s="9" t="str">
        <f t="shared" si="198"/>
        <v/>
      </c>
      <c r="R946" s="9" t="str">
        <f>IF(A946&lt;&gt;"",IF(COUNTIF($G$2:$G$1000,"&gt;=50")&gt;=10,IF(AND(F946&gt;=55,G946&gt;=50),IF(_xlfn.RANK.EQ(K946,$K$2:$K$1000,0)&lt;=ROUND(COUNTIFS($G$2:$G$1000,"&gt;=50",$F$2:$F$1000,"&gt;=55")/100*$AF$9,0),$AF$8,IF(_xlfn.RANK.EQ(L946,$L$2:$L$1000,0)&lt;=ROUND(COUNTIFS($G$2:$G$1000,"&gt;=50",$F$2:$F$1000,"&gt;=55")/100*$AE$9,0),$AE$8,IF(_xlfn.RANK.EQ(M946,$M$2:$M$1000,0)&lt;=ROUND(COUNTIFS($G$2:$G$1000,"&gt;=50",$F$2:$F$1000,"&gt;=55")/100*$AD$9,0),$AD$8,IF(_xlfn.RANK.EQ(N946,$N$2:$N$1000,0)&lt;=ROUND(COUNTIFS($G$2:$G$1000,"&gt;=50",$F$2:$F$1000,"&gt;=55")/100*$AC$9,0),$AC$8,IF(_xlfn.RANK.EQ(O946,$O$2:$O$1000,0)&lt;=ROUND(COUNTIFS($G$2:$G$1000,"&gt;=50",$F$2:$F$1000,"&gt;=55")/100*$AB$9,0),$AB$8,IF(_xlfn.RANK.EQ(P946,$P$2:$P$1000,0)&lt;=ROUND(COUNTIFS($G$2:$G$1000,"&gt;=50",$F$2:$F$1000,"&gt;=55")/100*$AA$9,0),$AA$8,$Z$8)))))),IF(I946&gt;=$Y$9,$Y$8,$X$8)),IF(I946&gt;=$X$32,$X$30,IF(I946&gt;=$Y$32,$Y$30,IF(I946&gt;=$Z$32,$Z$30,IF(I946&gt;=$AA$32,$AA$30,IF(I946&gt;=$AB$32,$AB$30,IF(I946&gt;=$AC$32,$AC$30,IF(I946&gt;=$AD$32,$AD$30,IF(I946&gt;=$AE$32,$AE$30,$AF$30))))))))),"")</f>
        <v/>
      </c>
      <c r="S946" s="9" t="str" cm="1">
        <f t="array" ref="S946">IF(AND(D946&lt;&gt;"",D946&lt;&gt;"GR"),IF(COUNTIF($H$2:$H$1000,"&gt;=50")&gt;=10,IF(D946&lt;&gt;"GR",IF(AND(D946&gt;=55,H946&gt;=50),_xlfn.IFS(AND(H946&gt;=$AF$11,H946&gt;$AE$10,H946&gt;$AD$10,H946&gt;$AC$10,H946&gt;$AB$10,H946&gt;$AA$10,H946&gt;$Z$10),"AA",AND(H946&gt;=$AE$11,H946&gt;$AD$10,H946&gt;$AC$10,H946&gt;$AB$10,H946&gt;$AA$10,H946&gt;$Z$10),"BA",AND(H946&gt;=$AD$11,H946&gt;$AC$10,H946&gt;$AB$10,H946&gt;$AA$10,H946&gt;$Z$10),"BB",AND(H946&gt;=$AC$11,H946&gt;$AB$10,H946&gt;$AA$10,H946&gt;$Z$10),"CB",AND(H946&gt;=$AB$11,H946&gt;$AA$10,H946&gt;$Z$10),"CC",AND(H946&gt;=$AA$11,H946&gt;$Z$10),"DC",H946&gt;=50,"DD"),IF(H946&gt;=$Y$9,"FD","FF")),R946),IF(J946&gt;=$X$32,$X$30,IF(J946&gt;=$Y$32,$Y$30,IF(J946&gt;=$Z$32,$Z$30,IF(J946&gt;=$AA$32,$AA$30,IF(J946&gt;=$AB$32,$AB$30,IF(J946&gt;=$AC$32,$AC$30,IF(J946&gt;=$AD$32,$AD$30,IF(J946&gt;=$AE$32,$AE$30,$AF$30))))))))),R946)</f>
        <v/>
      </c>
      <c r="T946" s="9" t="str" cm="1">
        <f t="array" ref="T946">IF(A946&lt;&gt;"",IF(_xlfn.BITOR(D946&lt;&gt;"GR",D946&lt;&gt;""),IF(AND(J946&gt;=50,D946&gt;=55),_xlfn.RANK.EQ(J946,$J$2:$J$1000,0),_xlfn.IFS(S946="FD",999,S946="FF",1000)),IF(AND(J946&gt;=50,F946&gt;=55),_xlfn.RANK.EQ(J946,$J$2:$J$326,0),_xlfn.IFS(S946="FD",999,S946="FF",1000))),"")</f>
        <v/>
      </c>
    </row>
    <row r="947" spans="1:20" x14ac:dyDescent="0.2">
      <c r="A947" s="3"/>
      <c r="B947" s="3"/>
      <c r="C947" s="3"/>
      <c r="D947" s="3"/>
      <c r="E947" s="16">
        <f t="shared" si="189"/>
        <v>0</v>
      </c>
      <c r="F947" s="16">
        <f t="shared" si="190"/>
        <v>0</v>
      </c>
      <c r="G947" s="9">
        <f t="shared" si="188"/>
        <v>0</v>
      </c>
      <c r="H947" s="9">
        <f t="shared" si="191"/>
        <v>0</v>
      </c>
      <c r="I947" s="9">
        <f t="shared" si="199"/>
        <v>0</v>
      </c>
      <c r="J947" s="9">
        <f t="shared" si="200"/>
        <v>0</v>
      </c>
      <c r="K947" s="9" t="str">
        <f t="shared" si="192"/>
        <v/>
      </c>
      <c r="L947" s="9" t="str">
        <f t="shared" si="193"/>
        <v/>
      </c>
      <c r="M947" s="9" t="str">
        <f t="shared" si="194"/>
        <v/>
      </c>
      <c r="N947" s="9" t="str">
        <f t="shared" si="195"/>
        <v/>
      </c>
      <c r="O947" s="9" t="str">
        <f t="shared" si="196"/>
        <v/>
      </c>
      <c r="P947" s="9" t="str">
        <f t="shared" si="197"/>
        <v/>
      </c>
      <c r="Q947" s="9" t="str">
        <f t="shared" si="198"/>
        <v/>
      </c>
      <c r="R947" s="9" t="str">
        <f>IF(A947&lt;&gt;"",IF(COUNTIF($G$2:$G$1000,"&gt;=50")&gt;=10,IF(AND(F947&gt;=55,G947&gt;=50),IF(_xlfn.RANK.EQ(K947,$K$2:$K$1000,0)&lt;=ROUND(COUNTIFS($G$2:$G$1000,"&gt;=50",$F$2:$F$1000,"&gt;=55")/100*$AF$9,0),$AF$8,IF(_xlfn.RANK.EQ(L947,$L$2:$L$1000,0)&lt;=ROUND(COUNTIFS($G$2:$G$1000,"&gt;=50",$F$2:$F$1000,"&gt;=55")/100*$AE$9,0),$AE$8,IF(_xlfn.RANK.EQ(M947,$M$2:$M$1000,0)&lt;=ROUND(COUNTIFS($G$2:$G$1000,"&gt;=50",$F$2:$F$1000,"&gt;=55")/100*$AD$9,0),$AD$8,IF(_xlfn.RANK.EQ(N947,$N$2:$N$1000,0)&lt;=ROUND(COUNTIFS($G$2:$G$1000,"&gt;=50",$F$2:$F$1000,"&gt;=55")/100*$AC$9,0),$AC$8,IF(_xlfn.RANK.EQ(O947,$O$2:$O$1000,0)&lt;=ROUND(COUNTIFS($G$2:$G$1000,"&gt;=50",$F$2:$F$1000,"&gt;=55")/100*$AB$9,0),$AB$8,IF(_xlfn.RANK.EQ(P947,$P$2:$P$1000,0)&lt;=ROUND(COUNTIFS($G$2:$G$1000,"&gt;=50",$F$2:$F$1000,"&gt;=55")/100*$AA$9,0),$AA$8,$Z$8)))))),IF(I947&gt;=$Y$9,$Y$8,$X$8)),IF(I947&gt;=$X$32,$X$30,IF(I947&gt;=$Y$32,$Y$30,IF(I947&gt;=$Z$32,$Z$30,IF(I947&gt;=$AA$32,$AA$30,IF(I947&gt;=$AB$32,$AB$30,IF(I947&gt;=$AC$32,$AC$30,IF(I947&gt;=$AD$32,$AD$30,IF(I947&gt;=$AE$32,$AE$30,$AF$30))))))))),"")</f>
        <v/>
      </c>
      <c r="S947" s="9" t="str" cm="1">
        <f t="array" ref="S947">IF(AND(D947&lt;&gt;"",D947&lt;&gt;"GR"),IF(COUNTIF($H$2:$H$1000,"&gt;=50")&gt;=10,IF(D947&lt;&gt;"GR",IF(AND(D947&gt;=55,H947&gt;=50),_xlfn.IFS(AND(H947&gt;=$AF$11,H947&gt;$AE$10,H947&gt;$AD$10,H947&gt;$AC$10,H947&gt;$AB$10,H947&gt;$AA$10,H947&gt;$Z$10),"AA",AND(H947&gt;=$AE$11,H947&gt;$AD$10,H947&gt;$AC$10,H947&gt;$AB$10,H947&gt;$AA$10,H947&gt;$Z$10),"BA",AND(H947&gt;=$AD$11,H947&gt;$AC$10,H947&gt;$AB$10,H947&gt;$AA$10,H947&gt;$Z$10),"BB",AND(H947&gt;=$AC$11,H947&gt;$AB$10,H947&gt;$AA$10,H947&gt;$Z$10),"CB",AND(H947&gt;=$AB$11,H947&gt;$AA$10,H947&gt;$Z$10),"CC",AND(H947&gt;=$AA$11,H947&gt;$Z$10),"DC",H947&gt;=50,"DD"),IF(H947&gt;=$Y$9,"FD","FF")),R947),IF(J947&gt;=$X$32,$X$30,IF(J947&gt;=$Y$32,$Y$30,IF(J947&gt;=$Z$32,$Z$30,IF(J947&gt;=$AA$32,$AA$30,IF(J947&gt;=$AB$32,$AB$30,IF(J947&gt;=$AC$32,$AC$30,IF(J947&gt;=$AD$32,$AD$30,IF(J947&gt;=$AE$32,$AE$30,$AF$30))))))))),R947)</f>
        <v/>
      </c>
      <c r="T947" s="9" t="str" cm="1">
        <f t="array" ref="T947">IF(A947&lt;&gt;"",IF(_xlfn.BITOR(D947&lt;&gt;"GR",D947&lt;&gt;""),IF(AND(J947&gt;=50,D947&gt;=55),_xlfn.RANK.EQ(J947,$J$2:$J$1000,0),_xlfn.IFS(S947="FD",999,S947="FF",1000)),IF(AND(J947&gt;=50,F947&gt;=55),_xlfn.RANK.EQ(J947,$J$2:$J$326,0),_xlfn.IFS(S947="FD",999,S947="FF",1000))),"")</f>
        <v/>
      </c>
    </row>
    <row r="948" spans="1:20" x14ac:dyDescent="0.2">
      <c r="A948" s="3"/>
      <c r="B948" s="3"/>
      <c r="C948" s="3"/>
      <c r="D948" s="3"/>
      <c r="E948" s="16">
        <f t="shared" si="189"/>
        <v>0</v>
      </c>
      <c r="F948" s="16">
        <f t="shared" si="190"/>
        <v>0</v>
      </c>
      <c r="G948" s="9">
        <f t="shared" si="188"/>
        <v>0</v>
      </c>
      <c r="H948" s="9">
        <f t="shared" si="191"/>
        <v>0</v>
      </c>
      <c r="I948" s="9">
        <f t="shared" si="199"/>
        <v>0</v>
      </c>
      <c r="J948" s="9">
        <f t="shared" si="200"/>
        <v>0</v>
      </c>
      <c r="K948" s="9" t="str">
        <f t="shared" si="192"/>
        <v/>
      </c>
      <c r="L948" s="9" t="str">
        <f t="shared" si="193"/>
        <v/>
      </c>
      <c r="M948" s="9" t="str">
        <f t="shared" si="194"/>
        <v/>
      </c>
      <c r="N948" s="9" t="str">
        <f t="shared" si="195"/>
        <v/>
      </c>
      <c r="O948" s="9" t="str">
        <f t="shared" si="196"/>
        <v/>
      </c>
      <c r="P948" s="9" t="str">
        <f t="shared" si="197"/>
        <v/>
      </c>
      <c r="Q948" s="9" t="str">
        <f t="shared" si="198"/>
        <v/>
      </c>
      <c r="R948" s="9" t="str">
        <f>IF(A948&lt;&gt;"",IF(COUNTIF($G$2:$G$1000,"&gt;=50")&gt;=10,IF(AND(F948&gt;=55,G948&gt;=50),IF(_xlfn.RANK.EQ(K948,$K$2:$K$1000,0)&lt;=ROUND(COUNTIFS($G$2:$G$1000,"&gt;=50",$F$2:$F$1000,"&gt;=55")/100*$AF$9,0),$AF$8,IF(_xlfn.RANK.EQ(L948,$L$2:$L$1000,0)&lt;=ROUND(COUNTIFS($G$2:$G$1000,"&gt;=50",$F$2:$F$1000,"&gt;=55")/100*$AE$9,0),$AE$8,IF(_xlfn.RANK.EQ(M948,$M$2:$M$1000,0)&lt;=ROUND(COUNTIFS($G$2:$G$1000,"&gt;=50",$F$2:$F$1000,"&gt;=55")/100*$AD$9,0),$AD$8,IF(_xlfn.RANK.EQ(N948,$N$2:$N$1000,0)&lt;=ROUND(COUNTIFS($G$2:$G$1000,"&gt;=50",$F$2:$F$1000,"&gt;=55")/100*$AC$9,0),$AC$8,IF(_xlfn.RANK.EQ(O948,$O$2:$O$1000,0)&lt;=ROUND(COUNTIFS($G$2:$G$1000,"&gt;=50",$F$2:$F$1000,"&gt;=55")/100*$AB$9,0),$AB$8,IF(_xlfn.RANK.EQ(P948,$P$2:$P$1000,0)&lt;=ROUND(COUNTIFS($G$2:$G$1000,"&gt;=50",$F$2:$F$1000,"&gt;=55")/100*$AA$9,0),$AA$8,$Z$8)))))),IF(I948&gt;=$Y$9,$Y$8,$X$8)),IF(I948&gt;=$X$32,$X$30,IF(I948&gt;=$Y$32,$Y$30,IF(I948&gt;=$Z$32,$Z$30,IF(I948&gt;=$AA$32,$AA$30,IF(I948&gt;=$AB$32,$AB$30,IF(I948&gt;=$AC$32,$AC$30,IF(I948&gt;=$AD$32,$AD$30,IF(I948&gt;=$AE$32,$AE$30,$AF$30))))))))),"")</f>
        <v/>
      </c>
      <c r="S948" s="9" t="str" cm="1">
        <f t="array" ref="S948">IF(AND(D948&lt;&gt;"",D948&lt;&gt;"GR"),IF(COUNTIF($H$2:$H$1000,"&gt;=50")&gt;=10,IF(D948&lt;&gt;"GR",IF(AND(D948&gt;=55,H948&gt;=50),_xlfn.IFS(AND(H948&gt;=$AF$11,H948&gt;$AE$10,H948&gt;$AD$10,H948&gt;$AC$10,H948&gt;$AB$10,H948&gt;$AA$10,H948&gt;$Z$10),"AA",AND(H948&gt;=$AE$11,H948&gt;$AD$10,H948&gt;$AC$10,H948&gt;$AB$10,H948&gt;$AA$10,H948&gt;$Z$10),"BA",AND(H948&gt;=$AD$11,H948&gt;$AC$10,H948&gt;$AB$10,H948&gt;$AA$10,H948&gt;$Z$10),"BB",AND(H948&gt;=$AC$11,H948&gt;$AB$10,H948&gt;$AA$10,H948&gt;$Z$10),"CB",AND(H948&gt;=$AB$11,H948&gt;$AA$10,H948&gt;$Z$10),"CC",AND(H948&gt;=$AA$11,H948&gt;$Z$10),"DC",H948&gt;=50,"DD"),IF(H948&gt;=$Y$9,"FD","FF")),R948),IF(J948&gt;=$X$32,$X$30,IF(J948&gt;=$Y$32,$Y$30,IF(J948&gt;=$Z$32,$Z$30,IF(J948&gt;=$AA$32,$AA$30,IF(J948&gt;=$AB$32,$AB$30,IF(J948&gt;=$AC$32,$AC$30,IF(J948&gt;=$AD$32,$AD$30,IF(J948&gt;=$AE$32,$AE$30,$AF$30))))))))),R948)</f>
        <v/>
      </c>
      <c r="T948" s="9" t="str" cm="1">
        <f t="array" ref="T948">IF(A948&lt;&gt;"",IF(_xlfn.BITOR(D948&lt;&gt;"GR",D948&lt;&gt;""),IF(AND(J948&gt;=50,D948&gt;=55),_xlfn.RANK.EQ(J948,$J$2:$J$1000,0),_xlfn.IFS(S948="FD",999,S948="FF",1000)),IF(AND(J948&gt;=50,F948&gt;=55),_xlfn.RANK.EQ(J948,$J$2:$J$326,0),_xlfn.IFS(S948="FD",999,S948="FF",1000))),"")</f>
        <v/>
      </c>
    </row>
    <row r="949" spans="1:20" x14ac:dyDescent="0.2">
      <c r="A949" s="3"/>
      <c r="B949" s="3"/>
      <c r="C949" s="3"/>
      <c r="D949" s="3"/>
      <c r="E949" s="16">
        <f t="shared" si="189"/>
        <v>0</v>
      </c>
      <c r="F949" s="16">
        <f t="shared" si="190"/>
        <v>0</v>
      </c>
      <c r="G949" s="9">
        <f t="shared" si="188"/>
        <v>0</v>
      </c>
      <c r="H949" s="9">
        <f t="shared" si="191"/>
        <v>0</v>
      </c>
      <c r="I949" s="9">
        <f t="shared" si="199"/>
        <v>0</v>
      </c>
      <c r="J949" s="9">
        <f t="shared" si="200"/>
        <v>0</v>
      </c>
      <c r="K949" s="9" t="str">
        <f t="shared" si="192"/>
        <v/>
      </c>
      <c r="L949" s="9" t="str">
        <f t="shared" si="193"/>
        <v/>
      </c>
      <c r="M949" s="9" t="str">
        <f t="shared" si="194"/>
        <v/>
      </c>
      <c r="N949" s="9" t="str">
        <f t="shared" si="195"/>
        <v/>
      </c>
      <c r="O949" s="9" t="str">
        <f t="shared" si="196"/>
        <v/>
      </c>
      <c r="P949" s="9" t="str">
        <f t="shared" si="197"/>
        <v/>
      </c>
      <c r="Q949" s="9" t="str">
        <f t="shared" si="198"/>
        <v/>
      </c>
      <c r="R949" s="9" t="str">
        <f>IF(A949&lt;&gt;"",IF(COUNTIF($G$2:$G$1000,"&gt;=50")&gt;=10,IF(AND(F949&gt;=55,G949&gt;=50),IF(_xlfn.RANK.EQ(K949,$K$2:$K$1000,0)&lt;=ROUND(COUNTIFS($G$2:$G$1000,"&gt;=50",$F$2:$F$1000,"&gt;=55")/100*$AF$9,0),$AF$8,IF(_xlfn.RANK.EQ(L949,$L$2:$L$1000,0)&lt;=ROUND(COUNTIFS($G$2:$G$1000,"&gt;=50",$F$2:$F$1000,"&gt;=55")/100*$AE$9,0),$AE$8,IF(_xlfn.RANK.EQ(M949,$M$2:$M$1000,0)&lt;=ROUND(COUNTIFS($G$2:$G$1000,"&gt;=50",$F$2:$F$1000,"&gt;=55")/100*$AD$9,0),$AD$8,IF(_xlfn.RANK.EQ(N949,$N$2:$N$1000,0)&lt;=ROUND(COUNTIFS($G$2:$G$1000,"&gt;=50",$F$2:$F$1000,"&gt;=55")/100*$AC$9,0),$AC$8,IF(_xlfn.RANK.EQ(O949,$O$2:$O$1000,0)&lt;=ROUND(COUNTIFS($G$2:$G$1000,"&gt;=50",$F$2:$F$1000,"&gt;=55")/100*$AB$9,0),$AB$8,IF(_xlfn.RANK.EQ(P949,$P$2:$P$1000,0)&lt;=ROUND(COUNTIFS($G$2:$G$1000,"&gt;=50",$F$2:$F$1000,"&gt;=55")/100*$AA$9,0),$AA$8,$Z$8)))))),IF(I949&gt;=$Y$9,$Y$8,$X$8)),IF(I949&gt;=$X$32,$X$30,IF(I949&gt;=$Y$32,$Y$30,IF(I949&gt;=$Z$32,$Z$30,IF(I949&gt;=$AA$32,$AA$30,IF(I949&gt;=$AB$32,$AB$30,IF(I949&gt;=$AC$32,$AC$30,IF(I949&gt;=$AD$32,$AD$30,IF(I949&gt;=$AE$32,$AE$30,$AF$30))))))))),"")</f>
        <v/>
      </c>
      <c r="S949" s="9" t="str" cm="1">
        <f t="array" ref="S949">IF(AND(D949&lt;&gt;"",D949&lt;&gt;"GR"),IF(COUNTIF($H$2:$H$1000,"&gt;=50")&gt;=10,IF(D949&lt;&gt;"GR",IF(AND(D949&gt;=55,H949&gt;=50),_xlfn.IFS(AND(H949&gt;=$AF$11,H949&gt;$AE$10,H949&gt;$AD$10,H949&gt;$AC$10,H949&gt;$AB$10,H949&gt;$AA$10,H949&gt;$Z$10),"AA",AND(H949&gt;=$AE$11,H949&gt;$AD$10,H949&gt;$AC$10,H949&gt;$AB$10,H949&gt;$AA$10,H949&gt;$Z$10),"BA",AND(H949&gt;=$AD$11,H949&gt;$AC$10,H949&gt;$AB$10,H949&gt;$AA$10,H949&gt;$Z$10),"BB",AND(H949&gt;=$AC$11,H949&gt;$AB$10,H949&gt;$AA$10,H949&gt;$Z$10),"CB",AND(H949&gt;=$AB$11,H949&gt;$AA$10,H949&gt;$Z$10),"CC",AND(H949&gt;=$AA$11,H949&gt;$Z$10),"DC",H949&gt;=50,"DD"),IF(H949&gt;=$Y$9,"FD","FF")),R949),IF(J949&gt;=$X$32,$X$30,IF(J949&gt;=$Y$32,$Y$30,IF(J949&gt;=$Z$32,$Z$30,IF(J949&gt;=$AA$32,$AA$30,IF(J949&gt;=$AB$32,$AB$30,IF(J949&gt;=$AC$32,$AC$30,IF(J949&gt;=$AD$32,$AD$30,IF(J949&gt;=$AE$32,$AE$30,$AF$30))))))))),R949)</f>
        <v/>
      </c>
      <c r="T949" s="9" t="str" cm="1">
        <f t="array" ref="T949">IF(A949&lt;&gt;"",IF(_xlfn.BITOR(D949&lt;&gt;"GR",D949&lt;&gt;""),IF(AND(J949&gt;=50,D949&gt;=55),_xlfn.RANK.EQ(J949,$J$2:$J$1000,0),_xlfn.IFS(S949="FD",999,S949="FF",1000)),IF(AND(J949&gt;=50,F949&gt;=55),_xlfn.RANK.EQ(J949,$J$2:$J$326,0),_xlfn.IFS(S949="FD",999,S949="FF",1000))),"")</f>
        <v/>
      </c>
    </row>
    <row r="950" spans="1:20" x14ac:dyDescent="0.2">
      <c r="A950" s="3"/>
      <c r="B950" s="3"/>
      <c r="C950" s="3"/>
      <c r="D950" s="3"/>
      <c r="E950" s="16">
        <f t="shared" si="189"/>
        <v>0</v>
      </c>
      <c r="F950" s="16">
        <f t="shared" si="190"/>
        <v>0</v>
      </c>
      <c r="G950" s="9">
        <f t="shared" si="188"/>
        <v>0</v>
      </c>
      <c r="H950" s="9">
        <f t="shared" si="191"/>
        <v>0</v>
      </c>
      <c r="I950" s="9">
        <f t="shared" si="199"/>
        <v>0</v>
      </c>
      <c r="J950" s="9">
        <f t="shared" si="200"/>
        <v>0</v>
      </c>
      <c r="K950" s="9" t="str">
        <f t="shared" si="192"/>
        <v/>
      </c>
      <c r="L950" s="9" t="str">
        <f t="shared" si="193"/>
        <v/>
      </c>
      <c r="M950" s="9" t="str">
        <f t="shared" si="194"/>
        <v/>
      </c>
      <c r="N950" s="9" t="str">
        <f t="shared" si="195"/>
        <v/>
      </c>
      <c r="O950" s="9" t="str">
        <f t="shared" si="196"/>
        <v/>
      </c>
      <c r="P950" s="9" t="str">
        <f t="shared" si="197"/>
        <v/>
      </c>
      <c r="Q950" s="9" t="str">
        <f t="shared" si="198"/>
        <v/>
      </c>
      <c r="R950" s="9" t="str">
        <f>IF(A950&lt;&gt;"",IF(COUNTIF($G$2:$G$1000,"&gt;=50")&gt;=10,IF(AND(F950&gt;=55,G950&gt;=50),IF(_xlfn.RANK.EQ(K950,$K$2:$K$1000,0)&lt;=ROUND(COUNTIFS($G$2:$G$1000,"&gt;=50",$F$2:$F$1000,"&gt;=55")/100*$AF$9,0),$AF$8,IF(_xlfn.RANK.EQ(L950,$L$2:$L$1000,0)&lt;=ROUND(COUNTIFS($G$2:$G$1000,"&gt;=50",$F$2:$F$1000,"&gt;=55")/100*$AE$9,0),$AE$8,IF(_xlfn.RANK.EQ(M950,$M$2:$M$1000,0)&lt;=ROUND(COUNTIFS($G$2:$G$1000,"&gt;=50",$F$2:$F$1000,"&gt;=55")/100*$AD$9,0),$AD$8,IF(_xlfn.RANK.EQ(N950,$N$2:$N$1000,0)&lt;=ROUND(COUNTIFS($G$2:$G$1000,"&gt;=50",$F$2:$F$1000,"&gt;=55")/100*$AC$9,0),$AC$8,IF(_xlfn.RANK.EQ(O950,$O$2:$O$1000,0)&lt;=ROUND(COUNTIFS($G$2:$G$1000,"&gt;=50",$F$2:$F$1000,"&gt;=55")/100*$AB$9,0),$AB$8,IF(_xlfn.RANK.EQ(P950,$P$2:$P$1000,0)&lt;=ROUND(COUNTIFS($G$2:$G$1000,"&gt;=50",$F$2:$F$1000,"&gt;=55")/100*$AA$9,0),$AA$8,$Z$8)))))),IF(I950&gt;=$Y$9,$Y$8,$X$8)),IF(I950&gt;=$X$32,$X$30,IF(I950&gt;=$Y$32,$Y$30,IF(I950&gt;=$Z$32,$Z$30,IF(I950&gt;=$AA$32,$AA$30,IF(I950&gt;=$AB$32,$AB$30,IF(I950&gt;=$AC$32,$AC$30,IF(I950&gt;=$AD$32,$AD$30,IF(I950&gt;=$AE$32,$AE$30,$AF$30))))))))),"")</f>
        <v/>
      </c>
      <c r="S950" s="9" t="str" cm="1">
        <f t="array" ref="S950">IF(AND(D950&lt;&gt;"",D950&lt;&gt;"GR"),IF(COUNTIF($H$2:$H$1000,"&gt;=50")&gt;=10,IF(D950&lt;&gt;"GR",IF(AND(D950&gt;=55,H950&gt;=50),_xlfn.IFS(AND(H950&gt;=$AF$11,H950&gt;$AE$10,H950&gt;$AD$10,H950&gt;$AC$10,H950&gt;$AB$10,H950&gt;$AA$10,H950&gt;$Z$10),"AA",AND(H950&gt;=$AE$11,H950&gt;$AD$10,H950&gt;$AC$10,H950&gt;$AB$10,H950&gt;$AA$10,H950&gt;$Z$10),"BA",AND(H950&gt;=$AD$11,H950&gt;$AC$10,H950&gt;$AB$10,H950&gt;$AA$10,H950&gt;$Z$10),"BB",AND(H950&gt;=$AC$11,H950&gt;$AB$10,H950&gt;$AA$10,H950&gt;$Z$10),"CB",AND(H950&gt;=$AB$11,H950&gt;$AA$10,H950&gt;$Z$10),"CC",AND(H950&gt;=$AA$11,H950&gt;$Z$10),"DC",H950&gt;=50,"DD"),IF(H950&gt;=$Y$9,"FD","FF")),R950),IF(J950&gt;=$X$32,$X$30,IF(J950&gt;=$Y$32,$Y$30,IF(J950&gt;=$Z$32,$Z$30,IF(J950&gt;=$AA$32,$AA$30,IF(J950&gt;=$AB$32,$AB$30,IF(J950&gt;=$AC$32,$AC$30,IF(J950&gt;=$AD$32,$AD$30,IF(J950&gt;=$AE$32,$AE$30,$AF$30))))))))),R950)</f>
        <v/>
      </c>
      <c r="T950" s="9" t="str" cm="1">
        <f t="array" ref="T950">IF(A950&lt;&gt;"",IF(_xlfn.BITOR(D950&lt;&gt;"GR",D950&lt;&gt;""),IF(AND(J950&gt;=50,D950&gt;=55),_xlfn.RANK.EQ(J950,$J$2:$J$1000,0),_xlfn.IFS(S950="FD",999,S950="FF",1000)),IF(AND(J950&gt;=50,F950&gt;=55),_xlfn.RANK.EQ(J950,$J$2:$J$326,0),_xlfn.IFS(S950="FD",999,S950="FF",1000))),"")</f>
        <v/>
      </c>
    </row>
    <row r="951" spans="1:20" x14ac:dyDescent="0.2">
      <c r="A951" s="3"/>
      <c r="B951" s="3"/>
      <c r="C951" s="3"/>
      <c r="D951" s="3"/>
      <c r="E951" s="16">
        <f t="shared" si="189"/>
        <v>0</v>
      </c>
      <c r="F951" s="16">
        <f t="shared" si="190"/>
        <v>0</v>
      </c>
      <c r="G951" s="9">
        <f t="shared" si="188"/>
        <v>0</v>
      </c>
      <c r="H951" s="9">
        <f t="shared" si="191"/>
        <v>0</v>
      </c>
      <c r="I951" s="9">
        <f t="shared" si="199"/>
        <v>0</v>
      </c>
      <c r="J951" s="9">
        <f t="shared" si="200"/>
        <v>0</v>
      </c>
      <c r="K951" s="9" t="str">
        <f t="shared" si="192"/>
        <v/>
      </c>
      <c r="L951" s="9" t="str">
        <f t="shared" si="193"/>
        <v/>
      </c>
      <c r="M951" s="9" t="str">
        <f t="shared" si="194"/>
        <v/>
      </c>
      <c r="N951" s="9" t="str">
        <f t="shared" si="195"/>
        <v/>
      </c>
      <c r="O951" s="9" t="str">
        <f t="shared" si="196"/>
        <v/>
      </c>
      <c r="P951" s="9" t="str">
        <f t="shared" si="197"/>
        <v/>
      </c>
      <c r="Q951" s="9" t="str">
        <f t="shared" si="198"/>
        <v/>
      </c>
      <c r="R951" s="9" t="str">
        <f>IF(A951&lt;&gt;"",IF(COUNTIF($G$2:$G$1000,"&gt;=50")&gt;=10,IF(AND(F951&gt;=55,G951&gt;=50),IF(_xlfn.RANK.EQ(K951,$K$2:$K$1000,0)&lt;=ROUND(COUNTIFS($G$2:$G$1000,"&gt;=50",$F$2:$F$1000,"&gt;=55")/100*$AF$9,0),$AF$8,IF(_xlfn.RANK.EQ(L951,$L$2:$L$1000,0)&lt;=ROUND(COUNTIFS($G$2:$G$1000,"&gt;=50",$F$2:$F$1000,"&gt;=55")/100*$AE$9,0),$AE$8,IF(_xlfn.RANK.EQ(M951,$M$2:$M$1000,0)&lt;=ROUND(COUNTIFS($G$2:$G$1000,"&gt;=50",$F$2:$F$1000,"&gt;=55")/100*$AD$9,0),$AD$8,IF(_xlfn.RANK.EQ(N951,$N$2:$N$1000,0)&lt;=ROUND(COUNTIFS($G$2:$G$1000,"&gt;=50",$F$2:$F$1000,"&gt;=55")/100*$AC$9,0),$AC$8,IF(_xlfn.RANK.EQ(O951,$O$2:$O$1000,0)&lt;=ROUND(COUNTIFS($G$2:$G$1000,"&gt;=50",$F$2:$F$1000,"&gt;=55")/100*$AB$9,0),$AB$8,IF(_xlfn.RANK.EQ(P951,$P$2:$P$1000,0)&lt;=ROUND(COUNTIFS($G$2:$G$1000,"&gt;=50",$F$2:$F$1000,"&gt;=55")/100*$AA$9,0),$AA$8,$Z$8)))))),IF(I951&gt;=$Y$9,$Y$8,$X$8)),IF(I951&gt;=$X$32,$X$30,IF(I951&gt;=$Y$32,$Y$30,IF(I951&gt;=$Z$32,$Z$30,IF(I951&gt;=$AA$32,$AA$30,IF(I951&gt;=$AB$32,$AB$30,IF(I951&gt;=$AC$32,$AC$30,IF(I951&gt;=$AD$32,$AD$30,IF(I951&gt;=$AE$32,$AE$30,$AF$30))))))))),"")</f>
        <v/>
      </c>
      <c r="S951" s="9" t="str" cm="1">
        <f t="array" ref="S951">IF(AND(D951&lt;&gt;"",D951&lt;&gt;"GR"),IF(COUNTIF($H$2:$H$1000,"&gt;=50")&gt;=10,IF(D951&lt;&gt;"GR",IF(AND(D951&gt;=55,H951&gt;=50),_xlfn.IFS(AND(H951&gt;=$AF$11,H951&gt;$AE$10,H951&gt;$AD$10,H951&gt;$AC$10,H951&gt;$AB$10,H951&gt;$AA$10,H951&gt;$Z$10),"AA",AND(H951&gt;=$AE$11,H951&gt;$AD$10,H951&gt;$AC$10,H951&gt;$AB$10,H951&gt;$AA$10,H951&gt;$Z$10),"BA",AND(H951&gt;=$AD$11,H951&gt;$AC$10,H951&gt;$AB$10,H951&gt;$AA$10,H951&gt;$Z$10),"BB",AND(H951&gt;=$AC$11,H951&gt;$AB$10,H951&gt;$AA$10,H951&gt;$Z$10),"CB",AND(H951&gt;=$AB$11,H951&gt;$AA$10,H951&gt;$Z$10),"CC",AND(H951&gt;=$AA$11,H951&gt;$Z$10),"DC",H951&gt;=50,"DD"),IF(H951&gt;=$Y$9,"FD","FF")),R951),IF(J951&gt;=$X$32,$X$30,IF(J951&gt;=$Y$32,$Y$30,IF(J951&gt;=$Z$32,$Z$30,IF(J951&gt;=$AA$32,$AA$30,IF(J951&gt;=$AB$32,$AB$30,IF(J951&gt;=$AC$32,$AC$30,IF(J951&gt;=$AD$32,$AD$30,IF(J951&gt;=$AE$32,$AE$30,$AF$30))))))))),R951)</f>
        <v/>
      </c>
      <c r="T951" s="9" t="str" cm="1">
        <f t="array" ref="T951">IF(A951&lt;&gt;"",IF(_xlfn.BITOR(D951&lt;&gt;"GR",D951&lt;&gt;""),IF(AND(J951&gt;=50,D951&gt;=55),_xlfn.RANK.EQ(J951,$J$2:$J$1000,0),_xlfn.IFS(S951="FD",999,S951="FF",1000)),IF(AND(J951&gt;=50,F951&gt;=55),_xlfn.RANK.EQ(J951,$J$2:$J$326,0),_xlfn.IFS(S951="FD",999,S951="FF",1000))),"")</f>
        <v/>
      </c>
    </row>
    <row r="952" spans="1:20" x14ac:dyDescent="0.2">
      <c r="A952" s="3"/>
      <c r="B952" s="3"/>
      <c r="C952" s="3"/>
      <c r="D952" s="3"/>
      <c r="E952" s="16">
        <f t="shared" si="189"/>
        <v>0</v>
      </c>
      <c r="F952" s="16">
        <f t="shared" si="190"/>
        <v>0</v>
      </c>
      <c r="G952" s="9">
        <f t="shared" si="188"/>
        <v>0</v>
      </c>
      <c r="H952" s="9">
        <f t="shared" si="191"/>
        <v>0</v>
      </c>
      <c r="I952" s="9">
        <f t="shared" si="199"/>
        <v>0</v>
      </c>
      <c r="J952" s="9">
        <f t="shared" si="200"/>
        <v>0</v>
      </c>
      <c r="K952" s="9" t="str">
        <f t="shared" si="192"/>
        <v/>
      </c>
      <c r="L952" s="9" t="str">
        <f t="shared" si="193"/>
        <v/>
      </c>
      <c r="M952" s="9" t="str">
        <f t="shared" si="194"/>
        <v/>
      </c>
      <c r="N952" s="9" t="str">
        <f t="shared" si="195"/>
        <v/>
      </c>
      <c r="O952" s="9" t="str">
        <f t="shared" si="196"/>
        <v/>
      </c>
      <c r="P952" s="9" t="str">
        <f t="shared" si="197"/>
        <v/>
      </c>
      <c r="Q952" s="9" t="str">
        <f t="shared" si="198"/>
        <v/>
      </c>
      <c r="R952" s="9" t="str">
        <f>IF(A952&lt;&gt;"",IF(COUNTIF($G$2:$G$1000,"&gt;=50")&gt;=10,IF(AND(F952&gt;=55,G952&gt;=50),IF(_xlfn.RANK.EQ(K952,$K$2:$K$1000,0)&lt;=ROUND(COUNTIFS($G$2:$G$1000,"&gt;=50",$F$2:$F$1000,"&gt;=55")/100*$AF$9,0),$AF$8,IF(_xlfn.RANK.EQ(L952,$L$2:$L$1000,0)&lt;=ROUND(COUNTIFS($G$2:$G$1000,"&gt;=50",$F$2:$F$1000,"&gt;=55")/100*$AE$9,0),$AE$8,IF(_xlfn.RANK.EQ(M952,$M$2:$M$1000,0)&lt;=ROUND(COUNTIFS($G$2:$G$1000,"&gt;=50",$F$2:$F$1000,"&gt;=55")/100*$AD$9,0),$AD$8,IF(_xlfn.RANK.EQ(N952,$N$2:$N$1000,0)&lt;=ROUND(COUNTIFS($G$2:$G$1000,"&gt;=50",$F$2:$F$1000,"&gt;=55")/100*$AC$9,0),$AC$8,IF(_xlfn.RANK.EQ(O952,$O$2:$O$1000,0)&lt;=ROUND(COUNTIFS($G$2:$G$1000,"&gt;=50",$F$2:$F$1000,"&gt;=55")/100*$AB$9,0),$AB$8,IF(_xlfn.RANK.EQ(P952,$P$2:$P$1000,0)&lt;=ROUND(COUNTIFS($G$2:$G$1000,"&gt;=50",$F$2:$F$1000,"&gt;=55")/100*$AA$9,0),$AA$8,$Z$8)))))),IF(I952&gt;=$Y$9,$Y$8,$X$8)),IF(I952&gt;=$X$32,$X$30,IF(I952&gt;=$Y$32,$Y$30,IF(I952&gt;=$Z$32,$Z$30,IF(I952&gt;=$AA$32,$AA$30,IF(I952&gt;=$AB$32,$AB$30,IF(I952&gt;=$AC$32,$AC$30,IF(I952&gt;=$AD$32,$AD$30,IF(I952&gt;=$AE$32,$AE$30,$AF$30))))))))),"")</f>
        <v/>
      </c>
      <c r="S952" s="9" t="str" cm="1">
        <f t="array" ref="S952">IF(AND(D952&lt;&gt;"",D952&lt;&gt;"GR"),IF(COUNTIF($H$2:$H$1000,"&gt;=50")&gt;=10,IF(D952&lt;&gt;"GR",IF(AND(D952&gt;=55,H952&gt;=50),_xlfn.IFS(AND(H952&gt;=$AF$11,H952&gt;$AE$10,H952&gt;$AD$10,H952&gt;$AC$10,H952&gt;$AB$10,H952&gt;$AA$10,H952&gt;$Z$10),"AA",AND(H952&gt;=$AE$11,H952&gt;$AD$10,H952&gt;$AC$10,H952&gt;$AB$10,H952&gt;$AA$10,H952&gt;$Z$10),"BA",AND(H952&gt;=$AD$11,H952&gt;$AC$10,H952&gt;$AB$10,H952&gt;$AA$10,H952&gt;$Z$10),"BB",AND(H952&gt;=$AC$11,H952&gt;$AB$10,H952&gt;$AA$10,H952&gt;$Z$10),"CB",AND(H952&gt;=$AB$11,H952&gt;$AA$10,H952&gt;$Z$10),"CC",AND(H952&gt;=$AA$11,H952&gt;$Z$10),"DC",H952&gt;=50,"DD"),IF(H952&gt;=$Y$9,"FD","FF")),R952),IF(J952&gt;=$X$32,$X$30,IF(J952&gt;=$Y$32,$Y$30,IF(J952&gt;=$Z$32,$Z$30,IF(J952&gt;=$AA$32,$AA$30,IF(J952&gt;=$AB$32,$AB$30,IF(J952&gt;=$AC$32,$AC$30,IF(J952&gt;=$AD$32,$AD$30,IF(J952&gt;=$AE$32,$AE$30,$AF$30))))))))),R952)</f>
        <v/>
      </c>
      <c r="T952" s="9" t="str" cm="1">
        <f t="array" ref="T952">IF(A952&lt;&gt;"",IF(_xlfn.BITOR(D952&lt;&gt;"GR",D952&lt;&gt;""),IF(AND(J952&gt;=50,D952&gt;=55),_xlfn.RANK.EQ(J952,$J$2:$J$1000,0),_xlfn.IFS(S952="FD",999,S952="FF",1000)),IF(AND(J952&gt;=50,F952&gt;=55),_xlfn.RANK.EQ(J952,$J$2:$J$326,0),_xlfn.IFS(S952="FD",999,S952="FF",1000))),"")</f>
        <v/>
      </c>
    </row>
    <row r="953" spans="1:20" x14ac:dyDescent="0.2">
      <c r="A953" s="3"/>
      <c r="B953" s="3"/>
      <c r="C953" s="3"/>
      <c r="D953" s="3"/>
      <c r="E953" s="16">
        <f t="shared" si="189"/>
        <v>0</v>
      </c>
      <c r="F953" s="16">
        <f t="shared" si="190"/>
        <v>0</v>
      </c>
      <c r="G953" s="9">
        <f t="shared" si="188"/>
        <v>0</v>
      </c>
      <c r="H953" s="9">
        <f t="shared" si="191"/>
        <v>0</v>
      </c>
      <c r="I953" s="9">
        <f t="shared" si="199"/>
        <v>0</v>
      </c>
      <c r="J953" s="9">
        <f t="shared" si="200"/>
        <v>0</v>
      </c>
      <c r="K953" s="9" t="str">
        <f t="shared" si="192"/>
        <v/>
      </c>
      <c r="L953" s="9" t="str">
        <f t="shared" si="193"/>
        <v/>
      </c>
      <c r="M953" s="9" t="str">
        <f t="shared" si="194"/>
        <v/>
      </c>
      <c r="N953" s="9" t="str">
        <f t="shared" si="195"/>
        <v/>
      </c>
      <c r="O953" s="9" t="str">
        <f t="shared" si="196"/>
        <v/>
      </c>
      <c r="P953" s="9" t="str">
        <f t="shared" si="197"/>
        <v/>
      </c>
      <c r="Q953" s="9" t="str">
        <f t="shared" si="198"/>
        <v/>
      </c>
      <c r="R953" s="9" t="str">
        <f>IF(A953&lt;&gt;"",IF(COUNTIF($G$2:$G$1000,"&gt;=50")&gt;=10,IF(AND(F953&gt;=55,G953&gt;=50),IF(_xlfn.RANK.EQ(K953,$K$2:$K$1000,0)&lt;=ROUND(COUNTIFS($G$2:$G$1000,"&gt;=50",$F$2:$F$1000,"&gt;=55")/100*$AF$9,0),$AF$8,IF(_xlfn.RANK.EQ(L953,$L$2:$L$1000,0)&lt;=ROUND(COUNTIFS($G$2:$G$1000,"&gt;=50",$F$2:$F$1000,"&gt;=55")/100*$AE$9,0),$AE$8,IF(_xlfn.RANK.EQ(M953,$M$2:$M$1000,0)&lt;=ROUND(COUNTIFS($G$2:$G$1000,"&gt;=50",$F$2:$F$1000,"&gt;=55")/100*$AD$9,0),$AD$8,IF(_xlfn.RANK.EQ(N953,$N$2:$N$1000,0)&lt;=ROUND(COUNTIFS($G$2:$G$1000,"&gt;=50",$F$2:$F$1000,"&gt;=55")/100*$AC$9,0),$AC$8,IF(_xlfn.RANK.EQ(O953,$O$2:$O$1000,0)&lt;=ROUND(COUNTIFS($G$2:$G$1000,"&gt;=50",$F$2:$F$1000,"&gt;=55")/100*$AB$9,0),$AB$8,IF(_xlfn.RANK.EQ(P953,$P$2:$P$1000,0)&lt;=ROUND(COUNTIFS($G$2:$G$1000,"&gt;=50",$F$2:$F$1000,"&gt;=55")/100*$AA$9,0),$AA$8,$Z$8)))))),IF(I953&gt;=$Y$9,$Y$8,$X$8)),IF(I953&gt;=$X$32,$X$30,IF(I953&gt;=$Y$32,$Y$30,IF(I953&gt;=$Z$32,$Z$30,IF(I953&gt;=$AA$32,$AA$30,IF(I953&gt;=$AB$32,$AB$30,IF(I953&gt;=$AC$32,$AC$30,IF(I953&gt;=$AD$32,$AD$30,IF(I953&gt;=$AE$32,$AE$30,$AF$30))))))))),"")</f>
        <v/>
      </c>
      <c r="S953" s="9" t="str" cm="1">
        <f t="array" ref="S953">IF(AND(D953&lt;&gt;"",D953&lt;&gt;"GR"),IF(COUNTIF($H$2:$H$1000,"&gt;=50")&gt;=10,IF(D953&lt;&gt;"GR",IF(AND(D953&gt;=55,H953&gt;=50),_xlfn.IFS(AND(H953&gt;=$AF$11,H953&gt;$AE$10,H953&gt;$AD$10,H953&gt;$AC$10,H953&gt;$AB$10,H953&gt;$AA$10,H953&gt;$Z$10),"AA",AND(H953&gt;=$AE$11,H953&gt;$AD$10,H953&gt;$AC$10,H953&gt;$AB$10,H953&gt;$AA$10,H953&gt;$Z$10),"BA",AND(H953&gt;=$AD$11,H953&gt;$AC$10,H953&gt;$AB$10,H953&gt;$AA$10,H953&gt;$Z$10),"BB",AND(H953&gt;=$AC$11,H953&gt;$AB$10,H953&gt;$AA$10,H953&gt;$Z$10),"CB",AND(H953&gt;=$AB$11,H953&gt;$AA$10,H953&gt;$Z$10),"CC",AND(H953&gt;=$AA$11,H953&gt;$Z$10),"DC",H953&gt;=50,"DD"),IF(H953&gt;=$Y$9,"FD","FF")),R953),IF(J953&gt;=$X$32,$X$30,IF(J953&gt;=$Y$32,$Y$30,IF(J953&gt;=$Z$32,$Z$30,IF(J953&gt;=$AA$32,$AA$30,IF(J953&gt;=$AB$32,$AB$30,IF(J953&gt;=$AC$32,$AC$30,IF(J953&gt;=$AD$32,$AD$30,IF(J953&gt;=$AE$32,$AE$30,$AF$30))))))))),R953)</f>
        <v/>
      </c>
      <c r="T953" s="9" t="str" cm="1">
        <f t="array" ref="T953">IF(A953&lt;&gt;"",IF(_xlfn.BITOR(D953&lt;&gt;"GR",D953&lt;&gt;""),IF(AND(J953&gt;=50,D953&gt;=55),_xlfn.RANK.EQ(J953,$J$2:$J$1000,0),_xlfn.IFS(S953="FD",999,S953="FF",1000)),IF(AND(J953&gt;=50,F953&gt;=55),_xlfn.RANK.EQ(J953,$J$2:$J$326,0),_xlfn.IFS(S953="FD",999,S953="FF",1000))),"")</f>
        <v/>
      </c>
    </row>
    <row r="954" spans="1:20" x14ac:dyDescent="0.2">
      <c r="A954" s="3"/>
      <c r="B954" s="3"/>
      <c r="C954" s="3"/>
      <c r="D954" s="3"/>
      <c r="E954" s="16">
        <f t="shared" si="189"/>
        <v>0</v>
      </c>
      <c r="F954" s="16">
        <f t="shared" si="190"/>
        <v>0</v>
      </c>
      <c r="G954" s="9">
        <f t="shared" si="188"/>
        <v>0</v>
      </c>
      <c r="H954" s="9">
        <f t="shared" si="191"/>
        <v>0</v>
      </c>
      <c r="I954" s="9">
        <f t="shared" si="199"/>
        <v>0</v>
      </c>
      <c r="J954" s="9">
        <f t="shared" si="200"/>
        <v>0</v>
      </c>
      <c r="K954" s="9" t="str">
        <f t="shared" si="192"/>
        <v/>
      </c>
      <c r="L954" s="9" t="str">
        <f t="shared" si="193"/>
        <v/>
      </c>
      <c r="M954" s="9" t="str">
        <f t="shared" si="194"/>
        <v/>
      </c>
      <c r="N954" s="9" t="str">
        <f t="shared" si="195"/>
        <v/>
      </c>
      <c r="O954" s="9" t="str">
        <f t="shared" si="196"/>
        <v/>
      </c>
      <c r="P954" s="9" t="str">
        <f t="shared" si="197"/>
        <v/>
      </c>
      <c r="Q954" s="9" t="str">
        <f t="shared" si="198"/>
        <v/>
      </c>
      <c r="R954" s="9" t="str">
        <f>IF(A954&lt;&gt;"",IF(COUNTIF($G$2:$G$1000,"&gt;=50")&gt;=10,IF(AND(F954&gt;=55,G954&gt;=50),IF(_xlfn.RANK.EQ(K954,$K$2:$K$1000,0)&lt;=ROUND(COUNTIFS($G$2:$G$1000,"&gt;=50",$F$2:$F$1000,"&gt;=55")/100*$AF$9,0),$AF$8,IF(_xlfn.RANK.EQ(L954,$L$2:$L$1000,0)&lt;=ROUND(COUNTIFS($G$2:$G$1000,"&gt;=50",$F$2:$F$1000,"&gt;=55")/100*$AE$9,0),$AE$8,IF(_xlfn.RANK.EQ(M954,$M$2:$M$1000,0)&lt;=ROUND(COUNTIFS($G$2:$G$1000,"&gt;=50",$F$2:$F$1000,"&gt;=55")/100*$AD$9,0),$AD$8,IF(_xlfn.RANK.EQ(N954,$N$2:$N$1000,0)&lt;=ROUND(COUNTIFS($G$2:$G$1000,"&gt;=50",$F$2:$F$1000,"&gt;=55")/100*$AC$9,0),$AC$8,IF(_xlfn.RANK.EQ(O954,$O$2:$O$1000,0)&lt;=ROUND(COUNTIFS($G$2:$G$1000,"&gt;=50",$F$2:$F$1000,"&gt;=55")/100*$AB$9,0),$AB$8,IF(_xlfn.RANK.EQ(P954,$P$2:$P$1000,0)&lt;=ROUND(COUNTIFS($G$2:$G$1000,"&gt;=50",$F$2:$F$1000,"&gt;=55")/100*$AA$9,0),$AA$8,$Z$8)))))),IF(I954&gt;=$Y$9,$Y$8,$X$8)),IF(I954&gt;=$X$32,$X$30,IF(I954&gt;=$Y$32,$Y$30,IF(I954&gt;=$Z$32,$Z$30,IF(I954&gt;=$AA$32,$AA$30,IF(I954&gt;=$AB$32,$AB$30,IF(I954&gt;=$AC$32,$AC$30,IF(I954&gt;=$AD$32,$AD$30,IF(I954&gt;=$AE$32,$AE$30,$AF$30))))))))),"")</f>
        <v/>
      </c>
      <c r="S954" s="9" t="str" cm="1">
        <f t="array" ref="S954">IF(AND(D954&lt;&gt;"",D954&lt;&gt;"GR"),IF(COUNTIF($H$2:$H$1000,"&gt;=50")&gt;=10,IF(D954&lt;&gt;"GR",IF(AND(D954&gt;=55,H954&gt;=50),_xlfn.IFS(AND(H954&gt;=$AF$11,H954&gt;$AE$10,H954&gt;$AD$10,H954&gt;$AC$10,H954&gt;$AB$10,H954&gt;$AA$10,H954&gt;$Z$10),"AA",AND(H954&gt;=$AE$11,H954&gt;$AD$10,H954&gt;$AC$10,H954&gt;$AB$10,H954&gt;$AA$10,H954&gt;$Z$10),"BA",AND(H954&gt;=$AD$11,H954&gt;$AC$10,H954&gt;$AB$10,H954&gt;$AA$10,H954&gt;$Z$10),"BB",AND(H954&gt;=$AC$11,H954&gt;$AB$10,H954&gt;$AA$10,H954&gt;$Z$10),"CB",AND(H954&gt;=$AB$11,H954&gt;$AA$10,H954&gt;$Z$10),"CC",AND(H954&gt;=$AA$11,H954&gt;$Z$10),"DC",H954&gt;=50,"DD"),IF(H954&gt;=$Y$9,"FD","FF")),R954),IF(J954&gt;=$X$32,$X$30,IF(J954&gt;=$Y$32,$Y$30,IF(J954&gt;=$Z$32,$Z$30,IF(J954&gt;=$AA$32,$AA$30,IF(J954&gt;=$AB$32,$AB$30,IF(J954&gt;=$AC$32,$AC$30,IF(J954&gt;=$AD$32,$AD$30,IF(J954&gt;=$AE$32,$AE$30,$AF$30))))))))),R954)</f>
        <v/>
      </c>
      <c r="T954" s="9" t="str" cm="1">
        <f t="array" ref="T954">IF(A954&lt;&gt;"",IF(_xlfn.BITOR(D954&lt;&gt;"GR",D954&lt;&gt;""),IF(AND(J954&gt;=50,D954&gt;=55),_xlfn.RANK.EQ(J954,$J$2:$J$1000,0),_xlfn.IFS(S954="FD",999,S954="FF",1000)),IF(AND(J954&gt;=50,F954&gt;=55),_xlfn.RANK.EQ(J954,$J$2:$J$326,0),_xlfn.IFS(S954="FD",999,S954="FF",1000))),"")</f>
        <v/>
      </c>
    </row>
    <row r="955" spans="1:20" x14ac:dyDescent="0.2">
      <c r="A955" s="3"/>
      <c r="B955" s="3"/>
      <c r="C955" s="3"/>
      <c r="D955" s="3"/>
      <c r="E955" s="16">
        <f t="shared" si="189"/>
        <v>0</v>
      </c>
      <c r="F955" s="16">
        <f t="shared" si="190"/>
        <v>0</v>
      </c>
      <c r="G955" s="9">
        <f t="shared" si="188"/>
        <v>0</v>
      </c>
      <c r="H955" s="9">
        <f t="shared" si="191"/>
        <v>0</v>
      </c>
      <c r="I955" s="9">
        <f t="shared" si="199"/>
        <v>0</v>
      </c>
      <c r="J955" s="9">
        <f t="shared" si="200"/>
        <v>0</v>
      </c>
      <c r="K955" s="9" t="str">
        <f t="shared" si="192"/>
        <v/>
      </c>
      <c r="L955" s="9" t="str">
        <f t="shared" si="193"/>
        <v/>
      </c>
      <c r="M955" s="9" t="str">
        <f t="shared" si="194"/>
        <v/>
      </c>
      <c r="N955" s="9" t="str">
        <f t="shared" si="195"/>
        <v/>
      </c>
      <c r="O955" s="9" t="str">
        <f t="shared" si="196"/>
        <v/>
      </c>
      <c r="P955" s="9" t="str">
        <f t="shared" si="197"/>
        <v/>
      </c>
      <c r="Q955" s="9" t="str">
        <f t="shared" si="198"/>
        <v/>
      </c>
      <c r="R955" s="9" t="str">
        <f>IF(A955&lt;&gt;"",IF(COUNTIF($G$2:$G$1000,"&gt;=50")&gt;=10,IF(AND(F955&gt;=55,G955&gt;=50),IF(_xlfn.RANK.EQ(K955,$K$2:$K$1000,0)&lt;=ROUND(COUNTIFS($G$2:$G$1000,"&gt;=50",$F$2:$F$1000,"&gt;=55")/100*$AF$9,0),$AF$8,IF(_xlfn.RANK.EQ(L955,$L$2:$L$1000,0)&lt;=ROUND(COUNTIFS($G$2:$G$1000,"&gt;=50",$F$2:$F$1000,"&gt;=55")/100*$AE$9,0),$AE$8,IF(_xlfn.RANK.EQ(M955,$M$2:$M$1000,0)&lt;=ROUND(COUNTIFS($G$2:$G$1000,"&gt;=50",$F$2:$F$1000,"&gt;=55")/100*$AD$9,0),$AD$8,IF(_xlfn.RANK.EQ(N955,$N$2:$N$1000,0)&lt;=ROUND(COUNTIFS($G$2:$G$1000,"&gt;=50",$F$2:$F$1000,"&gt;=55")/100*$AC$9,0),$AC$8,IF(_xlfn.RANK.EQ(O955,$O$2:$O$1000,0)&lt;=ROUND(COUNTIFS($G$2:$G$1000,"&gt;=50",$F$2:$F$1000,"&gt;=55")/100*$AB$9,0),$AB$8,IF(_xlfn.RANK.EQ(P955,$P$2:$P$1000,0)&lt;=ROUND(COUNTIFS($G$2:$G$1000,"&gt;=50",$F$2:$F$1000,"&gt;=55")/100*$AA$9,0),$AA$8,$Z$8)))))),IF(I955&gt;=$Y$9,$Y$8,$X$8)),IF(I955&gt;=$X$32,$X$30,IF(I955&gt;=$Y$32,$Y$30,IF(I955&gt;=$Z$32,$Z$30,IF(I955&gt;=$AA$32,$AA$30,IF(I955&gt;=$AB$32,$AB$30,IF(I955&gt;=$AC$32,$AC$30,IF(I955&gt;=$AD$32,$AD$30,IF(I955&gt;=$AE$32,$AE$30,$AF$30))))))))),"")</f>
        <v/>
      </c>
      <c r="S955" s="9" t="str" cm="1">
        <f t="array" ref="S955">IF(AND(D955&lt;&gt;"",D955&lt;&gt;"GR"),IF(COUNTIF($H$2:$H$1000,"&gt;=50")&gt;=10,IF(D955&lt;&gt;"GR",IF(AND(D955&gt;=55,H955&gt;=50),_xlfn.IFS(AND(H955&gt;=$AF$11,H955&gt;$AE$10,H955&gt;$AD$10,H955&gt;$AC$10,H955&gt;$AB$10,H955&gt;$AA$10,H955&gt;$Z$10),"AA",AND(H955&gt;=$AE$11,H955&gt;$AD$10,H955&gt;$AC$10,H955&gt;$AB$10,H955&gt;$AA$10,H955&gt;$Z$10),"BA",AND(H955&gt;=$AD$11,H955&gt;$AC$10,H955&gt;$AB$10,H955&gt;$AA$10,H955&gt;$Z$10),"BB",AND(H955&gt;=$AC$11,H955&gt;$AB$10,H955&gt;$AA$10,H955&gt;$Z$10),"CB",AND(H955&gt;=$AB$11,H955&gt;$AA$10,H955&gt;$Z$10),"CC",AND(H955&gt;=$AA$11,H955&gt;$Z$10),"DC",H955&gt;=50,"DD"),IF(H955&gt;=$Y$9,"FD","FF")),R955),IF(J955&gt;=$X$32,$X$30,IF(J955&gt;=$Y$32,$Y$30,IF(J955&gt;=$Z$32,$Z$30,IF(J955&gt;=$AA$32,$AA$30,IF(J955&gt;=$AB$32,$AB$30,IF(J955&gt;=$AC$32,$AC$30,IF(J955&gt;=$AD$32,$AD$30,IF(J955&gt;=$AE$32,$AE$30,$AF$30))))))))),R955)</f>
        <v/>
      </c>
      <c r="T955" s="9" t="str" cm="1">
        <f t="array" ref="T955">IF(A955&lt;&gt;"",IF(_xlfn.BITOR(D955&lt;&gt;"GR",D955&lt;&gt;""),IF(AND(J955&gt;=50,D955&gt;=55),_xlfn.RANK.EQ(J955,$J$2:$J$1000,0),_xlfn.IFS(S955="FD",999,S955="FF",1000)),IF(AND(J955&gt;=50,F955&gt;=55),_xlfn.RANK.EQ(J955,$J$2:$J$326,0),_xlfn.IFS(S955="FD",999,S955="FF",1000))),"")</f>
        <v/>
      </c>
    </row>
    <row r="956" spans="1:20" x14ac:dyDescent="0.2">
      <c r="A956" s="3"/>
      <c r="B956" s="3"/>
      <c r="C956" s="3"/>
      <c r="D956" s="3"/>
      <c r="E956" s="16">
        <f t="shared" si="189"/>
        <v>0</v>
      </c>
      <c r="F956" s="16">
        <f t="shared" si="190"/>
        <v>0</v>
      </c>
      <c r="G956" s="9">
        <f t="shared" si="188"/>
        <v>0</v>
      </c>
      <c r="H956" s="9">
        <f t="shared" si="191"/>
        <v>0</v>
      </c>
      <c r="I956" s="9">
        <f t="shared" si="199"/>
        <v>0</v>
      </c>
      <c r="J956" s="9">
        <f t="shared" si="200"/>
        <v>0</v>
      </c>
      <c r="K956" s="9" t="str">
        <f t="shared" si="192"/>
        <v/>
      </c>
      <c r="L956" s="9" t="str">
        <f t="shared" si="193"/>
        <v/>
      </c>
      <c r="M956" s="9" t="str">
        <f t="shared" si="194"/>
        <v/>
      </c>
      <c r="N956" s="9" t="str">
        <f t="shared" si="195"/>
        <v/>
      </c>
      <c r="O956" s="9" t="str">
        <f t="shared" si="196"/>
        <v/>
      </c>
      <c r="P956" s="9" t="str">
        <f t="shared" si="197"/>
        <v/>
      </c>
      <c r="Q956" s="9" t="str">
        <f t="shared" si="198"/>
        <v/>
      </c>
      <c r="R956" s="9" t="str">
        <f>IF(A956&lt;&gt;"",IF(COUNTIF($G$2:$G$1000,"&gt;=50")&gt;=10,IF(AND(F956&gt;=55,G956&gt;=50),IF(_xlfn.RANK.EQ(K956,$K$2:$K$1000,0)&lt;=ROUND(COUNTIFS($G$2:$G$1000,"&gt;=50",$F$2:$F$1000,"&gt;=55")/100*$AF$9,0),$AF$8,IF(_xlfn.RANK.EQ(L956,$L$2:$L$1000,0)&lt;=ROUND(COUNTIFS($G$2:$G$1000,"&gt;=50",$F$2:$F$1000,"&gt;=55")/100*$AE$9,0),$AE$8,IF(_xlfn.RANK.EQ(M956,$M$2:$M$1000,0)&lt;=ROUND(COUNTIFS($G$2:$G$1000,"&gt;=50",$F$2:$F$1000,"&gt;=55")/100*$AD$9,0),$AD$8,IF(_xlfn.RANK.EQ(N956,$N$2:$N$1000,0)&lt;=ROUND(COUNTIFS($G$2:$G$1000,"&gt;=50",$F$2:$F$1000,"&gt;=55")/100*$AC$9,0),$AC$8,IF(_xlfn.RANK.EQ(O956,$O$2:$O$1000,0)&lt;=ROUND(COUNTIFS($G$2:$G$1000,"&gt;=50",$F$2:$F$1000,"&gt;=55")/100*$AB$9,0),$AB$8,IF(_xlfn.RANK.EQ(P956,$P$2:$P$1000,0)&lt;=ROUND(COUNTIFS($G$2:$G$1000,"&gt;=50",$F$2:$F$1000,"&gt;=55")/100*$AA$9,0),$AA$8,$Z$8)))))),IF(I956&gt;=$Y$9,$Y$8,$X$8)),IF(I956&gt;=$X$32,$X$30,IF(I956&gt;=$Y$32,$Y$30,IF(I956&gt;=$Z$32,$Z$30,IF(I956&gt;=$AA$32,$AA$30,IF(I956&gt;=$AB$32,$AB$30,IF(I956&gt;=$AC$32,$AC$30,IF(I956&gt;=$AD$32,$AD$30,IF(I956&gt;=$AE$32,$AE$30,$AF$30))))))))),"")</f>
        <v/>
      </c>
      <c r="S956" s="9" t="str" cm="1">
        <f t="array" ref="S956">IF(AND(D956&lt;&gt;"",D956&lt;&gt;"GR"),IF(COUNTIF($H$2:$H$1000,"&gt;=50")&gt;=10,IF(D956&lt;&gt;"GR",IF(AND(D956&gt;=55,H956&gt;=50),_xlfn.IFS(AND(H956&gt;=$AF$11,H956&gt;$AE$10,H956&gt;$AD$10,H956&gt;$AC$10,H956&gt;$AB$10,H956&gt;$AA$10,H956&gt;$Z$10),"AA",AND(H956&gt;=$AE$11,H956&gt;$AD$10,H956&gt;$AC$10,H956&gt;$AB$10,H956&gt;$AA$10,H956&gt;$Z$10),"BA",AND(H956&gt;=$AD$11,H956&gt;$AC$10,H956&gt;$AB$10,H956&gt;$AA$10,H956&gt;$Z$10),"BB",AND(H956&gt;=$AC$11,H956&gt;$AB$10,H956&gt;$AA$10,H956&gt;$Z$10),"CB",AND(H956&gt;=$AB$11,H956&gt;$AA$10,H956&gt;$Z$10),"CC",AND(H956&gt;=$AA$11,H956&gt;$Z$10),"DC",H956&gt;=50,"DD"),IF(H956&gt;=$Y$9,"FD","FF")),R956),IF(J956&gt;=$X$32,$X$30,IF(J956&gt;=$Y$32,$Y$30,IF(J956&gt;=$Z$32,$Z$30,IF(J956&gt;=$AA$32,$AA$30,IF(J956&gt;=$AB$32,$AB$30,IF(J956&gt;=$AC$32,$AC$30,IF(J956&gt;=$AD$32,$AD$30,IF(J956&gt;=$AE$32,$AE$30,$AF$30))))))))),R956)</f>
        <v/>
      </c>
      <c r="T956" s="9" t="str" cm="1">
        <f t="array" ref="T956">IF(A956&lt;&gt;"",IF(_xlfn.BITOR(D956&lt;&gt;"GR",D956&lt;&gt;""),IF(AND(J956&gt;=50,D956&gt;=55),_xlfn.RANK.EQ(J956,$J$2:$J$1000,0),_xlfn.IFS(S956="FD",999,S956="FF",1000)),IF(AND(J956&gt;=50,F956&gt;=55),_xlfn.RANK.EQ(J956,$J$2:$J$326,0),_xlfn.IFS(S956="FD",999,S956="FF",1000))),"")</f>
        <v/>
      </c>
    </row>
    <row r="957" spans="1:20" x14ac:dyDescent="0.2">
      <c r="A957" s="3"/>
      <c r="B957" s="3"/>
      <c r="C957" s="3"/>
      <c r="D957" s="3"/>
      <c r="E957" s="16">
        <f t="shared" si="189"/>
        <v>0</v>
      </c>
      <c r="F957" s="16">
        <f t="shared" si="190"/>
        <v>0</v>
      </c>
      <c r="G957" s="9">
        <f t="shared" si="188"/>
        <v>0</v>
      </c>
      <c r="H957" s="9">
        <f t="shared" si="191"/>
        <v>0</v>
      </c>
      <c r="I957" s="9">
        <f t="shared" si="199"/>
        <v>0</v>
      </c>
      <c r="J957" s="9">
        <f t="shared" si="200"/>
        <v>0</v>
      </c>
      <c r="K957" s="9" t="str">
        <f t="shared" si="192"/>
        <v/>
      </c>
      <c r="L957" s="9" t="str">
        <f t="shared" si="193"/>
        <v/>
      </c>
      <c r="M957" s="9" t="str">
        <f t="shared" si="194"/>
        <v/>
      </c>
      <c r="N957" s="9" t="str">
        <f t="shared" si="195"/>
        <v/>
      </c>
      <c r="O957" s="9" t="str">
        <f t="shared" si="196"/>
        <v/>
      </c>
      <c r="P957" s="9" t="str">
        <f t="shared" si="197"/>
        <v/>
      </c>
      <c r="Q957" s="9" t="str">
        <f t="shared" si="198"/>
        <v/>
      </c>
      <c r="R957" s="9" t="str">
        <f>IF(A957&lt;&gt;"",IF(COUNTIF($G$2:$G$1000,"&gt;=50")&gt;=10,IF(AND(F957&gt;=55,G957&gt;=50),IF(_xlfn.RANK.EQ(K957,$K$2:$K$1000,0)&lt;=ROUND(COUNTIFS($G$2:$G$1000,"&gt;=50",$F$2:$F$1000,"&gt;=55")/100*$AF$9,0),$AF$8,IF(_xlfn.RANK.EQ(L957,$L$2:$L$1000,0)&lt;=ROUND(COUNTIFS($G$2:$G$1000,"&gt;=50",$F$2:$F$1000,"&gt;=55")/100*$AE$9,0),$AE$8,IF(_xlfn.RANK.EQ(M957,$M$2:$M$1000,0)&lt;=ROUND(COUNTIFS($G$2:$G$1000,"&gt;=50",$F$2:$F$1000,"&gt;=55")/100*$AD$9,0),$AD$8,IF(_xlfn.RANK.EQ(N957,$N$2:$N$1000,0)&lt;=ROUND(COUNTIFS($G$2:$G$1000,"&gt;=50",$F$2:$F$1000,"&gt;=55")/100*$AC$9,0),$AC$8,IF(_xlfn.RANK.EQ(O957,$O$2:$O$1000,0)&lt;=ROUND(COUNTIFS($G$2:$G$1000,"&gt;=50",$F$2:$F$1000,"&gt;=55")/100*$AB$9,0),$AB$8,IF(_xlfn.RANK.EQ(P957,$P$2:$P$1000,0)&lt;=ROUND(COUNTIFS($G$2:$G$1000,"&gt;=50",$F$2:$F$1000,"&gt;=55")/100*$AA$9,0),$AA$8,$Z$8)))))),IF(I957&gt;=$Y$9,$Y$8,$X$8)),IF(I957&gt;=$X$32,$X$30,IF(I957&gt;=$Y$32,$Y$30,IF(I957&gt;=$Z$32,$Z$30,IF(I957&gt;=$AA$32,$AA$30,IF(I957&gt;=$AB$32,$AB$30,IF(I957&gt;=$AC$32,$AC$30,IF(I957&gt;=$AD$32,$AD$30,IF(I957&gt;=$AE$32,$AE$30,$AF$30))))))))),"")</f>
        <v/>
      </c>
      <c r="S957" s="9" t="str" cm="1">
        <f t="array" ref="S957">IF(AND(D957&lt;&gt;"",D957&lt;&gt;"GR"),IF(COUNTIF($H$2:$H$1000,"&gt;=50")&gt;=10,IF(D957&lt;&gt;"GR",IF(AND(D957&gt;=55,H957&gt;=50),_xlfn.IFS(AND(H957&gt;=$AF$11,H957&gt;$AE$10,H957&gt;$AD$10,H957&gt;$AC$10,H957&gt;$AB$10,H957&gt;$AA$10,H957&gt;$Z$10),"AA",AND(H957&gt;=$AE$11,H957&gt;$AD$10,H957&gt;$AC$10,H957&gt;$AB$10,H957&gt;$AA$10,H957&gt;$Z$10),"BA",AND(H957&gt;=$AD$11,H957&gt;$AC$10,H957&gt;$AB$10,H957&gt;$AA$10,H957&gt;$Z$10),"BB",AND(H957&gt;=$AC$11,H957&gt;$AB$10,H957&gt;$AA$10,H957&gt;$Z$10),"CB",AND(H957&gt;=$AB$11,H957&gt;$AA$10,H957&gt;$Z$10),"CC",AND(H957&gt;=$AA$11,H957&gt;$Z$10),"DC",H957&gt;=50,"DD"),IF(H957&gt;=$Y$9,"FD","FF")),R957),IF(J957&gt;=$X$32,$X$30,IF(J957&gt;=$Y$32,$Y$30,IF(J957&gt;=$Z$32,$Z$30,IF(J957&gt;=$AA$32,$AA$30,IF(J957&gt;=$AB$32,$AB$30,IF(J957&gt;=$AC$32,$AC$30,IF(J957&gt;=$AD$32,$AD$30,IF(J957&gt;=$AE$32,$AE$30,$AF$30))))))))),R957)</f>
        <v/>
      </c>
      <c r="T957" s="9" t="str" cm="1">
        <f t="array" ref="T957">IF(A957&lt;&gt;"",IF(_xlfn.BITOR(D957&lt;&gt;"GR",D957&lt;&gt;""),IF(AND(J957&gt;=50,D957&gt;=55),_xlfn.RANK.EQ(J957,$J$2:$J$1000,0),_xlfn.IFS(S957="FD",999,S957="FF",1000)),IF(AND(J957&gt;=50,F957&gt;=55),_xlfn.RANK.EQ(J957,$J$2:$J$326,0),_xlfn.IFS(S957="FD",999,S957="FF",1000))),"")</f>
        <v/>
      </c>
    </row>
    <row r="958" spans="1:20" x14ac:dyDescent="0.2">
      <c r="A958" s="3"/>
      <c r="B958" s="3"/>
      <c r="C958" s="3"/>
      <c r="D958" s="3"/>
      <c r="E958" s="16">
        <f t="shared" si="189"/>
        <v>0</v>
      </c>
      <c r="F958" s="16">
        <f t="shared" si="190"/>
        <v>0</v>
      </c>
      <c r="G958" s="9">
        <f t="shared" si="188"/>
        <v>0</v>
      </c>
      <c r="H958" s="9">
        <f t="shared" si="191"/>
        <v>0</v>
      </c>
      <c r="I958" s="9">
        <f t="shared" si="199"/>
        <v>0</v>
      </c>
      <c r="J958" s="9">
        <f t="shared" si="200"/>
        <v>0</v>
      </c>
      <c r="K958" s="9" t="str">
        <f t="shared" si="192"/>
        <v/>
      </c>
      <c r="L958" s="9" t="str">
        <f t="shared" si="193"/>
        <v/>
      </c>
      <c r="M958" s="9" t="str">
        <f t="shared" si="194"/>
        <v/>
      </c>
      <c r="N958" s="9" t="str">
        <f t="shared" si="195"/>
        <v/>
      </c>
      <c r="O958" s="9" t="str">
        <f t="shared" si="196"/>
        <v/>
      </c>
      <c r="P958" s="9" t="str">
        <f t="shared" si="197"/>
        <v/>
      </c>
      <c r="Q958" s="9" t="str">
        <f t="shared" si="198"/>
        <v/>
      </c>
      <c r="R958" s="9" t="str">
        <f>IF(A958&lt;&gt;"",IF(COUNTIF($G$2:$G$1000,"&gt;=50")&gt;=10,IF(AND(F958&gt;=55,G958&gt;=50),IF(_xlfn.RANK.EQ(K958,$K$2:$K$1000,0)&lt;=ROUND(COUNTIFS($G$2:$G$1000,"&gt;=50",$F$2:$F$1000,"&gt;=55")/100*$AF$9,0),$AF$8,IF(_xlfn.RANK.EQ(L958,$L$2:$L$1000,0)&lt;=ROUND(COUNTIFS($G$2:$G$1000,"&gt;=50",$F$2:$F$1000,"&gt;=55")/100*$AE$9,0),$AE$8,IF(_xlfn.RANK.EQ(M958,$M$2:$M$1000,0)&lt;=ROUND(COUNTIFS($G$2:$G$1000,"&gt;=50",$F$2:$F$1000,"&gt;=55")/100*$AD$9,0),$AD$8,IF(_xlfn.RANK.EQ(N958,$N$2:$N$1000,0)&lt;=ROUND(COUNTIFS($G$2:$G$1000,"&gt;=50",$F$2:$F$1000,"&gt;=55")/100*$AC$9,0),$AC$8,IF(_xlfn.RANK.EQ(O958,$O$2:$O$1000,0)&lt;=ROUND(COUNTIFS($G$2:$G$1000,"&gt;=50",$F$2:$F$1000,"&gt;=55")/100*$AB$9,0),$AB$8,IF(_xlfn.RANK.EQ(P958,$P$2:$P$1000,0)&lt;=ROUND(COUNTIFS($G$2:$G$1000,"&gt;=50",$F$2:$F$1000,"&gt;=55")/100*$AA$9,0),$AA$8,$Z$8)))))),IF(I958&gt;=$Y$9,$Y$8,$X$8)),IF(I958&gt;=$X$32,$X$30,IF(I958&gt;=$Y$32,$Y$30,IF(I958&gt;=$Z$32,$Z$30,IF(I958&gt;=$AA$32,$AA$30,IF(I958&gt;=$AB$32,$AB$30,IF(I958&gt;=$AC$32,$AC$30,IF(I958&gt;=$AD$32,$AD$30,IF(I958&gt;=$AE$32,$AE$30,$AF$30))))))))),"")</f>
        <v/>
      </c>
      <c r="S958" s="9" t="str" cm="1">
        <f t="array" ref="S958">IF(AND(D958&lt;&gt;"",D958&lt;&gt;"GR"),IF(COUNTIF($H$2:$H$1000,"&gt;=50")&gt;=10,IF(D958&lt;&gt;"GR",IF(AND(D958&gt;=55,H958&gt;=50),_xlfn.IFS(AND(H958&gt;=$AF$11,H958&gt;$AE$10,H958&gt;$AD$10,H958&gt;$AC$10,H958&gt;$AB$10,H958&gt;$AA$10,H958&gt;$Z$10),"AA",AND(H958&gt;=$AE$11,H958&gt;$AD$10,H958&gt;$AC$10,H958&gt;$AB$10,H958&gt;$AA$10,H958&gt;$Z$10),"BA",AND(H958&gt;=$AD$11,H958&gt;$AC$10,H958&gt;$AB$10,H958&gt;$AA$10,H958&gt;$Z$10),"BB",AND(H958&gt;=$AC$11,H958&gt;$AB$10,H958&gt;$AA$10,H958&gt;$Z$10),"CB",AND(H958&gt;=$AB$11,H958&gt;$AA$10,H958&gt;$Z$10),"CC",AND(H958&gt;=$AA$11,H958&gt;$Z$10),"DC",H958&gt;=50,"DD"),IF(H958&gt;=$Y$9,"FD","FF")),R958),IF(J958&gt;=$X$32,$X$30,IF(J958&gt;=$Y$32,$Y$30,IF(J958&gt;=$Z$32,$Z$30,IF(J958&gt;=$AA$32,$AA$30,IF(J958&gt;=$AB$32,$AB$30,IF(J958&gt;=$AC$32,$AC$30,IF(J958&gt;=$AD$32,$AD$30,IF(J958&gt;=$AE$32,$AE$30,$AF$30))))))))),R958)</f>
        <v/>
      </c>
      <c r="T958" s="9" t="str" cm="1">
        <f t="array" ref="T958">IF(A958&lt;&gt;"",IF(_xlfn.BITOR(D958&lt;&gt;"GR",D958&lt;&gt;""),IF(AND(J958&gt;=50,D958&gt;=55),_xlfn.RANK.EQ(J958,$J$2:$J$1000,0),_xlfn.IFS(S958="FD",999,S958="FF",1000)),IF(AND(J958&gt;=50,F958&gt;=55),_xlfn.RANK.EQ(J958,$J$2:$J$326,0),_xlfn.IFS(S958="FD",999,S958="FF",1000))),"")</f>
        <v/>
      </c>
    </row>
    <row r="959" spans="1:20" x14ac:dyDescent="0.2">
      <c r="A959" s="3"/>
      <c r="B959" s="3"/>
      <c r="C959" s="3"/>
      <c r="D959" s="3"/>
      <c r="E959" s="16">
        <f t="shared" si="189"/>
        <v>0</v>
      </c>
      <c r="F959" s="16">
        <f t="shared" si="190"/>
        <v>0</v>
      </c>
      <c r="G959" s="9">
        <f t="shared" si="188"/>
        <v>0</v>
      </c>
      <c r="H959" s="9">
        <f t="shared" si="191"/>
        <v>0</v>
      </c>
      <c r="I959" s="9">
        <f t="shared" si="199"/>
        <v>0</v>
      </c>
      <c r="J959" s="9">
        <f t="shared" si="200"/>
        <v>0</v>
      </c>
      <c r="K959" s="9" t="str">
        <f t="shared" si="192"/>
        <v/>
      </c>
      <c r="L959" s="9" t="str">
        <f t="shared" si="193"/>
        <v/>
      </c>
      <c r="M959" s="9" t="str">
        <f t="shared" si="194"/>
        <v/>
      </c>
      <c r="N959" s="9" t="str">
        <f t="shared" si="195"/>
        <v/>
      </c>
      <c r="O959" s="9" t="str">
        <f t="shared" si="196"/>
        <v/>
      </c>
      <c r="P959" s="9" t="str">
        <f t="shared" si="197"/>
        <v/>
      </c>
      <c r="Q959" s="9" t="str">
        <f t="shared" si="198"/>
        <v/>
      </c>
      <c r="R959" s="9" t="str">
        <f>IF(A959&lt;&gt;"",IF(COUNTIF($G$2:$G$1000,"&gt;=50")&gt;=10,IF(AND(F959&gt;=55,G959&gt;=50),IF(_xlfn.RANK.EQ(K959,$K$2:$K$1000,0)&lt;=ROUND(COUNTIFS($G$2:$G$1000,"&gt;=50",$F$2:$F$1000,"&gt;=55")/100*$AF$9,0),$AF$8,IF(_xlfn.RANK.EQ(L959,$L$2:$L$1000,0)&lt;=ROUND(COUNTIFS($G$2:$G$1000,"&gt;=50",$F$2:$F$1000,"&gt;=55")/100*$AE$9,0),$AE$8,IF(_xlfn.RANK.EQ(M959,$M$2:$M$1000,0)&lt;=ROUND(COUNTIFS($G$2:$G$1000,"&gt;=50",$F$2:$F$1000,"&gt;=55")/100*$AD$9,0),$AD$8,IF(_xlfn.RANK.EQ(N959,$N$2:$N$1000,0)&lt;=ROUND(COUNTIFS($G$2:$G$1000,"&gt;=50",$F$2:$F$1000,"&gt;=55")/100*$AC$9,0),$AC$8,IF(_xlfn.RANK.EQ(O959,$O$2:$O$1000,0)&lt;=ROUND(COUNTIFS($G$2:$G$1000,"&gt;=50",$F$2:$F$1000,"&gt;=55")/100*$AB$9,0),$AB$8,IF(_xlfn.RANK.EQ(P959,$P$2:$P$1000,0)&lt;=ROUND(COUNTIFS($G$2:$G$1000,"&gt;=50",$F$2:$F$1000,"&gt;=55")/100*$AA$9,0),$AA$8,$Z$8)))))),IF(I959&gt;=$Y$9,$Y$8,$X$8)),IF(I959&gt;=$X$32,$X$30,IF(I959&gt;=$Y$32,$Y$30,IF(I959&gt;=$Z$32,$Z$30,IF(I959&gt;=$AA$32,$AA$30,IF(I959&gt;=$AB$32,$AB$30,IF(I959&gt;=$AC$32,$AC$30,IF(I959&gt;=$AD$32,$AD$30,IF(I959&gt;=$AE$32,$AE$30,$AF$30))))))))),"")</f>
        <v/>
      </c>
      <c r="S959" s="9" t="str" cm="1">
        <f t="array" ref="S959">IF(AND(D959&lt;&gt;"",D959&lt;&gt;"GR"),IF(COUNTIF($H$2:$H$1000,"&gt;=50")&gt;=10,IF(D959&lt;&gt;"GR",IF(AND(D959&gt;=55,H959&gt;=50),_xlfn.IFS(AND(H959&gt;=$AF$11,H959&gt;$AE$10,H959&gt;$AD$10,H959&gt;$AC$10,H959&gt;$AB$10,H959&gt;$AA$10,H959&gt;$Z$10),"AA",AND(H959&gt;=$AE$11,H959&gt;$AD$10,H959&gt;$AC$10,H959&gt;$AB$10,H959&gt;$AA$10,H959&gt;$Z$10),"BA",AND(H959&gt;=$AD$11,H959&gt;$AC$10,H959&gt;$AB$10,H959&gt;$AA$10,H959&gt;$Z$10),"BB",AND(H959&gt;=$AC$11,H959&gt;$AB$10,H959&gt;$AA$10,H959&gt;$Z$10),"CB",AND(H959&gt;=$AB$11,H959&gt;$AA$10,H959&gt;$Z$10),"CC",AND(H959&gt;=$AA$11,H959&gt;$Z$10),"DC",H959&gt;=50,"DD"),IF(H959&gt;=$Y$9,"FD","FF")),R959),IF(J959&gt;=$X$32,$X$30,IF(J959&gt;=$Y$32,$Y$30,IF(J959&gt;=$Z$32,$Z$30,IF(J959&gt;=$AA$32,$AA$30,IF(J959&gt;=$AB$32,$AB$30,IF(J959&gt;=$AC$32,$AC$30,IF(J959&gt;=$AD$32,$AD$30,IF(J959&gt;=$AE$32,$AE$30,$AF$30))))))))),R959)</f>
        <v/>
      </c>
      <c r="T959" s="9" t="str" cm="1">
        <f t="array" ref="T959">IF(A959&lt;&gt;"",IF(_xlfn.BITOR(D959&lt;&gt;"GR",D959&lt;&gt;""),IF(AND(J959&gt;=50,D959&gt;=55),_xlfn.RANK.EQ(J959,$J$2:$J$1000,0),_xlfn.IFS(S959="FD",999,S959="FF",1000)),IF(AND(J959&gt;=50,F959&gt;=55),_xlfn.RANK.EQ(J959,$J$2:$J$326,0),_xlfn.IFS(S959="FD",999,S959="FF",1000))),"")</f>
        <v/>
      </c>
    </row>
    <row r="960" spans="1:20" x14ac:dyDescent="0.2">
      <c r="A960" s="3"/>
      <c r="B960" s="3"/>
      <c r="C960" s="3"/>
      <c r="D960" s="3"/>
      <c r="E960" s="16">
        <f t="shared" si="189"/>
        <v>0</v>
      </c>
      <c r="F960" s="16">
        <f t="shared" si="190"/>
        <v>0</v>
      </c>
      <c r="G960" s="9">
        <f t="shared" si="188"/>
        <v>0</v>
      </c>
      <c r="H960" s="9">
        <f t="shared" si="191"/>
        <v>0</v>
      </c>
      <c r="I960" s="9">
        <f t="shared" si="199"/>
        <v>0</v>
      </c>
      <c r="J960" s="9">
        <f t="shared" si="200"/>
        <v>0</v>
      </c>
      <c r="K960" s="9" t="str">
        <f t="shared" si="192"/>
        <v/>
      </c>
      <c r="L960" s="9" t="str">
        <f t="shared" si="193"/>
        <v/>
      </c>
      <c r="M960" s="9" t="str">
        <f t="shared" si="194"/>
        <v/>
      </c>
      <c r="N960" s="9" t="str">
        <f t="shared" si="195"/>
        <v/>
      </c>
      <c r="O960" s="9" t="str">
        <f t="shared" si="196"/>
        <v/>
      </c>
      <c r="P960" s="9" t="str">
        <f t="shared" si="197"/>
        <v/>
      </c>
      <c r="Q960" s="9" t="str">
        <f t="shared" si="198"/>
        <v/>
      </c>
      <c r="R960" s="9" t="str">
        <f>IF(A960&lt;&gt;"",IF(COUNTIF($G$2:$G$1000,"&gt;=50")&gt;=10,IF(AND(F960&gt;=55,G960&gt;=50),IF(_xlfn.RANK.EQ(K960,$K$2:$K$1000,0)&lt;=ROUND(COUNTIFS($G$2:$G$1000,"&gt;=50",$F$2:$F$1000,"&gt;=55")/100*$AF$9,0),$AF$8,IF(_xlfn.RANK.EQ(L960,$L$2:$L$1000,0)&lt;=ROUND(COUNTIFS($G$2:$G$1000,"&gt;=50",$F$2:$F$1000,"&gt;=55")/100*$AE$9,0),$AE$8,IF(_xlfn.RANK.EQ(M960,$M$2:$M$1000,0)&lt;=ROUND(COUNTIFS($G$2:$G$1000,"&gt;=50",$F$2:$F$1000,"&gt;=55")/100*$AD$9,0),$AD$8,IF(_xlfn.RANK.EQ(N960,$N$2:$N$1000,0)&lt;=ROUND(COUNTIFS($G$2:$G$1000,"&gt;=50",$F$2:$F$1000,"&gt;=55")/100*$AC$9,0),$AC$8,IF(_xlfn.RANK.EQ(O960,$O$2:$O$1000,0)&lt;=ROUND(COUNTIFS($G$2:$G$1000,"&gt;=50",$F$2:$F$1000,"&gt;=55")/100*$AB$9,0),$AB$8,IF(_xlfn.RANK.EQ(P960,$P$2:$P$1000,0)&lt;=ROUND(COUNTIFS($G$2:$G$1000,"&gt;=50",$F$2:$F$1000,"&gt;=55")/100*$AA$9,0),$AA$8,$Z$8)))))),IF(I960&gt;=$Y$9,$Y$8,$X$8)),IF(I960&gt;=$X$32,$X$30,IF(I960&gt;=$Y$32,$Y$30,IF(I960&gt;=$Z$32,$Z$30,IF(I960&gt;=$AA$32,$AA$30,IF(I960&gt;=$AB$32,$AB$30,IF(I960&gt;=$AC$32,$AC$30,IF(I960&gt;=$AD$32,$AD$30,IF(I960&gt;=$AE$32,$AE$30,$AF$30))))))))),"")</f>
        <v/>
      </c>
      <c r="S960" s="9" t="str" cm="1">
        <f t="array" ref="S960">IF(AND(D960&lt;&gt;"",D960&lt;&gt;"GR"),IF(COUNTIF($H$2:$H$1000,"&gt;=50")&gt;=10,IF(D960&lt;&gt;"GR",IF(AND(D960&gt;=55,H960&gt;=50),_xlfn.IFS(AND(H960&gt;=$AF$11,H960&gt;$AE$10,H960&gt;$AD$10,H960&gt;$AC$10,H960&gt;$AB$10,H960&gt;$AA$10,H960&gt;$Z$10),"AA",AND(H960&gt;=$AE$11,H960&gt;$AD$10,H960&gt;$AC$10,H960&gt;$AB$10,H960&gt;$AA$10,H960&gt;$Z$10),"BA",AND(H960&gt;=$AD$11,H960&gt;$AC$10,H960&gt;$AB$10,H960&gt;$AA$10,H960&gt;$Z$10),"BB",AND(H960&gt;=$AC$11,H960&gt;$AB$10,H960&gt;$AA$10,H960&gt;$Z$10),"CB",AND(H960&gt;=$AB$11,H960&gt;$AA$10,H960&gt;$Z$10),"CC",AND(H960&gt;=$AA$11,H960&gt;$Z$10),"DC",H960&gt;=50,"DD"),IF(H960&gt;=$Y$9,"FD","FF")),R960),IF(J960&gt;=$X$32,$X$30,IF(J960&gt;=$Y$32,$Y$30,IF(J960&gt;=$Z$32,$Z$30,IF(J960&gt;=$AA$32,$AA$30,IF(J960&gt;=$AB$32,$AB$30,IF(J960&gt;=$AC$32,$AC$30,IF(J960&gt;=$AD$32,$AD$30,IF(J960&gt;=$AE$32,$AE$30,$AF$30))))))))),R960)</f>
        <v/>
      </c>
      <c r="T960" s="9" t="str" cm="1">
        <f t="array" ref="T960">IF(A960&lt;&gt;"",IF(_xlfn.BITOR(D960&lt;&gt;"GR",D960&lt;&gt;""),IF(AND(J960&gt;=50,D960&gt;=55),_xlfn.RANK.EQ(J960,$J$2:$J$1000,0),_xlfn.IFS(S960="FD",999,S960="FF",1000)),IF(AND(J960&gt;=50,F960&gt;=55),_xlfn.RANK.EQ(J960,$J$2:$J$326,0),_xlfn.IFS(S960="FD",999,S960="FF",1000))),"")</f>
        <v/>
      </c>
    </row>
    <row r="961" spans="1:20" x14ac:dyDescent="0.2">
      <c r="A961" s="3"/>
      <c r="B961" s="3"/>
      <c r="C961" s="3"/>
      <c r="D961" s="3"/>
      <c r="E961" s="16">
        <f t="shared" si="189"/>
        <v>0</v>
      </c>
      <c r="F961" s="16">
        <f t="shared" si="190"/>
        <v>0</v>
      </c>
      <c r="G961" s="9">
        <f t="shared" si="188"/>
        <v>0</v>
      </c>
      <c r="H961" s="9">
        <f t="shared" si="191"/>
        <v>0</v>
      </c>
      <c r="I961" s="9">
        <f t="shared" si="199"/>
        <v>0</v>
      </c>
      <c r="J961" s="9">
        <f t="shared" si="200"/>
        <v>0</v>
      </c>
      <c r="K961" s="9" t="str">
        <f t="shared" si="192"/>
        <v/>
      </c>
      <c r="L961" s="9" t="str">
        <f t="shared" si="193"/>
        <v/>
      </c>
      <c r="M961" s="9" t="str">
        <f t="shared" si="194"/>
        <v/>
      </c>
      <c r="N961" s="9" t="str">
        <f t="shared" si="195"/>
        <v/>
      </c>
      <c r="O961" s="9" t="str">
        <f t="shared" si="196"/>
        <v/>
      </c>
      <c r="P961" s="9" t="str">
        <f t="shared" si="197"/>
        <v/>
      </c>
      <c r="Q961" s="9" t="str">
        <f t="shared" si="198"/>
        <v/>
      </c>
      <c r="R961" s="9" t="str">
        <f>IF(A961&lt;&gt;"",IF(COUNTIF($G$2:$G$1000,"&gt;=50")&gt;=10,IF(AND(F961&gt;=55,G961&gt;=50),IF(_xlfn.RANK.EQ(K961,$K$2:$K$1000,0)&lt;=ROUND(COUNTIFS($G$2:$G$1000,"&gt;=50",$F$2:$F$1000,"&gt;=55")/100*$AF$9,0),$AF$8,IF(_xlfn.RANK.EQ(L961,$L$2:$L$1000,0)&lt;=ROUND(COUNTIFS($G$2:$G$1000,"&gt;=50",$F$2:$F$1000,"&gt;=55")/100*$AE$9,0),$AE$8,IF(_xlfn.RANK.EQ(M961,$M$2:$M$1000,0)&lt;=ROUND(COUNTIFS($G$2:$G$1000,"&gt;=50",$F$2:$F$1000,"&gt;=55")/100*$AD$9,0),$AD$8,IF(_xlfn.RANK.EQ(N961,$N$2:$N$1000,0)&lt;=ROUND(COUNTIFS($G$2:$G$1000,"&gt;=50",$F$2:$F$1000,"&gt;=55")/100*$AC$9,0),$AC$8,IF(_xlfn.RANK.EQ(O961,$O$2:$O$1000,0)&lt;=ROUND(COUNTIFS($G$2:$G$1000,"&gt;=50",$F$2:$F$1000,"&gt;=55")/100*$AB$9,0),$AB$8,IF(_xlfn.RANK.EQ(P961,$P$2:$P$1000,0)&lt;=ROUND(COUNTIFS($G$2:$G$1000,"&gt;=50",$F$2:$F$1000,"&gt;=55")/100*$AA$9,0),$AA$8,$Z$8)))))),IF(I961&gt;=$Y$9,$Y$8,$X$8)),IF(I961&gt;=$X$32,$X$30,IF(I961&gt;=$Y$32,$Y$30,IF(I961&gt;=$Z$32,$Z$30,IF(I961&gt;=$AA$32,$AA$30,IF(I961&gt;=$AB$32,$AB$30,IF(I961&gt;=$AC$32,$AC$30,IF(I961&gt;=$AD$32,$AD$30,IF(I961&gt;=$AE$32,$AE$30,$AF$30))))))))),"")</f>
        <v/>
      </c>
      <c r="S961" s="9" t="str" cm="1">
        <f t="array" ref="S961">IF(AND(D961&lt;&gt;"",D961&lt;&gt;"GR"),IF(COUNTIF($H$2:$H$1000,"&gt;=50")&gt;=10,IF(D961&lt;&gt;"GR",IF(AND(D961&gt;=55,H961&gt;=50),_xlfn.IFS(AND(H961&gt;=$AF$11,H961&gt;$AE$10,H961&gt;$AD$10,H961&gt;$AC$10,H961&gt;$AB$10,H961&gt;$AA$10,H961&gt;$Z$10),"AA",AND(H961&gt;=$AE$11,H961&gt;$AD$10,H961&gt;$AC$10,H961&gt;$AB$10,H961&gt;$AA$10,H961&gt;$Z$10),"BA",AND(H961&gt;=$AD$11,H961&gt;$AC$10,H961&gt;$AB$10,H961&gt;$AA$10,H961&gt;$Z$10),"BB",AND(H961&gt;=$AC$11,H961&gt;$AB$10,H961&gt;$AA$10,H961&gt;$Z$10),"CB",AND(H961&gt;=$AB$11,H961&gt;$AA$10,H961&gt;$Z$10),"CC",AND(H961&gt;=$AA$11,H961&gt;$Z$10),"DC",H961&gt;=50,"DD"),IF(H961&gt;=$Y$9,"FD","FF")),R961),IF(J961&gt;=$X$32,$X$30,IF(J961&gt;=$Y$32,$Y$30,IF(J961&gt;=$Z$32,$Z$30,IF(J961&gt;=$AA$32,$AA$30,IF(J961&gt;=$AB$32,$AB$30,IF(J961&gt;=$AC$32,$AC$30,IF(J961&gt;=$AD$32,$AD$30,IF(J961&gt;=$AE$32,$AE$30,$AF$30))))))))),R961)</f>
        <v/>
      </c>
      <c r="T961" s="9" t="str" cm="1">
        <f t="array" ref="T961">IF(A961&lt;&gt;"",IF(_xlfn.BITOR(D961&lt;&gt;"GR",D961&lt;&gt;""),IF(AND(J961&gt;=50,D961&gt;=55),_xlfn.RANK.EQ(J961,$J$2:$J$1000,0),_xlfn.IFS(S961="FD",999,S961="FF",1000)),IF(AND(J961&gt;=50,F961&gt;=55),_xlfn.RANK.EQ(J961,$J$2:$J$326,0),_xlfn.IFS(S961="FD",999,S961="FF",1000))),"")</f>
        <v/>
      </c>
    </row>
    <row r="962" spans="1:20" x14ac:dyDescent="0.2">
      <c r="A962" s="3"/>
      <c r="B962" s="3"/>
      <c r="C962" s="3"/>
      <c r="D962" s="3"/>
      <c r="E962" s="16">
        <f t="shared" si="189"/>
        <v>0</v>
      </c>
      <c r="F962" s="16">
        <f t="shared" si="190"/>
        <v>0</v>
      </c>
      <c r="G962" s="9">
        <f t="shared" ref="G962:G1000" si="201">(E962*0.4)+(F962*0.6)</f>
        <v>0</v>
      </c>
      <c r="H962" s="9">
        <f t="shared" si="191"/>
        <v>0</v>
      </c>
      <c r="I962" s="9">
        <f t="shared" si="199"/>
        <v>0</v>
      </c>
      <c r="J962" s="9">
        <f t="shared" si="200"/>
        <v>0</v>
      </c>
      <c r="K962" s="9" t="str">
        <f t="shared" si="192"/>
        <v/>
      </c>
      <c r="L962" s="9" t="str">
        <f t="shared" si="193"/>
        <v/>
      </c>
      <c r="M962" s="9" t="str">
        <f t="shared" si="194"/>
        <v/>
      </c>
      <c r="N962" s="9" t="str">
        <f t="shared" si="195"/>
        <v/>
      </c>
      <c r="O962" s="9" t="str">
        <f t="shared" si="196"/>
        <v/>
      </c>
      <c r="P962" s="9" t="str">
        <f t="shared" si="197"/>
        <v/>
      </c>
      <c r="Q962" s="9" t="str">
        <f t="shared" si="198"/>
        <v/>
      </c>
      <c r="R962" s="9" t="str">
        <f>IF(A962&lt;&gt;"",IF(COUNTIF($G$2:$G$1000,"&gt;=50")&gt;=10,IF(AND(F962&gt;=55,G962&gt;=50),IF(_xlfn.RANK.EQ(K962,$K$2:$K$1000,0)&lt;=ROUND(COUNTIFS($G$2:$G$1000,"&gt;=50",$F$2:$F$1000,"&gt;=55")/100*$AF$9,0),$AF$8,IF(_xlfn.RANK.EQ(L962,$L$2:$L$1000,0)&lt;=ROUND(COUNTIFS($G$2:$G$1000,"&gt;=50",$F$2:$F$1000,"&gt;=55")/100*$AE$9,0),$AE$8,IF(_xlfn.RANK.EQ(M962,$M$2:$M$1000,0)&lt;=ROUND(COUNTIFS($G$2:$G$1000,"&gt;=50",$F$2:$F$1000,"&gt;=55")/100*$AD$9,0),$AD$8,IF(_xlfn.RANK.EQ(N962,$N$2:$N$1000,0)&lt;=ROUND(COUNTIFS($G$2:$G$1000,"&gt;=50",$F$2:$F$1000,"&gt;=55")/100*$AC$9,0),$AC$8,IF(_xlfn.RANK.EQ(O962,$O$2:$O$1000,0)&lt;=ROUND(COUNTIFS($G$2:$G$1000,"&gt;=50",$F$2:$F$1000,"&gt;=55")/100*$AB$9,0),$AB$8,IF(_xlfn.RANK.EQ(P962,$P$2:$P$1000,0)&lt;=ROUND(COUNTIFS($G$2:$G$1000,"&gt;=50",$F$2:$F$1000,"&gt;=55")/100*$AA$9,0),$AA$8,$Z$8)))))),IF(I962&gt;=$Y$9,$Y$8,$X$8)),IF(I962&gt;=$X$32,$X$30,IF(I962&gt;=$Y$32,$Y$30,IF(I962&gt;=$Z$32,$Z$30,IF(I962&gt;=$AA$32,$AA$30,IF(I962&gt;=$AB$32,$AB$30,IF(I962&gt;=$AC$32,$AC$30,IF(I962&gt;=$AD$32,$AD$30,IF(I962&gt;=$AE$32,$AE$30,$AF$30))))))))),"")</f>
        <v/>
      </c>
      <c r="S962" s="9" t="str" cm="1">
        <f t="array" ref="S962">IF(AND(D962&lt;&gt;"",D962&lt;&gt;"GR"),IF(COUNTIF($H$2:$H$1000,"&gt;=50")&gt;=10,IF(D962&lt;&gt;"GR",IF(AND(D962&gt;=55,H962&gt;=50),_xlfn.IFS(AND(H962&gt;=$AF$11,H962&gt;$AE$10,H962&gt;$AD$10,H962&gt;$AC$10,H962&gt;$AB$10,H962&gt;$AA$10,H962&gt;$Z$10),"AA",AND(H962&gt;=$AE$11,H962&gt;$AD$10,H962&gt;$AC$10,H962&gt;$AB$10,H962&gt;$AA$10,H962&gt;$Z$10),"BA",AND(H962&gt;=$AD$11,H962&gt;$AC$10,H962&gt;$AB$10,H962&gt;$AA$10,H962&gt;$Z$10),"BB",AND(H962&gt;=$AC$11,H962&gt;$AB$10,H962&gt;$AA$10,H962&gt;$Z$10),"CB",AND(H962&gt;=$AB$11,H962&gt;$AA$10,H962&gt;$Z$10),"CC",AND(H962&gt;=$AA$11,H962&gt;$Z$10),"DC",H962&gt;=50,"DD"),IF(H962&gt;=$Y$9,"FD","FF")),R962),IF(J962&gt;=$X$32,$X$30,IF(J962&gt;=$Y$32,$Y$30,IF(J962&gt;=$Z$32,$Z$30,IF(J962&gt;=$AA$32,$AA$30,IF(J962&gt;=$AB$32,$AB$30,IF(J962&gt;=$AC$32,$AC$30,IF(J962&gt;=$AD$32,$AD$30,IF(J962&gt;=$AE$32,$AE$30,$AF$30))))))))),R962)</f>
        <v/>
      </c>
      <c r="T962" s="9" t="str" cm="1">
        <f t="array" ref="T962">IF(A962&lt;&gt;"",IF(_xlfn.BITOR(D962&lt;&gt;"GR",D962&lt;&gt;""),IF(AND(J962&gt;=50,D962&gt;=55),_xlfn.RANK.EQ(J962,$J$2:$J$1000,0),_xlfn.IFS(S962="FD",999,S962="FF",1000)),IF(AND(J962&gt;=50,F962&gt;=55),_xlfn.RANK.EQ(J962,$J$2:$J$326,0),_xlfn.IFS(S962="FD",999,S962="FF",1000))),"")</f>
        <v/>
      </c>
    </row>
    <row r="963" spans="1:20" x14ac:dyDescent="0.2">
      <c r="A963" s="3"/>
      <c r="B963" s="3"/>
      <c r="C963" s="3"/>
      <c r="D963" s="3"/>
      <c r="E963" s="16">
        <f t="shared" ref="E963:E1000" si="202">IF(_xlfn.BITOR(B963="GR",B963=""),0,B963)</f>
        <v>0</v>
      </c>
      <c r="F963" s="16">
        <f t="shared" ref="F963:F1000" si="203">IF(_xlfn.BITOR(C963="",C963="GR"),0,C963)</f>
        <v>0</v>
      </c>
      <c r="G963" s="9">
        <f t="shared" si="201"/>
        <v>0</v>
      </c>
      <c r="H963" s="9">
        <f t="shared" ref="H963:H1000" si="204">IF(AND(D963&lt;&gt;"",D963&lt;&gt;"GR"),(E963*0.4)+(D963*0.6),G963)</f>
        <v>0</v>
      </c>
      <c r="I963" s="9">
        <f t="shared" si="199"/>
        <v>0</v>
      </c>
      <c r="J963" s="9">
        <f t="shared" si="200"/>
        <v>0</v>
      </c>
      <c r="K963" s="9" t="str">
        <f t="shared" ref="K963:K1000" si="205">IF(AND(G963&gt;=50,F963&gt;=55),G963,"")</f>
        <v/>
      </c>
      <c r="L963" s="9" t="str">
        <f t="shared" ref="L963:L1000" si="206">IF(K963&lt;&gt;"",IF(_xlfn.RANK.EQ(K963,$K$2:$K$326,0)&lt;=ROUND(COUNTIFS($G$2:$G$326,"&gt;=50",$F$2:$F$326,"&gt;=55")/100*$AF$9,0),"",G963),"")</f>
        <v/>
      </c>
      <c r="M963" s="9" t="str">
        <f t="shared" ref="M963:M1000" si="207">IF(L963&lt;&gt;"",IF(_xlfn.RANK.EQ(L963,$L$2:$L$326,0)&lt;=ROUND(COUNTIFS($G$2:$G$326,"&gt;=50",$F$2:$F$326,"&gt;=55")/100*$AE$9,0),"",G963),"")</f>
        <v/>
      </c>
      <c r="N963" s="9" t="str">
        <f t="shared" ref="N963:N1000" si="208">IF(M963&lt;&gt;"",IF(_xlfn.RANK.EQ(M963,$M$2:$M$326,0)&lt;=ROUND(COUNTIFS($G$2:$G$326,"&gt;=50",$F$2:$F$326,"&gt;=55")/100*$AD$9,0),"",G963),"")</f>
        <v/>
      </c>
      <c r="O963" s="9" t="str">
        <f t="shared" ref="O963:O1000" si="209">IF(N963&lt;&gt;"",IF(_xlfn.RANK.EQ(N963,$N$2:$N$326,0)&lt;=ROUND(COUNTIFS($G$2:$G$326,"&gt;=50",$F$2:$F$326,"&gt;=55")/100*$AC$9,0),"",G963),"")</f>
        <v/>
      </c>
      <c r="P963" s="9" t="str">
        <f t="shared" ref="P963:P1000" si="210">IF(O963&lt;&gt;"",IF(_xlfn.RANK.EQ(O963,$O$2:$O$326,0)&lt;=ROUND(COUNTIFS($G$2:$G$326,"&gt;=50",$F$2:$F$326,"&gt;=55")/100*$AB$9,0),"",G963),"")</f>
        <v/>
      </c>
      <c r="Q963" s="9" t="str">
        <f t="shared" ref="Q963:Q1000" si="211">IF(P963&lt;&gt;"",IF(_xlfn.RANK.EQ(P963,$P$2:$P$326,0)&lt;=ROUND(COUNTIFS($G$2:$G$326,"&gt;=50",$F$2:$F$326,"&gt;=55")/100*$AA$9,0),"",G963),"")</f>
        <v/>
      </c>
      <c r="R963" s="9" t="str">
        <f>IF(A963&lt;&gt;"",IF(COUNTIF($G$2:$G$1000,"&gt;=50")&gt;=10,IF(AND(F963&gt;=55,G963&gt;=50),IF(_xlfn.RANK.EQ(K963,$K$2:$K$1000,0)&lt;=ROUND(COUNTIFS($G$2:$G$1000,"&gt;=50",$F$2:$F$1000,"&gt;=55")/100*$AF$9,0),$AF$8,IF(_xlfn.RANK.EQ(L963,$L$2:$L$1000,0)&lt;=ROUND(COUNTIFS($G$2:$G$1000,"&gt;=50",$F$2:$F$1000,"&gt;=55")/100*$AE$9,0),$AE$8,IF(_xlfn.RANK.EQ(M963,$M$2:$M$1000,0)&lt;=ROUND(COUNTIFS($G$2:$G$1000,"&gt;=50",$F$2:$F$1000,"&gt;=55")/100*$AD$9,0),$AD$8,IF(_xlfn.RANK.EQ(N963,$N$2:$N$1000,0)&lt;=ROUND(COUNTIFS($G$2:$G$1000,"&gt;=50",$F$2:$F$1000,"&gt;=55")/100*$AC$9,0),$AC$8,IF(_xlfn.RANK.EQ(O963,$O$2:$O$1000,0)&lt;=ROUND(COUNTIFS($G$2:$G$1000,"&gt;=50",$F$2:$F$1000,"&gt;=55")/100*$AB$9,0),$AB$8,IF(_xlfn.RANK.EQ(P963,$P$2:$P$1000,0)&lt;=ROUND(COUNTIFS($G$2:$G$1000,"&gt;=50",$F$2:$F$1000,"&gt;=55")/100*$AA$9,0),$AA$8,$Z$8)))))),IF(I963&gt;=$Y$9,$Y$8,$X$8)),IF(I963&gt;=$X$32,$X$30,IF(I963&gt;=$Y$32,$Y$30,IF(I963&gt;=$Z$32,$Z$30,IF(I963&gt;=$AA$32,$AA$30,IF(I963&gt;=$AB$32,$AB$30,IF(I963&gt;=$AC$32,$AC$30,IF(I963&gt;=$AD$32,$AD$30,IF(I963&gt;=$AE$32,$AE$30,$AF$30))))))))),"")</f>
        <v/>
      </c>
      <c r="S963" s="9" t="str" cm="1">
        <f t="array" ref="S963">IF(AND(D963&lt;&gt;"",D963&lt;&gt;"GR"),IF(COUNTIF($H$2:$H$1000,"&gt;=50")&gt;=10,IF(D963&lt;&gt;"GR",IF(AND(D963&gt;=55,H963&gt;=50),_xlfn.IFS(AND(H963&gt;=$AF$11,H963&gt;$AE$10,H963&gt;$AD$10,H963&gt;$AC$10,H963&gt;$AB$10,H963&gt;$AA$10,H963&gt;$Z$10),"AA",AND(H963&gt;=$AE$11,H963&gt;$AD$10,H963&gt;$AC$10,H963&gt;$AB$10,H963&gt;$AA$10,H963&gt;$Z$10),"BA",AND(H963&gt;=$AD$11,H963&gt;$AC$10,H963&gt;$AB$10,H963&gt;$AA$10,H963&gt;$Z$10),"BB",AND(H963&gt;=$AC$11,H963&gt;$AB$10,H963&gt;$AA$10,H963&gt;$Z$10),"CB",AND(H963&gt;=$AB$11,H963&gt;$AA$10,H963&gt;$Z$10),"CC",AND(H963&gt;=$AA$11,H963&gt;$Z$10),"DC",H963&gt;=50,"DD"),IF(H963&gt;=$Y$9,"FD","FF")),R963),IF(J963&gt;=$X$32,$X$30,IF(J963&gt;=$Y$32,$Y$30,IF(J963&gt;=$Z$32,$Z$30,IF(J963&gt;=$AA$32,$AA$30,IF(J963&gt;=$AB$32,$AB$30,IF(J963&gt;=$AC$32,$AC$30,IF(J963&gt;=$AD$32,$AD$30,IF(J963&gt;=$AE$32,$AE$30,$AF$30))))))))),R963)</f>
        <v/>
      </c>
      <c r="T963" s="9" t="str" cm="1">
        <f t="array" ref="T963">IF(A963&lt;&gt;"",IF(_xlfn.BITOR(D963&lt;&gt;"GR",D963&lt;&gt;""),IF(AND(J963&gt;=50,D963&gt;=55),_xlfn.RANK.EQ(J963,$J$2:$J$1000,0),_xlfn.IFS(S963="FD",999,S963="FF",1000)),IF(AND(J963&gt;=50,F963&gt;=55),_xlfn.RANK.EQ(J963,$J$2:$J$326,0),_xlfn.IFS(S963="FD",999,S963="FF",1000))),"")</f>
        <v/>
      </c>
    </row>
    <row r="964" spans="1:20" x14ac:dyDescent="0.2">
      <c r="A964" s="3"/>
      <c r="B964" s="3"/>
      <c r="C964" s="3"/>
      <c r="D964" s="3"/>
      <c r="E964" s="16">
        <f t="shared" si="202"/>
        <v>0</v>
      </c>
      <c r="F964" s="16">
        <f t="shared" si="203"/>
        <v>0</v>
      </c>
      <c r="G964" s="9">
        <f t="shared" si="201"/>
        <v>0</v>
      </c>
      <c r="H964" s="9">
        <f t="shared" si="204"/>
        <v>0</v>
      </c>
      <c r="I964" s="9">
        <f t="shared" si="199"/>
        <v>0</v>
      </c>
      <c r="J964" s="9">
        <f t="shared" si="200"/>
        <v>0</v>
      </c>
      <c r="K964" s="9" t="str">
        <f t="shared" si="205"/>
        <v/>
      </c>
      <c r="L964" s="9" t="str">
        <f t="shared" si="206"/>
        <v/>
      </c>
      <c r="M964" s="9" t="str">
        <f t="shared" si="207"/>
        <v/>
      </c>
      <c r="N964" s="9" t="str">
        <f t="shared" si="208"/>
        <v/>
      </c>
      <c r="O964" s="9" t="str">
        <f t="shared" si="209"/>
        <v/>
      </c>
      <c r="P964" s="9" t="str">
        <f t="shared" si="210"/>
        <v/>
      </c>
      <c r="Q964" s="9" t="str">
        <f t="shared" si="211"/>
        <v/>
      </c>
      <c r="R964" s="9" t="str">
        <f>IF(A964&lt;&gt;"",IF(COUNTIF($G$2:$G$1000,"&gt;=50")&gt;=10,IF(AND(F964&gt;=55,G964&gt;=50),IF(_xlfn.RANK.EQ(K964,$K$2:$K$1000,0)&lt;=ROUND(COUNTIFS($G$2:$G$1000,"&gt;=50",$F$2:$F$1000,"&gt;=55")/100*$AF$9,0),$AF$8,IF(_xlfn.RANK.EQ(L964,$L$2:$L$1000,0)&lt;=ROUND(COUNTIFS($G$2:$G$1000,"&gt;=50",$F$2:$F$1000,"&gt;=55")/100*$AE$9,0),$AE$8,IF(_xlfn.RANK.EQ(M964,$M$2:$M$1000,0)&lt;=ROUND(COUNTIFS($G$2:$G$1000,"&gt;=50",$F$2:$F$1000,"&gt;=55")/100*$AD$9,0),$AD$8,IF(_xlfn.RANK.EQ(N964,$N$2:$N$1000,0)&lt;=ROUND(COUNTIFS($G$2:$G$1000,"&gt;=50",$F$2:$F$1000,"&gt;=55")/100*$AC$9,0),$AC$8,IF(_xlfn.RANK.EQ(O964,$O$2:$O$1000,0)&lt;=ROUND(COUNTIFS($G$2:$G$1000,"&gt;=50",$F$2:$F$1000,"&gt;=55")/100*$AB$9,0),$AB$8,IF(_xlfn.RANK.EQ(P964,$P$2:$P$1000,0)&lt;=ROUND(COUNTIFS($G$2:$G$1000,"&gt;=50",$F$2:$F$1000,"&gt;=55")/100*$AA$9,0),$AA$8,$Z$8)))))),IF(I964&gt;=$Y$9,$Y$8,$X$8)),IF(I964&gt;=$X$32,$X$30,IF(I964&gt;=$Y$32,$Y$30,IF(I964&gt;=$Z$32,$Z$30,IF(I964&gt;=$AA$32,$AA$30,IF(I964&gt;=$AB$32,$AB$30,IF(I964&gt;=$AC$32,$AC$30,IF(I964&gt;=$AD$32,$AD$30,IF(I964&gt;=$AE$32,$AE$30,$AF$30))))))))),"")</f>
        <v/>
      </c>
      <c r="S964" s="9" t="str" cm="1">
        <f t="array" ref="S964">IF(AND(D964&lt;&gt;"",D964&lt;&gt;"GR"),IF(COUNTIF($H$2:$H$1000,"&gt;=50")&gt;=10,IF(D964&lt;&gt;"GR",IF(AND(D964&gt;=55,H964&gt;=50),_xlfn.IFS(AND(H964&gt;=$AF$11,H964&gt;$AE$10,H964&gt;$AD$10,H964&gt;$AC$10,H964&gt;$AB$10,H964&gt;$AA$10,H964&gt;$Z$10),"AA",AND(H964&gt;=$AE$11,H964&gt;$AD$10,H964&gt;$AC$10,H964&gt;$AB$10,H964&gt;$AA$10,H964&gt;$Z$10),"BA",AND(H964&gt;=$AD$11,H964&gt;$AC$10,H964&gt;$AB$10,H964&gt;$AA$10,H964&gt;$Z$10),"BB",AND(H964&gt;=$AC$11,H964&gt;$AB$10,H964&gt;$AA$10,H964&gt;$Z$10),"CB",AND(H964&gt;=$AB$11,H964&gt;$AA$10,H964&gt;$Z$10),"CC",AND(H964&gt;=$AA$11,H964&gt;$Z$10),"DC",H964&gt;=50,"DD"),IF(H964&gt;=$Y$9,"FD","FF")),R964),IF(J964&gt;=$X$32,$X$30,IF(J964&gt;=$Y$32,$Y$30,IF(J964&gt;=$Z$32,$Z$30,IF(J964&gt;=$AA$32,$AA$30,IF(J964&gt;=$AB$32,$AB$30,IF(J964&gt;=$AC$32,$AC$30,IF(J964&gt;=$AD$32,$AD$30,IF(J964&gt;=$AE$32,$AE$30,$AF$30))))))))),R964)</f>
        <v/>
      </c>
      <c r="T964" s="9" t="str" cm="1">
        <f t="array" ref="T964">IF(A964&lt;&gt;"",IF(_xlfn.BITOR(D964&lt;&gt;"GR",D964&lt;&gt;""),IF(AND(J964&gt;=50,D964&gt;=55),_xlfn.RANK.EQ(J964,$J$2:$J$1000,0),_xlfn.IFS(S964="FD",999,S964="FF",1000)),IF(AND(J964&gt;=50,F964&gt;=55),_xlfn.RANK.EQ(J964,$J$2:$J$326,0),_xlfn.IFS(S964="FD",999,S964="FF",1000))),"")</f>
        <v/>
      </c>
    </row>
    <row r="965" spans="1:20" x14ac:dyDescent="0.2">
      <c r="A965" s="3"/>
      <c r="B965" s="3"/>
      <c r="C965" s="3"/>
      <c r="D965" s="3"/>
      <c r="E965" s="16">
        <f t="shared" si="202"/>
        <v>0</v>
      </c>
      <c r="F965" s="16">
        <f t="shared" si="203"/>
        <v>0</v>
      </c>
      <c r="G965" s="9">
        <f t="shared" si="201"/>
        <v>0</v>
      </c>
      <c r="H965" s="9">
        <f t="shared" si="204"/>
        <v>0</v>
      </c>
      <c r="I965" s="9">
        <f t="shared" si="199"/>
        <v>0</v>
      </c>
      <c r="J965" s="9">
        <f t="shared" si="200"/>
        <v>0</v>
      </c>
      <c r="K965" s="9" t="str">
        <f t="shared" si="205"/>
        <v/>
      </c>
      <c r="L965" s="9" t="str">
        <f t="shared" si="206"/>
        <v/>
      </c>
      <c r="M965" s="9" t="str">
        <f t="shared" si="207"/>
        <v/>
      </c>
      <c r="N965" s="9" t="str">
        <f t="shared" si="208"/>
        <v/>
      </c>
      <c r="O965" s="9" t="str">
        <f t="shared" si="209"/>
        <v/>
      </c>
      <c r="P965" s="9" t="str">
        <f t="shared" si="210"/>
        <v/>
      </c>
      <c r="Q965" s="9" t="str">
        <f t="shared" si="211"/>
        <v/>
      </c>
      <c r="R965" s="9" t="str">
        <f>IF(A965&lt;&gt;"",IF(COUNTIF($G$2:$G$1000,"&gt;=50")&gt;=10,IF(AND(F965&gt;=55,G965&gt;=50),IF(_xlfn.RANK.EQ(K965,$K$2:$K$1000,0)&lt;=ROUND(COUNTIFS($G$2:$G$1000,"&gt;=50",$F$2:$F$1000,"&gt;=55")/100*$AF$9,0),$AF$8,IF(_xlfn.RANK.EQ(L965,$L$2:$L$1000,0)&lt;=ROUND(COUNTIFS($G$2:$G$1000,"&gt;=50",$F$2:$F$1000,"&gt;=55")/100*$AE$9,0),$AE$8,IF(_xlfn.RANK.EQ(M965,$M$2:$M$1000,0)&lt;=ROUND(COUNTIFS($G$2:$G$1000,"&gt;=50",$F$2:$F$1000,"&gt;=55")/100*$AD$9,0),$AD$8,IF(_xlfn.RANK.EQ(N965,$N$2:$N$1000,0)&lt;=ROUND(COUNTIFS($G$2:$G$1000,"&gt;=50",$F$2:$F$1000,"&gt;=55")/100*$AC$9,0),$AC$8,IF(_xlfn.RANK.EQ(O965,$O$2:$O$1000,0)&lt;=ROUND(COUNTIFS($G$2:$G$1000,"&gt;=50",$F$2:$F$1000,"&gt;=55")/100*$AB$9,0),$AB$8,IF(_xlfn.RANK.EQ(P965,$P$2:$P$1000,0)&lt;=ROUND(COUNTIFS($G$2:$G$1000,"&gt;=50",$F$2:$F$1000,"&gt;=55")/100*$AA$9,0),$AA$8,$Z$8)))))),IF(I965&gt;=$Y$9,$Y$8,$X$8)),IF(I965&gt;=$X$32,$X$30,IF(I965&gt;=$Y$32,$Y$30,IF(I965&gt;=$Z$32,$Z$30,IF(I965&gt;=$AA$32,$AA$30,IF(I965&gt;=$AB$32,$AB$30,IF(I965&gt;=$AC$32,$AC$30,IF(I965&gt;=$AD$32,$AD$30,IF(I965&gt;=$AE$32,$AE$30,$AF$30))))))))),"")</f>
        <v/>
      </c>
      <c r="S965" s="9" t="str" cm="1">
        <f t="array" ref="S965">IF(AND(D965&lt;&gt;"",D965&lt;&gt;"GR"),IF(COUNTIF($H$2:$H$1000,"&gt;=50")&gt;=10,IF(D965&lt;&gt;"GR",IF(AND(D965&gt;=55,H965&gt;=50),_xlfn.IFS(AND(H965&gt;=$AF$11,H965&gt;$AE$10,H965&gt;$AD$10,H965&gt;$AC$10,H965&gt;$AB$10,H965&gt;$AA$10,H965&gt;$Z$10),"AA",AND(H965&gt;=$AE$11,H965&gt;$AD$10,H965&gt;$AC$10,H965&gt;$AB$10,H965&gt;$AA$10,H965&gt;$Z$10),"BA",AND(H965&gt;=$AD$11,H965&gt;$AC$10,H965&gt;$AB$10,H965&gt;$AA$10,H965&gt;$Z$10),"BB",AND(H965&gt;=$AC$11,H965&gt;$AB$10,H965&gt;$AA$10,H965&gt;$Z$10),"CB",AND(H965&gt;=$AB$11,H965&gt;$AA$10,H965&gt;$Z$10),"CC",AND(H965&gt;=$AA$11,H965&gt;$Z$10),"DC",H965&gt;=50,"DD"),IF(H965&gt;=$Y$9,"FD","FF")),R965),IF(J965&gt;=$X$32,$X$30,IF(J965&gt;=$Y$32,$Y$30,IF(J965&gt;=$Z$32,$Z$30,IF(J965&gt;=$AA$32,$AA$30,IF(J965&gt;=$AB$32,$AB$30,IF(J965&gt;=$AC$32,$AC$30,IF(J965&gt;=$AD$32,$AD$30,IF(J965&gt;=$AE$32,$AE$30,$AF$30))))))))),R965)</f>
        <v/>
      </c>
      <c r="T965" s="9" t="str" cm="1">
        <f t="array" ref="T965">IF(A965&lt;&gt;"",IF(_xlfn.BITOR(D965&lt;&gt;"GR",D965&lt;&gt;""),IF(AND(J965&gt;=50,D965&gt;=55),_xlfn.RANK.EQ(J965,$J$2:$J$1000,0),_xlfn.IFS(S965="FD",999,S965="FF",1000)),IF(AND(J965&gt;=50,F965&gt;=55),_xlfn.RANK.EQ(J965,$J$2:$J$326,0),_xlfn.IFS(S965="FD",999,S965="FF",1000))),"")</f>
        <v/>
      </c>
    </row>
    <row r="966" spans="1:20" x14ac:dyDescent="0.2">
      <c r="A966" s="3"/>
      <c r="B966" s="3"/>
      <c r="C966" s="3"/>
      <c r="D966" s="3"/>
      <c r="E966" s="16">
        <f t="shared" si="202"/>
        <v>0</v>
      </c>
      <c r="F966" s="16">
        <f t="shared" si="203"/>
        <v>0</v>
      </c>
      <c r="G966" s="9">
        <f t="shared" si="201"/>
        <v>0</v>
      </c>
      <c r="H966" s="9">
        <f t="shared" si="204"/>
        <v>0</v>
      </c>
      <c r="I966" s="9">
        <f t="shared" si="199"/>
        <v>0</v>
      </c>
      <c r="J966" s="9">
        <f t="shared" si="200"/>
        <v>0</v>
      </c>
      <c r="K966" s="9" t="str">
        <f t="shared" si="205"/>
        <v/>
      </c>
      <c r="L966" s="9" t="str">
        <f t="shared" si="206"/>
        <v/>
      </c>
      <c r="M966" s="9" t="str">
        <f t="shared" si="207"/>
        <v/>
      </c>
      <c r="N966" s="9" t="str">
        <f t="shared" si="208"/>
        <v/>
      </c>
      <c r="O966" s="9" t="str">
        <f t="shared" si="209"/>
        <v/>
      </c>
      <c r="P966" s="9" t="str">
        <f t="shared" si="210"/>
        <v/>
      </c>
      <c r="Q966" s="9" t="str">
        <f t="shared" si="211"/>
        <v/>
      </c>
      <c r="R966" s="9" t="str">
        <f>IF(A966&lt;&gt;"",IF(COUNTIF($G$2:$G$1000,"&gt;=50")&gt;=10,IF(AND(F966&gt;=55,G966&gt;=50),IF(_xlfn.RANK.EQ(K966,$K$2:$K$1000,0)&lt;=ROUND(COUNTIFS($G$2:$G$1000,"&gt;=50",$F$2:$F$1000,"&gt;=55")/100*$AF$9,0),$AF$8,IF(_xlfn.RANK.EQ(L966,$L$2:$L$1000,0)&lt;=ROUND(COUNTIFS($G$2:$G$1000,"&gt;=50",$F$2:$F$1000,"&gt;=55")/100*$AE$9,0),$AE$8,IF(_xlfn.RANK.EQ(M966,$M$2:$M$1000,0)&lt;=ROUND(COUNTIFS($G$2:$G$1000,"&gt;=50",$F$2:$F$1000,"&gt;=55")/100*$AD$9,0),$AD$8,IF(_xlfn.RANK.EQ(N966,$N$2:$N$1000,0)&lt;=ROUND(COUNTIFS($G$2:$G$1000,"&gt;=50",$F$2:$F$1000,"&gt;=55")/100*$AC$9,0),$AC$8,IF(_xlfn.RANK.EQ(O966,$O$2:$O$1000,0)&lt;=ROUND(COUNTIFS($G$2:$G$1000,"&gt;=50",$F$2:$F$1000,"&gt;=55")/100*$AB$9,0),$AB$8,IF(_xlfn.RANK.EQ(P966,$P$2:$P$1000,0)&lt;=ROUND(COUNTIFS($G$2:$G$1000,"&gt;=50",$F$2:$F$1000,"&gt;=55")/100*$AA$9,0),$AA$8,$Z$8)))))),IF(I966&gt;=$Y$9,$Y$8,$X$8)),IF(I966&gt;=$X$32,$X$30,IF(I966&gt;=$Y$32,$Y$30,IF(I966&gt;=$Z$32,$Z$30,IF(I966&gt;=$AA$32,$AA$30,IF(I966&gt;=$AB$32,$AB$30,IF(I966&gt;=$AC$32,$AC$30,IF(I966&gt;=$AD$32,$AD$30,IF(I966&gt;=$AE$32,$AE$30,$AF$30))))))))),"")</f>
        <v/>
      </c>
      <c r="S966" s="9" t="str" cm="1">
        <f t="array" ref="S966">IF(AND(D966&lt;&gt;"",D966&lt;&gt;"GR"),IF(COUNTIF($H$2:$H$1000,"&gt;=50")&gt;=10,IF(D966&lt;&gt;"GR",IF(AND(D966&gt;=55,H966&gt;=50),_xlfn.IFS(AND(H966&gt;=$AF$11,H966&gt;$AE$10,H966&gt;$AD$10,H966&gt;$AC$10,H966&gt;$AB$10,H966&gt;$AA$10,H966&gt;$Z$10),"AA",AND(H966&gt;=$AE$11,H966&gt;$AD$10,H966&gt;$AC$10,H966&gt;$AB$10,H966&gt;$AA$10,H966&gt;$Z$10),"BA",AND(H966&gt;=$AD$11,H966&gt;$AC$10,H966&gt;$AB$10,H966&gt;$AA$10,H966&gt;$Z$10),"BB",AND(H966&gt;=$AC$11,H966&gt;$AB$10,H966&gt;$AA$10,H966&gt;$Z$10),"CB",AND(H966&gt;=$AB$11,H966&gt;$AA$10,H966&gt;$Z$10),"CC",AND(H966&gt;=$AA$11,H966&gt;$Z$10),"DC",H966&gt;=50,"DD"),IF(H966&gt;=$Y$9,"FD","FF")),R966),IF(J966&gt;=$X$32,$X$30,IF(J966&gt;=$Y$32,$Y$30,IF(J966&gt;=$Z$32,$Z$30,IF(J966&gt;=$AA$32,$AA$30,IF(J966&gt;=$AB$32,$AB$30,IF(J966&gt;=$AC$32,$AC$30,IF(J966&gt;=$AD$32,$AD$30,IF(J966&gt;=$AE$32,$AE$30,$AF$30))))))))),R966)</f>
        <v/>
      </c>
      <c r="T966" s="9" t="str" cm="1">
        <f t="array" ref="T966">IF(A966&lt;&gt;"",IF(_xlfn.BITOR(D966&lt;&gt;"GR",D966&lt;&gt;""),IF(AND(J966&gt;=50,D966&gt;=55),_xlfn.RANK.EQ(J966,$J$2:$J$1000,0),_xlfn.IFS(S966="FD",999,S966="FF",1000)),IF(AND(J966&gt;=50,F966&gt;=55),_xlfn.RANK.EQ(J966,$J$2:$J$326,0),_xlfn.IFS(S966="FD",999,S966="FF",1000))),"")</f>
        <v/>
      </c>
    </row>
    <row r="967" spans="1:20" x14ac:dyDescent="0.2">
      <c r="A967" s="3"/>
      <c r="B967" s="3"/>
      <c r="C967" s="3"/>
      <c r="D967" s="3"/>
      <c r="E967" s="16">
        <f t="shared" si="202"/>
        <v>0</v>
      </c>
      <c r="F967" s="16">
        <f t="shared" si="203"/>
        <v>0</v>
      </c>
      <c r="G967" s="9">
        <f t="shared" si="201"/>
        <v>0</v>
      </c>
      <c r="H967" s="9">
        <f t="shared" si="204"/>
        <v>0</v>
      </c>
      <c r="I967" s="9">
        <f t="shared" ref="I967:I1000" si="212">ROUND(G967,0)</f>
        <v>0</v>
      </c>
      <c r="J967" s="9">
        <f t="shared" ref="J967:J1000" si="213">ROUND(H967,0)</f>
        <v>0</v>
      </c>
      <c r="K967" s="9" t="str">
        <f t="shared" si="205"/>
        <v/>
      </c>
      <c r="L967" s="9" t="str">
        <f t="shared" si="206"/>
        <v/>
      </c>
      <c r="M967" s="9" t="str">
        <f t="shared" si="207"/>
        <v/>
      </c>
      <c r="N967" s="9" t="str">
        <f t="shared" si="208"/>
        <v/>
      </c>
      <c r="O967" s="9" t="str">
        <f t="shared" si="209"/>
        <v/>
      </c>
      <c r="P967" s="9" t="str">
        <f t="shared" si="210"/>
        <v/>
      </c>
      <c r="Q967" s="9" t="str">
        <f t="shared" si="211"/>
        <v/>
      </c>
      <c r="R967" s="9" t="str">
        <f>IF(A967&lt;&gt;"",IF(COUNTIF($G$2:$G$1000,"&gt;=50")&gt;=10,IF(AND(F967&gt;=55,G967&gt;=50),IF(_xlfn.RANK.EQ(K967,$K$2:$K$1000,0)&lt;=ROUND(COUNTIFS($G$2:$G$1000,"&gt;=50",$F$2:$F$1000,"&gt;=55")/100*$AF$9,0),$AF$8,IF(_xlfn.RANK.EQ(L967,$L$2:$L$1000,0)&lt;=ROUND(COUNTIFS($G$2:$G$1000,"&gt;=50",$F$2:$F$1000,"&gt;=55")/100*$AE$9,0),$AE$8,IF(_xlfn.RANK.EQ(M967,$M$2:$M$1000,0)&lt;=ROUND(COUNTIFS($G$2:$G$1000,"&gt;=50",$F$2:$F$1000,"&gt;=55")/100*$AD$9,0),$AD$8,IF(_xlfn.RANK.EQ(N967,$N$2:$N$1000,0)&lt;=ROUND(COUNTIFS($G$2:$G$1000,"&gt;=50",$F$2:$F$1000,"&gt;=55")/100*$AC$9,0),$AC$8,IF(_xlfn.RANK.EQ(O967,$O$2:$O$1000,0)&lt;=ROUND(COUNTIFS($G$2:$G$1000,"&gt;=50",$F$2:$F$1000,"&gt;=55")/100*$AB$9,0),$AB$8,IF(_xlfn.RANK.EQ(P967,$P$2:$P$1000,0)&lt;=ROUND(COUNTIFS($G$2:$G$1000,"&gt;=50",$F$2:$F$1000,"&gt;=55")/100*$AA$9,0),$AA$8,$Z$8)))))),IF(I967&gt;=$Y$9,$Y$8,$X$8)),IF(I967&gt;=$X$32,$X$30,IF(I967&gt;=$Y$32,$Y$30,IF(I967&gt;=$Z$32,$Z$30,IF(I967&gt;=$AA$32,$AA$30,IF(I967&gt;=$AB$32,$AB$30,IF(I967&gt;=$AC$32,$AC$30,IF(I967&gt;=$AD$32,$AD$30,IF(I967&gt;=$AE$32,$AE$30,$AF$30))))))))),"")</f>
        <v/>
      </c>
      <c r="S967" s="9" t="str" cm="1">
        <f t="array" ref="S967">IF(AND(D967&lt;&gt;"",D967&lt;&gt;"GR"),IF(COUNTIF($H$2:$H$1000,"&gt;=50")&gt;=10,IF(D967&lt;&gt;"GR",IF(AND(D967&gt;=55,H967&gt;=50),_xlfn.IFS(AND(H967&gt;=$AF$11,H967&gt;$AE$10,H967&gt;$AD$10,H967&gt;$AC$10,H967&gt;$AB$10,H967&gt;$AA$10,H967&gt;$Z$10),"AA",AND(H967&gt;=$AE$11,H967&gt;$AD$10,H967&gt;$AC$10,H967&gt;$AB$10,H967&gt;$AA$10,H967&gt;$Z$10),"BA",AND(H967&gt;=$AD$11,H967&gt;$AC$10,H967&gt;$AB$10,H967&gt;$AA$10,H967&gt;$Z$10),"BB",AND(H967&gt;=$AC$11,H967&gt;$AB$10,H967&gt;$AA$10,H967&gt;$Z$10),"CB",AND(H967&gt;=$AB$11,H967&gt;$AA$10,H967&gt;$Z$10),"CC",AND(H967&gt;=$AA$11,H967&gt;$Z$10),"DC",H967&gt;=50,"DD"),IF(H967&gt;=$Y$9,"FD","FF")),R967),IF(J967&gt;=$X$32,$X$30,IF(J967&gt;=$Y$32,$Y$30,IF(J967&gt;=$Z$32,$Z$30,IF(J967&gt;=$AA$32,$AA$30,IF(J967&gt;=$AB$32,$AB$30,IF(J967&gt;=$AC$32,$AC$30,IF(J967&gt;=$AD$32,$AD$30,IF(J967&gt;=$AE$32,$AE$30,$AF$30))))))))),R967)</f>
        <v/>
      </c>
      <c r="T967" s="9" t="str" cm="1">
        <f t="array" ref="T967">IF(A967&lt;&gt;"",IF(_xlfn.BITOR(D967&lt;&gt;"GR",D967&lt;&gt;""),IF(AND(J967&gt;=50,D967&gt;=55),_xlfn.RANK.EQ(J967,$J$2:$J$1000,0),_xlfn.IFS(S967="FD",999,S967="FF",1000)),IF(AND(J967&gt;=50,F967&gt;=55),_xlfn.RANK.EQ(J967,$J$2:$J$326,0),_xlfn.IFS(S967="FD",999,S967="FF",1000))),"")</f>
        <v/>
      </c>
    </row>
    <row r="968" spans="1:20" x14ac:dyDescent="0.2">
      <c r="A968" s="3"/>
      <c r="B968" s="3"/>
      <c r="C968" s="3"/>
      <c r="D968" s="3"/>
      <c r="E968" s="16">
        <f t="shared" si="202"/>
        <v>0</v>
      </c>
      <c r="F968" s="16">
        <f t="shared" si="203"/>
        <v>0</v>
      </c>
      <c r="G968" s="9">
        <f t="shared" si="201"/>
        <v>0</v>
      </c>
      <c r="H968" s="9">
        <f t="shared" si="204"/>
        <v>0</v>
      </c>
      <c r="I968" s="9">
        <f t="shared" si="212"/>
        <v>0</v>
      </c>
      <c r="J968" s="9">
        <f t="shared" si="213"/>
        <v>0</v>
      </c>
      <c r="K968" s="9" t="str">
        <f t="shared" si="205"/>
        <v/>
      </c>
      <c r="L968" s="9" t="str">
        <f t="shared" si="206"/>
        <v/>
      </c>
      <c r="M968" s="9" t="str">
        <f t="shared" si="207"/>
        <v/>
      </c>
      <c r="N968" s="9" t="str">
        <f t="shared" si="208"/>
        <v/>
      </c>
      <c r="O968" s="9" t="str">
        <f t="shared" si="209"/>
        <v/>
      </c>
      <c r="P968" s="9" t="str">
        <f t="shared" si="210"/>
        <v/>
      </c>
      <c r="Q968" s="9" t="str">
        <f t="shared" si="211"/>
        <v/>
      </c>
      <c r="R968" s="9" t="str">
        <f>IF(A968&lt;&gt;"",IF(COUNTIF($G$2:$G$1000,"&gt;=50")&gt;=10,IF(AND(F968&gt;=55,G968&gt;=50),IF(_xlfn.RANK.EQ(K968,$K$2:$K$1000,0)&lt;=ROUND(COUNTIFS($G$2:$G$1000,"&gt;=50",$F$2:$F$1000,"&gt;=55")/100*$AF$9,0),$AF$8,IF(_xlfn.RANK.EQ(L968,$L$2:$L$1000,0)&lt;=ROUND(COUNTIFS($G$2:$G$1000,"&gt;=50",$F$2:$F$1000,"&gt;=55")/100*$AE$9,0),$AE$8,IF(_xlfn.RANK.EQ(M968,$M$2:$M$1000,0)&lt;=ROUND(COUNTIFS($G$2:$G$1000,"&gt;=50",$F$2:$F$1000,"&gt;=55")/100*$AD$9,0),$AD$8,IF(_xlfn.RANK.EQ(N968,$N$2:$N$1000,0)&lt;=ROUND(COUNTIFS($G$2:$G$1000,"&gt;=50",$F$2:$F$1000,"&gt;=55")/100*$AC$9,0),$AC$8,IF(_xlfn.RANK.EQ(O968,$O$2:$O$1000,0)&lt;=ROUND(COUNTIFS($G$2:$G$1000,"&gt;=50",$F$2:$F$1000,"&gt;=55")/100*$AB$9,0),$AB$8,IF(_xlfn.RANK.EQ(P968,$P$2:$P$1000,0)&lt;=ROUND(COUNTIFS($G$2:$G$1000,"&gt;=50",$F$2:$F$1000,"&gt;=55")/100*$AA$9,0),$AA$8,$Z$8)))))),IF(I968&gt;=$Y$9,$Y$8,$X$8)),IF(I968&gt;=$X$32,$X$30,IF(I968&gt;=$Y$32,$Y$30,IF(I968&gt;=$Z$32,$Z$30,IF(I968&gt;=$AA$32,$AA$30,IF(I968&gt;=$AB$32,$AB$30,IF(I968&gt;=$AC$32,$AC$30,IF(I968&gt;=$AD$32,$AD$30,IF(I968&gt;=$AE$32,$AE$30,$AF$30))))))))),"")</f>
        <v/>
      </c>
      <c r="S968" s="9" t="str" cm="1">
        <f t="array" ref="S968">IF(AND(D968&lt;&gt;"",D968&lt;&gt;"GR"),IF(COUNTIF($H$2:$H$1000,"&gt;=50")&gt;=10,IF(D968&lt;&gt;"GR",IF(AND(D968&gt;=55,H968&gt;=50),_xlfn.IFS(AND(H968&gt;=$AF$11,H968&gt;$AE$10,H968&gt;$AD$10,H968&gt;$AC$10,H968&gt;$AB$10,H968&gt;$AA$10,H968&gt;$Z$10),"AA",AND(H968&gt;=$AE$11,H968&gt;$AD$10,H968&gt;$AC$10,H968&gt;$AB$10,H968&gt;$AA$10,H968&gt;$Z$10),"BA",AND(H968&gt;=$AD$11,H968&gt;$AC$10,H968&gt;$AB$10,H968&gt;$AA$10,H968&gt;$Z$10),"BB",AND(H968&gt;=$AC$11,H968&gt;$AB$10,H968&gt;$AA$10,H968&gt;$Z$10),"CB",AND(H968&gt;=$AB$11,H968&gt;$AA$10,H968&gt;$Z$10),"CC",AND(H968&gt;=$AA$11,H968&gt;$Z$10),"DC",H968&gt;=50,"DD"),IF(H968&gt;=$Y$9,"FD","FF")),R968),IF(J968&gt;=$X$32,$X$30,IF(J968&gt;=$Y$32,$Y$30,IF(J968&gt;=$Z$32,$Z$30,IF(J968&gt;=$AA$32,$AA$30,IF(J968&gt;=$AB$32,$AB$30,IF(J968&gt;=$AC$32,$AC$30,IF(J968&gt;=$AD$32,$AD$30,IF(J968&gt;=$AE$32,$AE$30,$AF$30))))))))),R968)</f>
        <v/>
      </c>
      <c r="T968" s="9" t="str" cm="1">
        <f t="array" ref="T968">IF(A968&lt;&gt;"",IF(_xlfn.BITOR(D968&lt;&gt;"GR",D968&lt;&gt;""),IF(AND(J968&gt;=50,D968&gt;=55),_xlfn.RANK.EQ(J968,$J$2:$J$1000,0),_xlfn.IFS(S968="FD",999,S968="FF",1000)),IF(AND(J968&gt;=50,F968&gt;=55),_xlfn.RANK.EQ(J968,$J$2:$J$326,0),_xlfn.IFS(S968="FD",999,S968="FF",1000))),"")</f>
        <v/>
      </c>
    </row>
    <row r="969" spans="1:20" x14ac:dyDescent="0.2">
      <c r="A969" s="3"/>
      <c r="B969" s="3"/>
      <c r="C969" s="3"/>
      <c r="D969" s="3"/>
      <c r="E969" s="16">
        <f t="shared" si="202"/>
        <v>0</v>
      </c>
      <c r="F969" s="16">
        <f t="shared" si="203"/>
        <v>0</v>
      </c>
      <c r="G969" s="9">
        <f t="shared" si="201"/>
        <v>0</v>
      </c>
      <c r="H969" s="9">
        <f t="shared" si="204"/>
        <v>0</v>
      </c>
      <c r="I969" s="9">
        <f t="shared" si="212"/>
        <v>0</v>
      </c>
      <c r="J969" s="9">
        <f t="shared" si="213"/>
        <v>0</v>
      </c>
      <c r="K969" s="9" t="str">
        <f t="shared" si="205"/>
        <v/>
      </c>
      <c r="L969" s="9" t="str">
        <f t="shared" si="206"/>
        <v/>
      </c>
      <c r="M969" s="9" t="str">
        <f t="shared" si="207"/>
        <v/>
      </c>
      <c r="N969" s="9" t="str">
        <f t="shared" si="208"/>
        <v/>
      </c>
      <c r="O969" s="9" t="str">
        <f t="shared" si="209"/>
        <v/>
      </c>
      <c r="P969" s="9" t="str">
        <f t="shared" si="210"/>
        <v/>
      </c>
      <c r="Q969" s="9" t="str">
        <f t="shared" si="211"/>
        <v/>
      </c>
      <c r="R969" s="9" t="str">
        <f>IF(A969&lt;&gt;"",IF(COUNTIF($G$2:$G$1000,"&gt;=50")&gt;=10,IF(AND(F969&gt;=55,G969&gt;=50),IF(_xlfn.RANK.EQ(K969,$K$2:$K$1000,0)&lt;=ROUND(COUNTIFS($G$2:$G$1000,"&gt;=50",$F$2:$F$1000,"&gt;=55")/100*$AF$9,0),$AF$8,IF(_xlfn.RANK.EQ(L969,$L$2:$L$1000,0)&lt;=ROUND(COUNTIFS($G$2:$G$1000,"&gt;=50",$F$2:$F$1000,"&gt;=55")/100*$AE$9,0),$AE$8,IF(_xlfn.RANK.EQ(M969,$M$2:$M$1000,0)&lt;=ROUND(COUNTIFS($G$2:$G$1000,"&gt;=50",$F$2:$F$1000,"&gt;=55")/100*$AD$9,0),$AD$8,IF(_xlfn.RANK.EQ(N969,$N$2:$N$1000,0)&lt;=ROUND(COUNTIFS($G$2:$G$1000,"&gt;=50",$F$2:$F$1000,"&gt;=55")/100*$AC$9,0),$AC$8,IF(_xlfn.RANK.EQ(O969,$O$2:$O$1000,0)&lt;=ROUND(COUNTIFS($G$2:$G$1000,"&gt;=50",$F$2:$F$1000,"&gt;=55")/100*$AB$9,0),$AB$8,IF(_xlfn.RANK.EQ(P969,$P$2:$P$1000,0)&lt;=ROUND(COUNTIFS($G$2:$G$1000,"&gt;=50",$F$2:$F$1000,"&gt;=55")/100*$AA$9,0),$AA$8,$Z$8)))))),IF(I969&gt;=$Y$9,$Y$8,$X$8)),IF(I969&gt;=$X$32,$X$30,IF(I969&gt;=$Y$32,$Y$30,IF(I969&gt;=$Z$32,$Z$30,IF(I969&gt;=$AA$32,$AA$30,IF(I969&gt;=$AB$32,$AB$30,IF(I969&gt;=$AC$32,$AC$30,IF(I969&gt;=$AD$32,$AD$30,IF(I969&gt;=$AE$32,$AE$30,$AF$30))))))))),"")</f>
        <v/>
      </c>
      <c r="S969" s="9" t="str" cm="1">
        <f t="array" ref="S969">IF(AND(D969&lt;&gt;"",D969&lt;&gt;"GR"),IF(COUNTIF($H$2:$H$1000,"&gt;=50")&gt;=10,IF(D969&lt;&gt;"GR",IF(AND(D969&gt;=55,H969&gt;=50),_xlfn.IFS(AND(H969&gt;=$AF$11,H969&gt;$AE$10,H969&gt;$AD$10,H969&gt;$AC$10,H969&gt;$AB$10,H969&gt;$AA$10,H969&gt;$Z$10),"AA",AND(H969&gt;=$AE$11,H969&gt;$AD$10,H969&gt;$AC$10,H969&gt;$AB$10,H969&gt;$AA$10,H969&gt;$Z$10),"BA",AND(H969&gt;=$AD$11,H969&gt;$AC$10,H969&gt;$AB$10,H969&gt;$AA$10,H969&gt;$Z$10),"BB",AND(H969&gt;=$AC$11,H969&gt;$AB$10,H969&gt;$AA$10,H969&gt;$Z$10),"CB",AND(H969&gt;=$AB$11,H969&gt;$AA$10,H969&gt;$Z$10),"CC",AND(H969&gt;=$AA$11,H969&gt;$Z$10),"DC",H969&gt;=50,"DD"),IF(H969&gt;=$Y$9,"FD","FF")),R969),IF(J969&gt;=$X$32,$X$30,IF(J969&gt;=$Y$32,$Y$30,IF(J969&gt;=$Z$32,$Z$30,IF(J969&gt;=$AA$32,$AA$30,IF(J969&gt;=$AB$32,$AB$30,IF(J969&gt;=$AC$32,$AC$30,IF(J969&gt;=$AD$32,$AD$30,IF(J969&gt;=$AE$32,$AE$30,$AF$30))))))))),R969)</f>
        <v/>
      </c>
      <c r="T969" s="9" t="str" cm="1">
        <f t="array" ref="T969">IF(A969&lt;&gt;"",IF(_xlfn.BITOR(D969&lt;&gt;"GR",D969&lt;&gt;""),IF(AND(J969&gt;=50,D969&gt;=55),_xlfn.RANK.EQ(J969,$J$2:$J$1000,0),_xlfn.IFS(S969="FD",999,S969="FF",1000)),IF(AND(J969&gt;=50,F969&gt;=55),_xlfn.RANK.EQ(J969,$J$2:$J$326,0),_xlfn.IFS(S969="FD",999,S969="FF",1000))),"")</f>
        <v/>
      </c>
    </row>
    <row r="970" spans="1:20" x14ac:dyDescent="0.2">
      <c r="A970" s="3"/>
      <c r="B970" s="3"/>
      <c r="C970" s="3"/>
      <c r="D970" s="3"/>
      <c r="E970" s="16">
        <f t="shared" si="202"/>
        <v>0</v>
      </c>
      <c r="F970" s="16">
        <f t="shared" si="203"/>
        <v>0</v>
      </c>
      <c r="G970" s="9">
        <f t="shared" si="201"/>
        <v>0</v>
      </c>
      <c r="H970" s="9">
        <f t="shared" si="204"/>
        <v>0</v>
      </c>
      <c r="I970" s="9">
        <f t="shared" si="212"/>
        <v>0</v>
      </c>
      <c r="J970" s="9">
        <f t="shared" si="213"/>
        <v>0</v>
      </c>
      <c r="K970" s="9" t="str">
        <f t="shared" si="205"/>
        <v/>
      </c>
      <c r="L970" s="9" t="str">
        <f t="shared" si="206"/>
        <v/>
      </c>
      <c r="M970" s="9" t="str">
        <f t="shared" si="207"/>
        <v/>
      </c>
      <c r="N970" s="9" t="str">
        <f t="shared" si="208"/>
        <v/>
      </c>
      <c r="O970" s="9" t="str">
        <f t="shared" si="209"/>
        <v/>
      </c>
      <c r="P970" s="9" t="str">
        <f t="shared" si="210"/>
        <v/>
      </c>
      <c r="Q970" s="9" t="str">
        <f t="shared" si="211"/>
        <v/>
      </c>
      <c r="R970" s="9" t="str">
        <f>IF(A970&lt;&gt;"",IF(COUNTIF($G$2:$G$1000,"&gt;=50")&gt;=10,IF(AND(F970&gt;=55,G970&gt;=50),IF(_xlfn.RANK.EQ(K970,$K$2:$K$1000,0)&lt;=ROUND(COUNTIFS($G$2:$G$1000,"&gt;=50",$F$2:$F$1000,"&gt;=55")/100*$AF$9,0),$AF$8,IF(_xlfn.RANK.EQ(L970,$L$2:$L$1000,0)&lt;=ROUND(COUNTIFS($G$2:$G$1000,"&gt;=50",$F$2:$F$1000,"&gt;=55")/100*$AE$9,0),$AE$8,IF(_xlfn.RANK.EQ(M970,$M$2:$M$1000,0)&lt;=ROUND(COUNTIFS($G$2:$G$1000,"&gt;=50",$F$2:$F$1000,"&gt;=55")/100*$AD$9,0),$AD$8,IF(_xlfn.RANK.EQ(N970,$N$2:$N$1000,0)&lt;=ROUND(COUNTIFS($G$2:$G$1000,"&gt;=50",$F$2:$F$1000,"&gt;=55")/100*$AC$9,0),$AC$8,IF(_xlfn.RANK.EQ(O970,$O$2:$O$1000,0)&lt;=ROUND(COUNTIFS($G$2:$G$1000,"&gt;=50",$F$2:$F$1000,"&gt;=55")/100*$AB$9,0),$AB$8,IF(_xlfn.RANK.EQ(P970,$P$2:$P$1000,0)&lt;=ROUND(COUNTIFS($G$2:$G$1000,"&gt;=50",$F$2:$F$1000,"&gt;=55")/100*$AA$9,0),$AA$8,$Z$8)))))),IF(I970&gt;=$Y$9,$Y$8,$X$8)),IF(I970&gt;=$X$32,$X$30,IF(I970&gt;=$Y$32,$Y$30,IF(I970&gt;=$Z$32,$Z$30,IF(I970&gt;=$AA$32,$AA$30,IF(I970&gt;=$AB$32,$AB$30,IF(I970&gt;=$AC$32,$AC$30,IF(I970&gt;=$AD$32,$AD$30,IF(I970&gt;=$AE$32,$AE$30,$AF$30))))))))),"")</f>
        <v/>
      </c>
      <c r="S970" s="9" t="str" cm="1">
        <f t="array" ref="S970">IF(AND(D970&lt;&gt;"",D970&lt;&gt;"GR"),IF(COUNTIF($H$2:$H$1000,"&gt;=50")&gt;=10,IF(D970&lt;&gt;"GR",IF(AND(D970&gt;=55,H970&gt;=50),_xlfn.IFS(AND(H970&gt;=$AF$11,H970&gt;$AE$10,H970&gt;$AD$10,H970&gt;$AC$10,H970&gt;$AB$10,H970&gt;$AA$10,H970&gt;$Z$10),"AA",AND(H970&gt;=$AE$11,H970&gt;$AD$10,H970&gt;$AC$10,H970&gt;$AB$10,H970&gt;$AA$10,H970&gt;$Z$10),"BA",AND(H970&gt;=$AD$11,H970&gt;$AC$10,H970&gt;$AB$10,H970&gt;$AA$10,H970&gt;$Z$10),"BB",AND(H970&gt;=$AC$11,H970&gt;$AB$10,H970&gt;$AA$10,H970&gt;$Z$10),"CB",AND(H970&gt;=$AB$11,H970&gt;$AA$10,H970&gt;$Z$10),"CC",AND(H970&gt;=$AA$11,H970&gt;$Z$10),"DC",H970&gt;=50,"DD"),IF(H970&gt;=$Y$9,"FD","FF")),R970),IF(J970&gt;=$X$32,$X$30,IF(J970&gt;=$Y$32,$Y$30,IF(J970&gt;=$Z$32,$Z$30,IF(J970&gt;=$AA$32,$AA$30,IF(J970&gt;=$AB$32,$AB$30,IF(J970&gt;=$AC$32,$AC$30,IF(J970&gt;=$AD$32,$AD$30,IF(J970&gt;=$AE$32,$AE$30,$AF$30))))))))),R970)</f>
        <v/>
      </c>
      <c r="T970" s="9" t="str" cm="1">
        <f t="array" ref="T970">IF(A970&lt;&gt;"",IF(_xlfn.BITOR(D970&lt;&gt;"GR",D970&lt;&gt;""),IF(AND(J970&gt;=50,D970&gt;=55),_xlfn.RANK.EQ(J970,$J$2:$J$1000,0),_xlfn.IFS(S970="FD",999,S970="FF",1000)),IF(AND(J970&gt;=50,F970&gt;=55),_xlfn.RANK.EQ(J970,$J$2:$J$326,0),_xlfn.IFS(S970="FD",999,S970="FF",1000))),"")</f>
        <v/>
      </c>
    </row>
    <row r="971" spans="1:20" x14ac:dyDescent="0.2">
      <c r="A971" s="3"/>
      <c r="B971" s="3"/>
      <c r="C971" s="3"/>
      <c r="D971" s="3"/>
      <c r="E971" s="16">
        <f t="shared" si="202"/>
        <v>0</v>
      </c>
      <c r="F971" s="16">
        <f t="shared" si="203"/>
        <v>0</v>
      </c>
      <c r="G971" s="9">
        <f t="shared" si="201"/>
        <v>0</v>
      </c>
      <c r="H971" s="9">
        <f t="shared" si="204"/>
        <v>0</v>
      </c>
      <c r="I971" s="9">
        <f t="shared" si="212"/>
        <v>0</v>
      </c>
      <c r="J971" s="9">
        <f t="shared" si="213"/>
        <v>0</v>
      </c>
      <c r="K971" s="9" t="str">
        <f t="shared" si="205"/>
        <v/>
      </c>
      <c r="L971" s="9" t="str">
        <f t="shared" si="206"/>
        <v/>
      </c>
      <c r="M971" s="9" t="str">
        <f t="shared" si="207"/>
        <v/>
      </c>
      <c r="N971" s="9" t="str">
        <f t="shared" si="208"/>
        <v/>
      </c>
      <c r="O971" s="9" t="str">
        <f t="shared" si="209"/>
        <v/>
      </c>
      <c r="P971" s="9" t="str">
        <f t="shared" si="210"/>
        <v/>
      </c>
      <c r="Q971" s="9" t="str">
        <f t="shared" si="211"/>
        <v/>
      </c>
      <c r="R971" s="9" t="str">
        <f>IF(A971&lt;&gt;"",IF(COUNTIF($G$2:$G$1000,"&gt;=50")&gt;=10,IF(AND(F971&gt;=55,G971&gt;=50),IF(_xlfn.RANK.EQ(K971,$K$2:$K$1000,0)&lt;=ROUND(COUNTIFS($G$2:$G$1000,"&gt;=50",$F$2:$F$1000,"&gt;=55")/100*$AF$9,0),$AF$8,IF(_xlfn.RANK.EQ(L971,$L$2:$L$1000,0)&lt;=ROUND(COUNTIFS($G$2:$G$1000,"&gt;=50",$F$2:$F$1000,"&gt;=55")/100*$AE$9,0),$AE$8,IF(_xlfn.RANK.EQ(M971,$M$2:$M$1000,0)&lt;=ROUND(COUNTIFS($G$2:$G$1000,"&gt;=50",$F$2:$F$1000,"&gt;=55")/100*$AD$9,0),$AD$8,IF(_xlfn.RANK.EQ(N971,$N$2:$N$1000,0)&lt;=ROUND(COUNTIFS($G$2:$G$1000,"&gt;=50",$F$2:$F$1000,"&gt;=55")/100*$AC$9,0),$AC$8,IF(_xlfn.RANK.EQ(O971,$O$2:$O$1000,0)&lt;=ROUND(COUNTIFS($G$2:$G$1000,"&gt;=50",$F$2:$F$1000,"&gt;=55")/100*$AB$9,0),$AB$8,IF(_xlfn.RANK.EQ(P971,$P$2:$P$1000,0)&lt;=ROUND(COUNTIFS($G$2:$G$1000,"&gt;=50",$F$2:$F$1000,"&gt;=55")/100*$AA$9,0),$AA$8,$Z$8)))))),IF(I971&gt;=$Y$9,$Y$8,$X$8)),IF(I971&gt;=$X$32,$X$30,IF(I971&gt;=$Y$32,$Y$30,IF(I971&gt;=$Z$32,$Z$30,IF(I971&gt;=$AA$32,$AA$30,IF(I971&gt;=$AB$32,$AB$30,IF(I971&gt;=$AC$32,$AC$30,IF(I971&gt;=$AD$32,$AD$30,IF(I971&gt;=$AE$32,$AE$30,$AF$30))))))))),"")</f>
        <v/>
      </c>
      <c r="S971" s="9" t="str" cm="1">
        <f t="array" ref="S971">IF(AND(D971&lt;&gt;"",D971&lt;&gt;"GR"),IF(COUNTIF($H$2:$H$1000,"&gt;=50")&gt;=10,IF(D971&lt;&gt;"GR",IF(AND(D971&gt;=55,H971&gt;=50),_xlfn.IFS(AND(H971&gt;=$AF$11,H971&gt;$AE$10,H971&gt;$AD$10,H971&gt;$AC$10,H971&gt;$AB$10,H971&gt;$AA$10,H971&gt;$Z$10),"AA",AND(H971&gt;=$AE$11,H971&gt;$AD$10,H971&gt;$AC$10,H971&gt;$AB$10,H971&gt;$AA$10,H971&gt;$Z$10),"BA",AND(H971&gt;=$AD$11,H971&gt;$AC$10,H971&gt;$AB$10,H971&gt;$AA$10,H971&gt;$Z$10),"BB",AND(H971&gt;=$AC$11,H971&gt;$AB$10,H971&gt;$AA$10,H971&gt;$Z$10),"CB",AND(H971&gt;=$AB$11,H971&gt;$AA$10,H971&gt;$Z$10),"CC",AND(H971&gt;=$AA$11,H971&gt;$Z$10),"DC",H971&gt;=50,"DD"),IF(H971&gt;=$Y$9,"FD","FF")),R971),IF(J971&gt;=$X$32,$X$30,IF(J971&gt;=$Y$32,$Y$30,IF(J971&gt;=$Z$32,$Z$30,IF(J971&gt;=$AA$32,$AA$30,IF(J971&gt;=$AB$32,$AB$30,IF(J971&gt;=$AC$32,$AC$30,IF(J971&gt;=$AD$32,$AD$30,IF(J971&gt;=$AE$32,$AE$30,$AF$30))))))))),R971)</f>
        <v/>
      </c>
      <c r="T971" s="9" t="str" cm="1">
        <f t="array" ref="T971">IF(A971&lt;&gt;"",IF(_xlfn.BITOR(D971&lt;&gt;"GR",D971&lt;&gt;""),IF(AND(J971&gt;=50,D971&gt;=55),_xlfn.RANK.EQ(J971,$J$2:$J$1000,0),_xlfn.IFS(S971="FD",999,S971="FF",1000)),IF(AND(J971&gt;=50,F971&gt;=55),_xlfn.RANK.EQ(J971,$J$2:$J$326,0),_xlfn.IFS(S971="FD",999,S971="FF",1000))),"")</f>
        <v/>
      </c>
    </row>
    <row r="972" spans="1:20" x14ac:dyDescent="0.2">
      <c r="A972" s="3"/>
      <c r="B972" s="3"/>
      <c r="C972" s="3"/>
      <c r="D972" s="3"/>
      <c r="E972" s="16">
        <f t="shared" si="202"/>
        <v>0</v>
      </c>
      <c r="F972" s="16">
        <f t="shared" si="203"/>
        <v>0</v>
      </c>
      <c r="G972" s="9">
        <f t="shared" si="201"/>
        <v>0</v>
      </c>
      <c r="H972" s="9">
        <f t="shared" si="204"/>
        <v>0</v>
      </c>
      <c r="I972" s="9">
        <f t="shared" si="212"/>
        <v>0</v>
      </c>
      <c r="J972" s="9">
        <f t="shared" si="213"/>
        <v>0</v>
      </c>
      <c r="K972" s="9" t="str">
        <f t="shared" si="205"/>
        <v/>
      </c>
      <c r="L972" s="9" t="str">
        <f t="shared" si="206"/>
        <v/>
      </c>
      <c r="M972" s="9" t="str">
        <f t="shared" si="207"/>
        <v/>
      </c>
      <c r="N972" s="9" t="str">
        <f t="shared" si="208"/>
        <v/>
      </c>
      <c r="O972" s="9" t="str">
        <f t="shared" si="209"/>
        <v/>
      </c>
      <c r="P972" s="9" t="str">
        <f t="shared" si="210"/>
        <v/>
      </c>
      <c r="Q972" s="9" t="str">
        <f t="shared" si="211"/>
        <v/>
      </c>
      <c r="R972" s="9" t="str">
        <f>IF(A972&lt;&gt;"",IF(COUNTIF($G$2:$G$1000,"&gt;=50")&gt;=10,IF(AND(F972&gt;=55,G972&gt;=50),IF(_xlfn.RANK.EQ(K972,$K$2:$K$1000,0)&lt;=ROUND(COUNTIFS($G$2:$G$1000,"&gt;=50",$F$2:$F$1000,"&gt;=55")/100*$AF$9,0),$AF$8,IF(_xlfn.RANK.EQ(L972,$L$2:$L$1000,0)&lt;=ROUND(COUNTIFS($G$2:$G$1000,"&gt;=50",$F$2:$F$1000,"&gt;=55")/100*$AE$9,0),$AE$8,IF(_xlfn.RANK.EQ(M972,$M$2:$M$1000,0)&lt;=ROUND(COUNTIFS($G$2:$G$1000,"&gt;=50",$F$2:$F$1000,"&gt;=55")/100*$AD$9,0),$AD$8,IF(_xlfn.RANK.EQ(N972,$N$2:$N$1000,0)&lt;=ROUND(COUNTIFS($G$2:$G$1000,"&gt;=50",$F$2:$F$1000,"&gt;=55")/100*$AC$9,0),$AC$8,IF(_xlfn.RANK.EQ(O972,$O$2:$O$1000,0)&lt;=ROUND(COUNTIFS($G$2:$G$1000,"&gt;=50",$F$2:$F$1000,"&gt;=55")/100*$AB$9,0),$AB$8,IF(_xlfn.RANK.EQ(P972,$P$2:$P$1000,0)&lt;=ROUND(COUNTIFS($G$2:$G$1000,"&gt;=50",$F$2:$F$1000,"&gt;=55")/100*$AA$9,0),$AA$8,$Z$8)))))),IF(I972&gt;=$Y$9,$Y$8,$X$8)),IF(I972&gt;=$X$32,$X$30,IF(I972&gt;=$Y$32,$Y$30,IF(I972&gt;=$Z$32,$Z$30,IF(I972&gt;=$AA$32,$AA$30,IF(I972&gt;=$AB$32,$AB$30,IF(I972&gt;=$AC$32,$AC$30,IF(I972&gt;=$AD$32,$AD$30,IF(I972&gt;=$AE$32,$AE$30,$AF$30))))))))),"")</f>
        <v/>
      </c>
      <c r="S972" s="9" t="str" cm="1">
        <f t="array" ref="S972">IF(AND(D972&lt;&gt;"",D972&lt;&gt;"GR"),IF(COUNTIF($H$2:$H$1000,"&gt;=50")&gt;=10,IF(D972&lt;&gt;"GR",IF(AND(D972&gt;=55,H972&gt;=50),_xlfn.IFS(AND(H972&gt;=$AF$11,H972&gt;$AE$10,H972&gt;$AD$10,H972&gt;$AC$10,H972&gt;$AB$10,H972&gt;$AA$10,H972&gt;$Z$10),"AA",AND(H972&gt;=$AE$11,H972&gt;$AD$10,H972&gt;$AC$10,H972&gt;$AB$10,H972&gt;$AA$10,H972&gt;$Z$10),"BA",AND(H972&gt;=$AD$11,H972&gt;$AC$10,H972&gt;$AB$10,H972&gt;$AA$10,H972&gt;$Z$10),"BB",AND(H972&gt;=$AC$11,H972&gt;$AB$10,H972&gt;$AA$10,H972&gt;$Z$10),"CB",AND(H972&gt;=$AB$11,H972&gt;$AA$10,H972&gt;$Z$10),"CC",AND(H972&gt;=$AA$11,H972&gt;$Z$10),"DC",H972&gt;=50,"DD"),IF(H972&gt;=$Y$9,"FD","FF")),R972),IF(J972&gt;=$X$32,$X$30,IF(J972&gt;=$Y$32,$Y$30,IF(J972&gt;=$Z$32,$Z$30,IF(J972&gt;=$AA$32,$AA$30,IF(J972&gt;=$AB$32,$AB$30,IF(J972&gt;=$AC$32,$AC$30,IF(J972&gt;=$AD$32,$AD$30,IF(J972&gt;=$AE$32,$AE$30,$AF$30))))))))),R972)</f>
        <v/>
      </c>
      <c r="T972" s="9" t="str" cm="1">
        <f t="array" ref="T972">IF(A972&lt;&gt;"",IF(_xlfn.BITOR(D972&lt;&gt;"GR",D972&lt;&gt;""),IF(AND(J972&gt;=50,D972&gt;=55),_xlfn.RANK.EQ(J972,$J$2:$J$1000,0),_xlfn.IFS(S972="FD",999,S972="FF",1000)),IF(AND(J972&gt;=50,F972&gt;=55),_xlfn.RANK.EQ(J972,$J$2:$J$326,0),_xlfn.IFS(S972="FD",999,S972="FF",1000))),"")</f>
        <v/>
      </c>
    </row>
    <row r="973" spans="1:20" x14ac:dyDescent="0.2">
      <c r="A973" s="3"/>
      <c r="B973" s="3"/>
      <c r="C973" s="3"/>
      <c r="D973" s="3"/>
      <c r="E973" s="16">
        <f t="shared" si="202"/>
        <v>0</v>
      </c>
      <c r="F973" s="16">
        <f t="shared" si="203"/>
        <v>0</v>
      </c>
      <c r="G973" s="9">
        <f t="shared" si="201"/>
        <v>0</v>
      </c>
      <c r="H973" s="9">
        <f t="shared" si="204"/>
        <v>0</v>
      </c>
      <c r="I973" s="9">
        <f t="shared" si="212"/>
        <v>0</v>
      </c>
      <c r="J973" s="9">
        <f t="shared" si="213"/>
        <v>0</v>
      </c>
      <c r="K973" s="9" t="str">
        <f t="shared" si="205"/>
        <v/>
      </c>
      <c r="L973" s="9" t="str">
        <f t="shared" si="206"/>
        <v/>
      </c>
      <c r="M973" s="9" t="str">
        <f t="shared" si="207"/>
        <v/>
      </c>
      <c r="N973" s="9" t="str">
        <f t="shared" si="208"/>
        <v/>
      </c>
      <c r="O973" s="9" t="str">
        <f t="shared" si="209"/>
        <v/>
      </c>
      <c r="P973" s="9" t="str">
        <f t="shared" si="210"/>
        <v/>
      </c>
      <c r="Q973" s="9" t="str">
        <f t="shared" si="211"/>
        <v/>
      </c>
      <c r="R973" s="9" t="str">
        <f>IF(A973&lt;&gt;"",IF(COUNTIF($G$2:$G$1000,"&gt;=50")&gt;=10,IF(AND(F973&gt;=55,G973&gt;=50),IF(_xlfn.RANK.EQ(K973,$K$2:$K$1000,0)&lt;=ROUND(COUNTIFS($G$2:$G$1000,"&gt;=50",$F$2:$F$1000,"&gt;=55")/100*$AF$9,0),$AF$8,IF(_xlfn.RANK.EQ(L973,$L$2:$L$1000,0)&lt;=ROUND(COUNTIFS($G$2:$G$1000,"&gt;=50",$F$2:$F$1000,"&gt;=55")/100*$AE$9,0),$AE$8,IF(_xlfn.RANK.EQ(M973,$M$2:$M$1000,0)&lt;=ROUND(COUNTIFS($G$2:$G$1000,"&gt;=50",$F$2:$F$1000,"&gt;=55")/100*$AD$9,0),$AD$8,IF(_xlfn.RANK.EQ(N973,$N$2:$N$1000,0)&lt;=ROUND(COUNTIFS($G$2:$G$1000,"&gt;=50",$F$2:$F$1000,"&gt;=55")/100*$AC$9,0),$AC$8,IF(_xlfn.RANK.EQ(O973,$O$2:$O$1000,0)&lt;=ROUND(COUNTIFS($G$2:$G$1000,"&gt;=50",$F$2:$F$1000,"&gt;=55")/100*$AB$9,0),$AB$8,IF(_xlfn.RANK.EQ(P973,$P$2:$P$1000,0)&lt;=ROUND(COUNTIFS($G$2:$G$1000,"&gt;=50",$F$2:$F$1000,"&gt;=55")/100*$AA$9,0),$AA$8,$Z$8)))))),IF(I973&gt;=$Y$9,$Y$8,$X$8)),IF(I973&gt;=$X$32,$X$30,IF(I973&gt;=$Y$32,$Y$30,IF(I973&gt;=$Z$32,$Z$30,IF(I973&gt;=$AA$32,$AA$30,IF(I973&gt;=$AB$32,$AB$30,IF(I973&gt;=$AC$32,$AC$30,IF(I973&gt;=$AD$32,$AD$30,IF(I973&gt;=$AE$32,$AE$30,$AF$30))))))))),"")</f>
        <v/>
      </c>
      <c r="S973" s="9" t="str" cm="1">
        <f t="array" ref="S973">IF(AND(D973&lt;&gt;"",D973&lt;&gt;"GR"),IF(COUNTIF($H$2:$H$1000,"&gt;=50")&gt;=10,IF(D973&lt;&gt;"GR",IF(AND(D973&gt;=55,H973&gt;=50),_xlfn.IFS(AND(H973&gt;=$AF$11,H973&gt;$AE$10,H973&gt;$AD$10,H973&gt;$AC$10,H973&gt;$AB$10,H973&gt;$AA$10,H973&gt;$Z$10),"AA",AND(H973&gt;=$AE$11,H973&gt;$AD$10,H973&gt;$AC$10,H973&gt;$AB$10,H973&gt;$AA$10,H973&gt;$Z$10),"BA",AND(H973&gt;=$AD$11,H973&gt;$AC$10,H973&gt;$AB$10,H973&gt;$AA$10,H973&gt;$Z$10),"BB",AND(H973&gt;=$AC$11,H973&gt;$AB$10,H973&gt;$AA$10,H973&gt;$Z$10),"CB",AND(H973&gt;=$AB$11,H973&gt;$AA$10,H973&gt;$Z$10),"CC",AND(H973&gt;=$AA$11,H973&gt;$Z$10),"DC",H973&gt;=50,"DD"),IF(H973&gt;=$Y$9,"FD","FF")),R973),IF(J973&gt;=$X$32,$X$30,IF(J973&gt;=$Y$32,$Y$30,IF(J973&gt;=$Z$32,$Z$30,IF(J973&gt;=$AA$32,$AA$30,IF(J973&gt;=$AB$32,$AB$30,IF(J973&gt;=$AC$32,$AC$30,IF(J973&gt;=$AD$32,$AD$30,IF(J973&gt;=$AE$32,$AE$30,$AF$30))))))))),R973)</f>
        <v/>
      </c>
      <c r="T973" s="9" t="str" cm="1">
        <f t="array" ref="T973">IF(A973&lt;&gt;"",IF(_xlfn.BITOR(D973&lt;&gt;"GR",D973&lt;&gt;""),IF(AND(J973&gt;=50,D973&gt;=55),_xlfn.RANK.EQ(J973,$J$2:$J$1000,0),_xlfn.IFS(S973="FD",999,S973="FF",1000)),IF(AND(J973&gt;=50,F973&gt;=55),_xlfn.RANK.EQ(J973,$J$2:$J$326,0),_xlfn.IFS(S973="FD",999,S973="FF",1000))),"")</f>
        <v/>
      </c>
    </row>
    <row r="974" spans="1:20" x14ac:dyDescent="0.2">
      <c r="A974" s="3"/>
      <c r="B974" s="3"/>
      <c r="C974" s="3"/>
      <c r="D974" s="3"/>
      <c r="E974" s="16">
        <f t="shared" si="202"/>
        <v>0</v>
      </c>
      <c r="F974" s="16">
        <f t="shared" si="203"/>
        <v>0</v>
      </c>
      <c r="G974" s="9">
        <f t="shared" si="201"/>
        <v>0</v>
      </c>
      <c r="H974" s="9">
        <f t="shared" si="204"/>
        <v>0</v>
      </c>
      <c r="I974" s="9">
        <f t="shared" si="212"/>
        <v>0</v>
      </c>
      <c r="J974" s="9">
        <f t="shared" si="213"/>
        <v>0</v>
      </c>
      <c r="K974" s="9" t="str">
        <f t="shared" si="205"/>
        <v/>
      </c>
      <c r="L974" s="9" t="str">
        <f t="shared" si="206"/>
        <v/>
      </c>
      <c r="M974" s="9" t="str">
        <f t="shared" si="207"/>
        <v/>
      </c>
      <c r="N974" s="9" t="str">
        <f t="shared" si="208"/>
        <v/>
      </c>
      <c r="O974" s="9" t="str">
        <f t="shared" si="209"/>
        <v/>
      </c>
      <c r="P974" s="9" t="str">
        <f t="shared" si="210"/>
        <v/>
      </c>
      <c r="Q974" s="9" t="str">
        <f t="shared" si="211"/>
        <v/>
      </c>
      <c r="R974" s="9" t="str">
        <f>IF(A974&lt;&gt;"",IF(COUNTIF($G$2:$G$1000,"&gt;=50")&gt;=10,IF(AND(F974&gt;=55,G974&gt;=50),IF(_xlfn.RANK.EQ(K974,$K$2:$K$1000,0)&lt;=ROUND(COUNTIFS($G$2:$G$1000,"&gt;=50",$F$2:$F$1000,"&gt;=55")/100*$AF$9,0),$AF$8,IF(_xlfn.RANK.EQ(L974,$L$2:$L$1000,0)&lt;=ROUND(COUNTIFS($G$2:$G$1000,"&gt;=50",$F$2:$F$1000,"&gt;=55")/100*$AE$9,0),$AE$8,IF(_xlfn.RANK.EQ(M974,$M$2:$M$1000,0)&lt;=ROUND(COUNTIFS($G$2:$G$1000,"&gt;=50",$F$2:$F$1000,"&gt;=55")/100*$AD$9,0),$AD$8,IF(_xlfn.RANK.EQ(N974,$N$2:$N$1000,0)&lt;=ROUND(COUNTIFS($G$2:$G$1000,"&gt;=50",$F$2:$F$1000,"&gt;=55")/100*$AC$9,0),$AC$8,IF(_xlfn.RANK.EQ(O974,$O$2:$O$1000,0)&lt;=ROUND(COUNTIFS($G$2:$G$1000,"&gt;=50",$F$2:$F$1000,"&gt;=55")/100*$AB$9,0),$AB$8,IF(_xlfn.RANK.EQ(P974,$P$2:$P$1000,0)&lt;=ROUND(COUNTIFS($G$2:$G$1000,"&gt;=50",$F$2:$F$1000,"&gt;=55")/100*$AA$9,0),$AA$8,$Z$8)))))),IF(I974&gt;=$Y$9,$Y$8,$X$8)),IF(I974&gt;=$X$32,$X$30,IF(I974&gt;=$Y$32,$Y$30,IF(I974&gt;=$Z$32,$Z$30,IF(I974&gt;=$AA$32,$AA$30,IF(I974&gt;=$AB$32,$AB$30,IF(I974&gt;=$AC$32,$AC$30,IF(I974&gt;=$AD$32,$AD$30,IF(I974&gt;=$AE$32,$AE$30,$AF$30))))))))),"")</f>
        <v/>
      </c>
      <c r="S974" s="9" t="str" cm="1">
        <f t="array" ref="S974">IF(AND(D974&lt;&gt;"",D974&lt;&gt;"GR"),IF(COUNTIF($H$2:$H$1000,"&gt;=50")&gt;=10,IF(D974&lt;&gt;"GR",IF(AND(D974&gt;=55,H974&gt;=50),_xlfn.IFS(AND(H974&gt;=$AF$11,H974&gt;$AE$10,H974&gt;$AD$10,H974&gt;$AC$10,H974&gt;$AB$10,H974&gt;$AA$10,H974&gt;$Z$10),"AA",AND(H974&gt;=$AE$11,H974&gt;$AD$10,H974&gt;$AC$10,H974&gt;$AB$10,H974&gt;$AA$10,H974&gt;$Z$10),"BA",AND(H974&gt;=$AD$11,H974&gt;$AC$10,H974&gt;$AB$10,H974&gt;$AA$10,H974&gt;$Z$10),"BB",AND(H974&gt;=$AC$11,H974&gt;$AB$10,H974&gt;$AA$10,H974&gt;$Z$10),"CB",AND(H974&gt;=$AB$11,H974&gt;$AA$10,H974&gt;$Z$10),"CC",AND(H974&gt;=$AA$11,H974&gt;$Z$10),"DC",H974&gt;=50,"DD"),IF(H974&gt;=$Y$9,"FD","FF")),R974),IF(J974&gt;=$X$32,$X$30,IF(J974&gt;=$Y$32,$Y$30,IF(J974&gt;=$Z$32,$Z$30,IF(J974&gt;=$AA$32,$AA$30,IF(J974&gt;=$AB$32,$AB$30,IF(J974&gt;=$AC$32,$AC$30,IF(J974&gt;=$AD$32,$AD$30,IF(J974&gt;=$AE$32,$AE$30,$AF$30))))))))),R974)</f>
        <v/>
      </c>
      <c r="T974" s="9" t="str" cm="1">
        <f t="array" ref="T974">IF(A974&lt;&gt;"",IF(_xlfn.BITOR(D974&lt;&gt;"GR",D974&lt;&gt;""),IF(AND(J974&gt;=50,D974&gt;=55),_xlfn.RANK.EQ(J974,$J$2:$J$1000,0),_xlfn.IFS(S974="FD",999,S974="FF",1000)),IF(AND(J974&gt;=50,F974&gt;=55),_xlfn.RANK.EQ(J974,$J$2:$J$326,0),_xlfn.IFS(S974="FD",999,S974="FF",1000))),"")</f>
        <v/>
      </c>
    </row>
    <row r="975" spans="1:20" x14ac:dyDescent="0.2">
      <c r="A975" s="3"/>
      <c r="B975" s="3"/>
      <c r="C975" s="3"/>
      <c r="D975" s="3"/>
      <c r="E975" s="16">
        <f t="shared" si="202"/>
        <v>0</v>
      </c>
      <c r="F975" s="16">
        <f t="shared" si="203"/>
        <v>0</v>
      </c>
      <c r="G975" s="9">
        <f t="shared" si="201"/>
        <v>0</v>
      </c>
      <c r="H975" s="9">
        <f t="shared" si="204"/>
        <v>0</v>
      </c>
      <c r="I975" s="9">
        <f t="shared" si="212"/>
        <v>0</v>
      </c>
      <c r="J975" s="9">
        <f t="shared" si="213"/>
        <v>0</v>
      </c>
      <c r="K975" s="9" t="str">
        <f t="shared" si="205"/>
        <v/>
      </c>
      <c r="L975" s="9" t="str">
        <f t="shared" si="206"/>
        <v/>
      </c>
      <c r="M975" s="9" t="str">
        <f t="shared" si="207"/>
        <v/>
      </c>
      <c r="N975" s="9" t="str">
        <f t="shared" si="208"/>
        <v/>
      </c>
      <c r="O975" s="9" t="str">
        <f t="shared" si="209"/>
        <v/>
      </c>
      <c r="P975" s="9" t="str">
        <f t="shared" si="210"/>
        <v/>
      </c>
      <c r="Q975" s="9" t="str">
        <f t="shared" si="211"/>
        <v/>
      </c>
      <c r="R975" s="9" t="str">
        <f>IF(A975&lt;&gt;"",IF(COUNTIF($G$2:$G$1000,"&gt;=50")&gt;=10,IF(AND(F975&gt;=55,G975&gt;=50),IF(_xlfn.RANK.EQ(K975,$K$2:$K$1000,0)&lt;=ROUND(COUNTIFS($G$2:$G$1000,"&gt;=50",$F$2:$F$1000,"&gt;=55")/100*$AF$9,0),$AF$8,IF(_xlfn.RANK.EQ(L975,$L$2:$L$1000,0)&lt;=ROUND(COUNTIFS($G$2:$G$1000,"&gt;=50",$F$2:$F$1000,"&gt;=55")/100*$AE$9,0),$AE$8,IF(_xlfn.RANK.EQ(M975,$M$2:$M$1000,0)&lt;=ROUND(COUNTIFS($G$2:$G$1000,"&gt;=50",$F$2:$F$1000,"&gt;=55")/100*$AD$9,0),$AD$8,IF(_xlfn.RANK.EQ(N975,$N$2:$N$1000,0)&lt;=ROUND(COUNTIFS($G$2:$G$1000,"&gt;=50",$F$2:$F$1000,"&gt;=55")/100*$AC$9,0),$AC$8,IF(_xlfn.RANK.EQ(O975,$O$2:$O$1000,0)&lt;=ROUND(COUNTIFS($G$2:$G$1000,"&gt;=50",$F$2:$F$1000,"&gt;=55")/100*$AB$9,0),$AB$8,IF(_xlfn.RANK.EQ(P975,$P$2:$P$1000,0)&lt;=ROUND(COUNTIFS($G$2:$G$1000,"&gt;=50",$F$2:$F$1000,"&gt;=55")/100*$AA$9,0),$AA$8,$Z$8)))))),IF(I975&gt;=$Y$9,$Y$8,$X$8)),IF(I975&gt;=$X$32,$X$30,IF(I975&gt;=$Y$32,$Y$30,IF(I975&gt;=$Z$32,$Z$30,IF(I975&gt;=$AA$32,$AA$30,IF(I975&gt;=$AB$32,$AB$30,IF(I975&gt;=$AC$32,$AC$30,IF(I975&gt;=$AD$32,$AD$30,IF(I975&gt;=$AE$32,$AE$30,$AF$30))))))))),"")</f>
        <v/>
      </c>
      <c r="S975" s="9" t="str" cm="1">
        <f t="array" ref="S975">IF(AND(D975&lt;&gt;"",D975&lt;&gt;"GR"),IF(COUNTIF($H$2:$H$1000,"&gt;=50")&gt;=10,IF(D975&lt;&gt;"GR",IF(AND(D975&gt;=55,H975&gt;=50),_xlfn.IFS(AND(H975&gt;=$AF$11,H975&gt;$AE$10,H975&gt;$AD$10,H975&gt;$AC$10,H975&gt;$AB$10,H975&gt;$AA$10,H975&gt;$Z$10),"AA",AND(H975&gt;=$AE$11,H975&gt;$AD$10,H975&gt;$AC$10,H975&gt;$AB$10,H975&gt;$AA$10,H975&gt;$Z$10),"BA",AND(H975&gt;=$AD$11,H975&gt;$AC$10,H975&gt;$AB$10,H975&gt;$AA$10,H975&gt;$Z$10),"BB",AND(H975&gt;=$AC$11,H975&gt;$AB$10,H975&gt;$AA$10,H975&gt;$Z$10),"CB",AND(H975&gt;=$AB$11,H975&gt;$AA$10,H975&gt;$Z$10),"CC",AND(H975&gt;=$AA$11,H975&gt;$Z$10),"DC",H975&gt;=50,"DD"),IF(H975&gt;=$Y$9,"FD","FF")),R975),IF(J975&gt;=$X$32,$X$30,IF(J975&gt;=$Y$32,$Y$30,IF(J975&gt;=$Z$32,$Z$30,IF(J975&gt;=$AA$32,$AA$30,IF(J975&gt;=$AB$32,$AB$30,IF(J975&gt;=$AC$32,$AC$30,IF(J975&gt;=$AD$32,$AD$30,IF(J975&gt;=$AE$32,$AE$30,$AF$30))))))))),R975)</f>
        <v/>
      </c>
      <c r="T975" s="9" t="str" cm="1">
        <f t="array" ref="T975">IF(A975&lt;&gt;"",IF(_xlfn.BITOR(D975&lt;&gt;"GR",D975&lt;&gt;""),IF(AND(J975&gt;=50,D975&gt;=55),_xlfn.RANK.EQ(J975,$J$2:$J$1000,0),_xlfn.IFS(S975="FD",999,S975="FF",1000)),IF(AND(J975&gt;=50,F975&gt;=55),_xlfn.RANK.EQ(J975,$J$2:$J$326,0),_xlfn.IFS(S975="FD",999,S975="FF",1000))),"")</f>
        <v/>
      </c>
    </row>
    <row r="976" spans="1:20" x14ac:dyDescent="0.2">
      <c r="A976" s="3"/>
      <c r="B976" s="3"/>
      <c r="C976" s="3"/>
      <c r="D976" s="3"/>
      <c r="E976" s="16">
        <f t="shared" si="202"/>
        <v>0</v>
      </c>
      <c r="F976" s="16">
        <f t="shared" si="203"/>
        <v>0</v>
      </c>
      <c r="G976" s="9">
        <f t="shared" si="201"/>
        <v>0</v>
      </c>
      <c r="H976" s="9">
        <f t="shared" si="204"/>
        <v>0</v>
      </c>
      <c r="I976" s="9">
        <f t="shared" si="212"/>
        <v>0</v>
      </c>
      <c r="J976" s="9">
        <f t="shared" si="213"/>
        <v>0</v>
      </c>
      <c r="K976" s="9" t="str">
        <f t="shared" si="205"/>
        <v/>
      </c>
      <c r="L976" s="9" t="str">
        <f t="shared" si="206"/>
        <v/>
      </c>
      <c r="M976" s="9" t="str">
        <f t="shared" si="207"/>
        <v/>
      </c>
      <c r="N976" s="9" t="str">
        <f t="shared" si="208"/>
        <v/>
      </c>
      <c r="O976" s="9" t="str">
        <f t="shared" si="209"/>
        <v/>
      </c>
      <c r="P976" s="9" t="str">
        <f t="shared" si="210"/>
        <v/>
      </c>
      <c r="Q976" s="9" t="str">
        <f t="shared" si="211"/>
        <v/>
      </c>
      <c r="R976" s="9" t="str">
        <f>IF(A976&lt;&gt;"",IF(COUNTIF($G$2:$G$1000,"&gt;=50")&gt;=10,IF(AND(F976&gt;=55,G976&gt;=50),IF(_xlfn.RANK.EQ(K976,$K$2:$K$1000,0)&lt;=ROUND(COUNTIFS($G$2:$G$1000,"&gt;=50",$F$2:$F$1000,"&gt;=55")/100*$AF$9,0),$AF$8,IF(_xlfn.RANK.EQ(L976,$L$2:$L$1000,0)&lt;=ROUND(COUNTIFS($G$2:$G$1000,"&gt;=50",$F$2:$F$1000,"&gt;=55")/100*$AE$9,0),$AE$8,IF(_xlfn.RANK.EQ(M976,$M$2:$M$1000,0)&lt;=ROUND(COUNTIFS($G$2:$G$1000,"&gt;=50",$F$2:$F$1000,"&gt;=55")/100*$AD$9,0),$AD$8,IF(_xlfn.RANK.EQ(N976,$N$2:$N$1000,0)&lt;=ROUND(COUNTIFS($G$2:$G$1000,"&gt;=50",$F$2:$F$1000,"&gt;=55")/100*$AC$9,0),$AC$8,IF(_xlfn.RANK.EQ(O976,$O$2:$O$1000,0)&lt;=ROUND(COUNTIFS($G$2:$G$1000,"&gt;=50",$F$2:$F$1000,"&gt;=55")/100*$AB$9,0),$AB$8,IF(_xlfn.RANK.EQ(P976,$P$2:$P$1000,0)&lt;=ROUND(COUNTIFS($G$2:$G$1000,"&gt;=50",$F$2:$F$1000,"&gt;=55")/100*$AA$9,0),$AA$8,$Z$8)))))),IF(I976&gt;=$Y$9,$Y$8,$X$8)),IF(I976&gt;=$X$32,$X$30,IF(I976&gt;=$Y$32,$Y$30,IF(I976&gt;=$Z$32,$Z$30,IF(I976&gt;=$AA$32,$AA$30,IF(I976&gt;=$AB$32,$AB$30,IF(I976&gt;=$AC$32,$AC$30,IF(I976&gt;=$AD$32,$AD$30,IF(I976&gt;=$AE$32,$AE$30,$AF$30))))))))),"")</f>
        <v/>
      </c>
      <c r="S976" s="9" t="str" cm="1">
        <f t="array" ref="S976">IF(AND(D976&lt;&gt;"",D976&lt;&gt;"GR"),IF(COUNTIF($H$2:$H$1000,"&gt;=50")&gt;=10,IF(D976&lt;&gt;"GR",IF(AND(D976&gt;=55,H976&gt;=50),_xlfn.IFS(AND(H976&gt;=$AF$11,H976&gt;$AE$10,H976&gt;$AD$10,H976&gt;$AC$10,H976&gt;$AB$10,H976&gt;$AA$10,H976&gt;$Z$10),"AA",AND(H976&gt;=$AE$11,H976&gt;$AD$10,H976&gt;$AC$10,H976&gt;$AB$10,H976&gt;$AA$10,H976&gt;$Z$10),"BA",AND(H976&gt;=$AD$11,H976&gt;$AC$10,H976&gt;$AB$10,H976&gt;$AA$10,H976&gt;$Z$10),"BB",AND(H976&gt;=$AC$11,H976&gt;$AB$10,H976&gt;$AA$10,H976&gt;$Z$10),"CB",AND(H976&gt;=$AB$11,H976&gt;$AA$10,H976&gt;$Z$10),"CC",AND(H976&gt;=$AA$11,H976&gt;$Z$10),"DC",H976&gt;=50,"DD"),IF(H976&gt;=$Y$9,"FD","FF")),R976),IF(J976&gt;=$X$32,$X$30,IF(J976&gt;=$Y$32,$Y$30,IF(J976&gt;=$Z$32,$Z$30,IF(J976&gt;=$AA$32,$AA$30,IF(J976&gt;=$AB$32,$AB$30,IF(J976&gt;=$AC$32,$AC$30,IF(J976&gt;=$AD$32,$AD$30,IF(J976&gt;=$AE$32,$AE$30,$AF$30))))))))),R976)</f>
        <v/>
      </c>
      <c r="T976" s="9" t="str" cm="1">
        <f t="array" ref="T976">IF(A976&lt;&gt;"",IF(_xlfn.BITOR(D976&lt;&gt;"GR",D976&lt;&gt;""),IF(AND(J976&gt;=50,D976&gt;=55),_xlfn.RANK.EQ(J976,$J$2:$J$1000,0),_xlfn.IFS(S976="FD",999,S976="FF",1000)),IF(AND(J976&gt;=50,F976&gt;=55),_xlfn.RANK.EQ(J976,$J$2:$J$326,0),_xlfn.IFS(S976="FD",999,S976="FF",1000))),"")</f>
        <v/>
      </c>
    </row>
    <row r="977" spans="1:20" x14ac:dyDescent="0.2">
      <c r="A977" s="3"/>
      <c r="B977" s="3"/>
      <c r="C977" s="3"/>
      <c r="D977" s="3"/>
      <c r="E977" s="16">
        <f t="shared" si="202"/>
        <v>0</v>
      </c>
      <c r="F977" s="16">
        <f t="shared" si="203"/>
        <v>0</v>
      </c>
      <c r="G977" s="9">
        <f t="shared" si="201"/>
        <v>0</v>
      </c>
      <c r="H977" s="9">
        <f t="shared" si="204"/>
        <v>0</v>
      </c>
      <c r="I977" s="9">
        <f t="shared" si="212"/>
        <v>0</v>
      </c>
      <c r="J977" s="9">
        <f t="shared" si="213"/>
        <v>0</v>
      </c>
      <c r="K977" s="9" t="str">
        <f t="shared" si="205"/>
        <v/>
      </c>
      <c r="L977" s="9" t="str">
        <f t="shared" si="206"/>
        <v/>
      </c>
      <c r="M977" s="9" t="str">
        <f t="shared" si="207"/>
        <v/>
      </c>
      <c r="N977" s="9" t="str">
        <f t="shared" si="208"/>
        <v/>
      </c>
      <c r="O977" s="9" t="str">
        <f t="shared" si="209"/>
        <v/>
      </c>
      <c r="P977" s="9" t="str">
        <f t="shared" si="210"/>
        <v/>
      </c>
      <c r="Q977" s="9" t="str">
        <f t="shared" si="211"/>
        <v/>
      </c>
      <c r="R977" s="9" t="str">
        <f>IF(A977&lt;&gt;"",IF(COUNTIF($G$2:$G$1000,"&gt;=50")&gt;=10,IF(AND(F977&gt;=55,G977&gt;=50),IF(_xlfn.RANK.EQ(K977,$K$2:$K$1000,0)&lt;=ROUND(COUNTIFS($G$2:$G$1000,"&gt;=50",$F$2:$F$1000,"&gt;=55")/100*$AF$9,0),$AF$8,IF(_xlfn.RANK.EQ(L977,$L$2:$L$1000,0)&lt;=ROUND(COUNTIFS($G$2:$G$1000,"&gt;=50",$F$2:$F$1000,"&gt;=55")/100*$AE$9,0),$AE$8,IF(_xlfn.RANK.EQ(M977,$M$2:$M$1000,0)&lt;=ROUND(COUNTIFS($G$2:$G$1000,"&gt;=50",$F$2:$F$1000,"&gt;=55")/100*$AD$9,0),$AD$8,IF(_xlfn.RANK.EQ(N977,$N$2:$N$1000,0)&lt;=ROUND(COUNTIFS($G$2:$G$1000,"&gt;=50",$F$2:$F$1000,"&gt;=55")/100*$AC$9,0),$AC$8,IF(_xlfn.RANK.EQ(O977,$O$2:$O$1000,0)&lt;=ROUND(COUNTIFS($G$2:$G$1000,"&gt;=50",$F$2:$F$1000,"&gt;=55")/100*$AB$9,0),$AB$8,IF(_xlfn.RANK.EQ(P977,$P$2:$P$1000,0)&lt;=ROUND(COUNTIFS($G$2:$G$1000,"&gt;=50",$F$2:$F$1000,"&gt;=55")/100*$AA$9,0),$AA$8,$Z$8)))))),IF(I977&gt;=$Y$9,$Y$8,$X$8)),IF(I977&gt;=$X$32,$X$30,IF(I977&gt;=$Y$32,$Y$30,IF(I977&gt;=$Z$32,$Z$30,IF(I977&gt;=$AA$32,$AA$30,IF(I977&gt;=$AB$32,$AB$30,IF(I977&gt;=$AC$32,$AC$30,IF(I977&gt;=$AD$32,$AD$30,IF(I977&gt;=$AE$32,$AE$30,$AF$30))))))))),"")</f>
        <v/>
      </c>
      <c r="S977" s="9" t="str" cm="1">
        <f t="array" ref="S977">IF(AND(D977&lt;&gt;"",D977&lt;&gt;"GR"),IF(COUNTIF($H$2:$H$1000,"&gt;=50")&gt;=10,IF(D977&lt;&gt;"GR",IF(AND(D977&gt;=55,H977&gt;=50),_xlfn.IFS(AND(H977&gt;=$AF$11,H977&gt;$AE$10,H977&gt;$AD$10,H977&gt;$AC$10,H977&gt;$AB$10,H977&gt;$AA$10,H977&gt;$Z$10),"AA",AND(H977&gt;=$AE$11,H977&gt;$AD$10,H977&gt;$AC$10,H977&gt;$AB$10,H977&gt;$AA$10,H977&gt;$Z$10),"BA",AND(H977&gt;=$AD$11,H977&gt;$AC$10,H977&gt;$AB$10,H977&gt;$AA$10,H977&gt;$Z$10),"BB",AND(H977&gt;=$AC$11,H977&gt;$AB$10,H977&gt;$AA$10,H977&gt;$Z$10),"CB",AND(H977&gt;=$AB$11,H977&gt;$AA$10,H977&gt;$Z$10),"CC",AND(H977&gt;=$AA$11,H977&gt;$Z$10),"DC",H977&gt;=50,"DD"),IF(H977&gt;=$Y$9,"FD","FF")),R977),IF(J977&gt;=$X$32,$X$30,IF(J977&gt;=$Y$32,$Y$30,IF(J977&gt;=$Z$32,$Z$30,IF(J977&gt;=$AA$32,$AA$30,IF(J977&gt;=$AB$32,$AB$30,IF(J977&gt;=$AC$32,$AC$30,IF(J977&gt;=$AD$32,$AD$30,IF(J977&gt;=$AE$32,$AE$30,$AF$30))))))))),R977)</f>
        <v/>
      </c>
      <c r="T977" s="9" t="str" cm="1">
        <f t="array" ref="T977">IF(A977&lt;&gt;"",IF(_xlfn.BITOR(D977&lt;&gt;"GR",D977&lt;&gt;""),IF(AND(J977&gt;=50,D977&gt;=55),_xlfn.RANK.EQ(J977,$J$2:$J$1000,0),_xlfn.IFS(S977="FD",999,S977="FF",1000)),IF(AND(J977&gt;=50,F977&gt;=55),_xlfn.RANK.EQ(J977,$J$2:$J$326,0),_xlfn.IFS(S977="FD",999,S977="FF",1000))),"")</f>
        <v/>
      </c>
    </row>
    <row r="978" spans="1:20" x14ac:dyDescent="0.2">
      <c r="A978" s="3"/>
      <c r="B978" s="3"/>
      <c r="C978" s="3"/>
      <c r="D978" s="3"/>
      <c r="E978" s="16">
        <f t="shared" si="202"/>
        <v>0</v>
      </c>
      <c r="F978" s="16">
        <f t="shared" si="203"/>
        <v>0</v>
      </c>
      <c r="G978" s="9">
        <f t="shared" si="201"/>
        <v>0</v>
      </c>
      <c r="H978" s="9">
        <f t="shared" si="204"/>
        <v>0</v>
      </c>
      <c r="I978" s="9">
        <f t="shared" si="212"/>
        <v>0</v>
      </c>
      <c r="J978" s="9">
        <f t="shared" si="213"/>
        <v>0</v>
      </c>
      <c r="K978" s="9" t="str">
        <f t="shared" si="205"/>
        <v/>
      </c>
      <c r="L978" s="9" t="str">
        <f t="shared" si="206"/>
        <v/>
      </c>
      <c r="M978" s="9" t="str">
        <f t="shared" si="207"/>
        <v/>
      </c>
      <c r="N978" s="9" t="str">
        <f t="shared" si="208"/>
        <v/>
      </c>
      <c r="O978" s="9" t="str">
        <f t="shared" si="209"/>
        <v/>
      </c>
      <c r="P978" s="9" t="str">
        <f t="shared" si="210"/>
        <v/>
      </c>
      <c r="Q978" s="9" t="str">
        <f t="shared" si="211"/>
        <v/>
      </c>
      <c r="R978" s="9" t="str">
        <f>IF(A978&lt;&gt;"",IF(COUNTIF($G$2:$G$1000,"&gt;=50")&gt;=10,IF(AND(F978&gt;=55,G978&gt;=50),IF(_xlfn.RANK.EQ(K978,$K$2:$K$1000,0)&lt;=ROUND(COUNTIFS($G$2:$G$1000,"&gt;=50",$F$2:$F$1000,"&gt;=55")/100*$AF$9,0),$AF$8,IF(_xlfn.RANK.EQ(L978,$L$2:$L$1000,0)&lt;=ROUND(COUNTIFS($G$2:$G$1000,"&gt;=50",$F$2:$F$1000,"&gt;=55")/100*$AE$9,0),$AE$8,IF(_xlfn.RANK.EQ(M978,$M$2:$M$1000,0)&lt;=ROUND(COUNTIFS($G$2:$G$1000,"&gt;=50",$F$2:$F$1000,"&gt;=55")/100*$AD$9,0),$AD$8,IF(_xlfn.RANK.EQ(N978,$N$2:$N$1000,0)&lt;=ROUND(COUNTIFS($G$2:$G$1000,"&gt;=50",$F$2:$F$1000,"&gt;=55")/100*$AC$9,0),$AC$8,IF(_xlfn.RANK.EQ(O978,$O$2:$O$1000,0)&lt;=ROUND(COUNTIFS($G$2:$G$1000,"&gt;=50",$F$2:$F$1000,"&gt;=55")/100*$AB$9,0),$AB$8,IF(_xlfn.RANK.EQ(P978,$P$2:$P$1000,0)&lt;=ROUND(COUNTIFS($G$2:$G$1000,"&gt;=50",$F$2:$F$1000,"&gt;=55")/100*$AA$9,0),$AA$8,$Z$8)))))),IF(I978&gt;=$Y$9,$Y$8,$X$8)),IF(I978&gt;=$X$32,$X$30,IF(I978&gt;=$Y$32,$Y$30,IF(I978&gt;=$Z$32,$Z$30,IF(I978&gt;=$AA$32,$AA$30,IF(I978&gt;=$AB$32,$AB$30,IF(I978&gt;=$AC$32,$AC$30,IF(I978&gt;=$AD$32,$AD$30,IF(I978&gt;=$AE$32,$AE$30,$AF$30))))))))),"")</f>
        <v/>
      </c>
      <c r="S978" s="9" t="str" cm="1">
        <f t="array" ref="S978">IF(AND(D978&lt;&gt;"",D978&lt;&gt;"GR"),IF(COUNTIF($H$2:$H$1000,"&gt;=50")&gt;=10,IF(D978&lt;&gt;"GR",IF(AND(D978&gt;=55,H978&gt;=50),_xlfn.IFS(AND(H978&gt;=$AF$11,H978&gt;$AE$10,H978&gt;$AD$10,H978&gt;$AC$10,H978&gt;$AB$10,H978&gt;$AA$10,H978&gt;$Z$10),"AA",AND(H978&gt;=$AE$11,H978&gt;$AD$10,H978&gt;$AC$10,H978&gt;$AB$10,H978&gt;$AA$10,H978&gt;$Z$10),"BA",AND(H978&gt;=$AD$11,H978&gt;$AC$10,H978&gt;$AB$10,H978&gt;$AA$10,H978&gt;$Z$10),"BB",AND(H978&gt;=$AC$11,H978&gt;$AB$10,H978&gt;$AA$10,H978&gt;$Z$10),"CB",AND(H978&gt;=$AB$11,H978&gt;$AA$10,H978&gt;$Z$10),"CC",AND(H978&gt;=$AA$11,H978&gt;$Z$10),"DC",H978&gt;=50,"DD"),IF(H978&gt;=$Y$9,"FD","FF")),R978),IF(J978&gt;=$X$32,$X$30,IF(J978&gt;=$Y$32,$Y$30,IF(J978&gt;=$Z$32,$Z$30,IF(J978&gt;=$AA$32,$AA$30,IF(J978&gt;=$AB$32,$AB$30,IF(J978&gt;=$AC$32,$AC$30,IF(J978&gt;=$AD$32,$AD$30,IF(J978&gt;=$AE$32,$AE$30,$AF$30))))))))),R978)</f>
        <v/>
      </c>
      <c r="T978" s="9" t="str" cm="1">
        <f t="array" ref="T978">IF(A978&lt;&gt;"",IF(_xlfn.BITOR(D978&lt;&gt;"GR",D978&lt;&gt;""),IF(AND(J978&gt;=50,D978&gt;=55),_xlfn.RANK.EQ(J978,$J$2:$J$1000,0),_xlfn.IFS(S978="FD",999,S978="FF",1000)),IF(AND(J978&gt;=50,F978&gt;=55),_xlfn.RANK.EQ(J978,$J$2:$J$326,0),_xlfn.IFS(S978="FD",999,S978="FF",1000))),"")</f>
        <v/>
      </c>
    </row>
    <row r="979" spans="1:20" x14ac:dyDescent="0.2">
      <c r="A979" s="3"/>
      <c r="B979" s="3"/>
      <c r="C979" s="3"/>
      <c r="D979" s="3"/>
      <c r="E979" s="16">
        <f t="shared" si="202"/>
        <v>0</v>
      </c>
      <c r="F979" s="16">
        <f t="shared" si="203"/>
        <v>0</v>
      </c>
      <c r="G979" s="9">
        <f t="shared" si="201"/>
        <v>0</v>
      </c>
      <c r="H979" s="9">
        <f t="shared" si="204"/>
        <v>0</v>
      </c>
      <c r="I979" s="9">
        <f t="shared" si="212"/>
        <v>0</v>
      </c>
      <c r="J979" s="9">
        <f t="shared" si="213"/>
        <v>0</v>
      </c>
      <c r="K979" s="9" t="str">
        <f t="shared" si="205"/>
        <v/>
      </c>
      <c r="L979" s="9" t="str">
        <f t="shared" si="206"/>
        <v/>
      </c>
      <c r="M979" s="9" t="str">
        <f t="shared" si="207"/>
        <v/>
      </c>
      <c r="N979" s="9" t="str">
        <f t="shared" si="208"/>
        <v/>
      </c>
      <c r="O979" s="9" t="str">
        <f t="shared" si="209"/>
        <v/>
      </c>
      <c r="P979" s="9" t="str">
        <f t="shared" si="210"/>
        <v/>
      </c>
      <c r="Q979" s="9" t="str">
        <f t="shared" si="211"/>
        <v/>
      </c>
      <c r="R979" s="9" t="str">
        <f>IF(A979&lt;&gt;"",IF(COUNTIF($G$2:$G$1000,"&gt;=50")&gt;=10,IF(AND(F979&gt;=55,G979&gt;=50),IF(_xlfn.RANK.EQ(K979,$K$2:$K$1000,0)&lt;=ROUND(COUNTIFS($G$2:$G$1000,"&gt;=50",$F$2:$F$1000,"&gt;=55")/100*$AF$9,0),$AF$8,IF(_xlfn.RANK.EQ(L979,$L$2:$L$1000,0)&lt;=ROUND(COUNTIFS($G$2:$G$1000,"&gt;=50",$F$2:$F$1000,"&gt;=55")/100*$AE$9,0),$AE$8,IF(_xlfn.RANK.EQ(M979,$M$2:$M$1000,0)&lt;=ROUND(COUNTIFS($G$2:$G$1000,"&gt;=50",$F$2:$F$1000,"&gt;=55")/100*$AD$9,0),$AD$8,IF(_xlfn.RANK.EQ(N979,$N$2:$N$1000,0)&lt;=ROUND(COUNTIFS($G$2:$G$1000,"&gt;=50",$F$2:$F$1000,"&gt;=55")/100*$AC$9,0),$AC$8,IF(_xlfn.RANK.EQ(O979,$O$2:$O$1000,0)&lt;=ROUND(COUNTIFS($G$2:$G$1000,"&gt;=50",$F$2:$F$1000,"&gt;=55")/100*$AB$9,0),$AB$8,IF(_xlfn.RANK.EQ(P979,$P$2:$P$1000,0)&lt;=ROUND(COUNTIFS($G$2:$G$1000,"&gt;=50",$F$2:$F$1000,"&gt;=55")/100*$AA$9,0),$AA$8,$Z$8)))))),IF(I979&gt;=$Y$9,$Y$8,$X$8)),IF(I979&gt;=$X$32,$X$30,IF(I979&gt;=$Y$32,$Y$30,IF(I979&gt;=$Z$32,$Z$30,IF(I979&gt;=$AA$32,$AA$30,IF(I979&gt;=$AB$32,$AB$30,IF(I979&gt;=$AC$32,$AC$30,IF(I979&gt;=$AD$32,$AD$30,IF(I979&gt;=$AE$32,$AE$30,$AF$30))))))))),"")</f>
        <v/>
      </c>
      <c r="S979" s="9" t="str" cm="1">
        <f t="array" ref="S979">IF(AND(D979&lt;&gt;"",D979&lt;&gt;"GR"),IF(COUNTIF($H$2:$H$1000,"&gt;=50")&gt;=10,IF(D979&lt;&gt;"GR",IF(AND(D979&gt;=55,H979&gt;=50),_xlfn.IFS(AND(H979&gt;=$AF$11,H979&gt;$AE$10,H979&gt;$AD$10,H979&gt;$AC$10,H979&gt;$AB$10,H979&gt;$AA$10,H979&gt;$Z$10),"AA",AND(H979&gt;=$AE$11,H979&gt;$AD$10,H979&gt;$AC$10,H979&gt;$AB$10,H979&gt;$AA$10,H979&gt;$Z$10),"BA",AND(H979&gt;=$AD$11,H979&gt;$AC$10,H979&gt;$AB$10,H979&gt;$AA$10,H979&gt;$Z$10),"BB",AND(H979&gt;=$AC$11,H979&gt;$AB$10,H979&gt;$AA$10,H979&gt;$Z$10),"CB",AND(H979&gt;=$AB$11,H979&gt;$AA$10,H979&gt;$Z$10),"CC",AND(H979&gt;=$AA$11,H979&gt;$Z$10),"DC",H979&gt;=50,"DD"),IF(H979&gt;=$Y$9,"FD","FF")),R979),IF(J979&gt;=$X$32,$X$30,IF(J979&gt;=$Y$32,$Y$30,IF(J979&gt;=$Z$32,$Z$30,IF(J979&gt;=$AA$32,$AA$30,IF(J979&gt;=$AB$32,$AB$30,IF(J979&gt;=$AC$32,$AC$30,IF(J979&gt;=$AD$32,$AD$30,IF(J979&gt;=$AE$32,$AE$30,$AF$30))))))))),R979)</f>
        <v/>
      </c>
      <c r="T979" s="9" t="str" cm="1">
        <f t="array" ref="T979">IF(A979&lt;&gt;"",IF(_xlfn.BITOR(D979&lt;&gt;"GR",D979&lt;&gt;""),IF(AND(J979&gt;=50,D979&gt;=55),_xlfn.RANK.EQ(J979,$J$2:$J$1000,0),_xlfn.IFS(S979="FD",999,S979="FF",1000)),IF(AND(J979&gt;=50,F979&gt;=55),_xlfn.RANK.EQ(J979,$J$2:$J$326,0),_xlfn.IFS(S979="FD",999,S979="FF",1000))),"")</f>
        <v/>
      </c>
    </row>
    <row r="980" spans="1:20" x14ac:dyDescent="0.2">
      <c r="A980" s="3"/>
      <c r="B980" s="3"/>
      <c r="C980" s="3"/>
      <c r="D980" s="3"/>
      <c r="E980" s="16">
        <f t="shared" si="202"/>
        <v>0</v>
      </c>
      <c r="F980" s="16">
        <f t="shared" si="203"/>
        <v>0</v>
      </c>
      <c r="G980" s="9">
        <f t="shared" si="201"/>
        <v>0</v>
      </c>
      <c r="H980" s="9">
        <f t="shared" si="204"/>
        <v>0</v>
      </c>
      <c r="I980" s="9">
        <f t="shared" si="212"/>
        <v>0</v>
      </c>
      <c r="J980" s="9">
        <f t="shared" si="213"/>
        <v>0</v>
      </c>
      <c r="K980" s="9" t="str">
        <f t="shared" si="205"/>
        <v/>
      </c>
      <c r="L980" s="9" t="str">
        <f t="shared" si="206"/>
        <v/>
      </c>
      <c r="M980" s="9" t="str">
        <f t="shared" si="207"/>
        <v/>
      </c>
      <c r="N980" s="9" t="str">
        <f t="shared" si="208"/>
        <v/>
      </c>
      <c r="O980" s="9" t="str">
        <f t="shared" si="209"/>
        <v/>
      </c>
      <c r="P980" s="9" t="str">
        <f t="shared" si="210"/>
        <v/>
      </c>
      <c r="Q980" s="9" t="str">
        <f t="shared" si="211"/>
        <v/>
      </c>
      <c r="R980" s="9" t="str">
        <f>IF(A980&lt;&gt;"",IF(COUNTIF($G$2:$G$1000,"&gt;=50")&gt;=10,IF(AND(F980&gt;=55,G980&gt;=50),IF(_xlfn.RANK.EQ(K980,$K$2:$K$1000,0)&lt;=ROUND(COUNTIFS($G$2:$G$1000,"&gt;=50",$F$2:$F$1000,"&gt;=55")/100*$AF$9,0),$AF$8,IF(_xlfn.RANK.EQ(L980,$L$2:$L$1000,0)&lt;=ROUND(COUNTIFS($G$2:$G$1000,"&gt;=50",$F$2:$F$1000,"&gt;=55")/100*$AE$9,0),$AE$8,IF(_xlfn.RANK.EQ(M980,$M$2:$M$1000,0)&lt;=ROUND(COUNTIFS($G$2:$G$1000,"&gt;=50",$F$2:$F$1000,"&gt;=55")/100*$AD$9,0),$AD$8,IF(_xlfn.RANK.EQ(N980,$N$2:$N$1000,0)&lt;=ROUND(COUNTIFS($G$2:$G$1000,"&gt;=50",$F$2:$F$1000,"&gt;=55")/100*$AC$9,0),$AC$8,IF(_xlfn.RANK.EQ(O980,$O$2:$O$1000,0)&lt;=ROUND(COUNTIFS($G$2:$G$1000,"&gt;=50",$F$2:$F$1000,"&gt;=55")/100*$AB$9,0),$AB$8,IF(_xlfn.RANK.EQ(P980,$P$2:$P$1000,0)&lt;=ROUND(COUNTIFS($G$2:$G$1000,"&gt;=50",$F$2:$F$1000,"&gt;=55")/100*$AA$9,0),$AA$8,$Z$8)))))),IF(I980&gt;=$Y$9,$Y$8,$X$8)),IF(I980&gt;=$X$32,$X$30,IF(I980&gt;=$Y$32,$Y$30,IF(I980&gt;=$Z$32,$Z$30,IF(I980&gt;=$AA$32,$AA$30,IF(I980&gt;=$AB$32,$AB$30,IF(I980&gt;=$AC$32,$AC$30,IF(I980&gt;=$AD$32,$AD$30,IF(I980&gt;=$AE$32,$AE$30,$AF$30))))))))),"")</f>
        <v/>
      </c>
      <c r="S980" s="9" t="str" cm="1">
        <f t="array" ref="S980">IF(AND(D980&lt;&gt;"",D980&lt;&gt;"GR"),IF(COUNTIF($H$2:$H$1000,"&gt;=50")&gt;=10,IF(D980&lt;&gt;"GR",IF(AND(D980&gt;=55,H980&gt;=50),_xlfn.IFS(AND(H980&gt;=$AF$11,H980&gt;$AE$10,H980&gt;$AD$10,H980&gt;$AC$10,H980&gt;$AB$10,H980&gt;$AA$10,H980&gt;$Z$10),"AA",AND(H980&gt;=$AE$11,H980&gt;$AD$10,H980&gt;$AC$10,H980&gt;$AB$10,H980&gt;$AA$10,H980&gt;$Z$10),"BA",AND(H980&gt;=$AD$11,H980&gt;$AC$10,H980&gt;$AB$10,H980&gt;$AA$10,H980&gt;$Z$10),"BB",AND(H980&gt;=$AC$11,H980&gt;$AB$10,H980&gt;$AA$10,H980&gt;$Z$10),"CB",AND(H980&gt;=$AB$11,H980&gt;$AA$10,H980&gt;$Z$10),"CC",AND(H980&gt;=$AA$11,H980&gt;$Z$10),"DC",H980&gt;=50,"DD"),IF(H980&gt;=$Y$9,"FD","FF")),R980),IF(J980&gt;=$X$32,$X$30,IF(J980&gt;=$Y$32,$Y$30,IF(J980&gt;=$Z$32,$Z$30,IF(J980&gt;=$AA$32,$AA$30,IF(J980&gt;=$AB$32,$AB$30,IF(J980&gt;=$AC$32,$AC$30,IF(J980&gt;=$AD$32,$AD$30,IF(J980&gt;=$AE$32,$AE$30,$AF$30))))))))),R980)</f>
        <v/>
      </c>
      <c r="T980" s="9" t="str" cm="1">
        <f t="array" ref="T980">IF(A980&lt;&gt;"",IF(_xlfn.BITOR(D980&lt;&gt;"GR",D980&lt;&gt;""),IF(AND(J980&gt;=50,D980&gt;=55),_xlfn.RANK.EQ(J980,$J$2:$J$1000,0),_xlfn.IFS(S980="FD",999,S980="FF",1000)),IF(AND(J980&gt;=50,F980&gt;=55),_xlfn.RANK.EQ(J980,$J$2:$J$326,0),_xlfn.IFS(S980="FD",999,S980="FF",1000))),"")</f>
        <v/>
      </c>
    </row>
    <row r="981" spans="1:20" x14ac:dyDescent="0.2">
      <c r="A981" s="3"/>
      <c r="B981" s="3"/>
      <c r="C981" s="3"/>
      <c r="D981" s="3"/>
      <c r="E981" s="16">
        <f t="shared" si="202"/>
        <v>0</v>
      </c>
      <c r="F981" s="16">
        <f t="shared" si="203"/>
        <v>0</v>
      </c>
      <c r="G981" s="9">
        <f t="shared" si="201"/>
        <v>0</v>
      </c>
      <c r="H981" s="9">
        <f t="shared" si="204"/>
        <v>0</v>
      </c>
      <c r="I981" s="9">
        <f t="shared" si="212"/>
        <v>0</v>
      </c>
      <c r="J981" s="9">
        <f t="shared" si="213"/>
        <v>0</v>
      </c>
      <c r="K981" s="9" t="str">
        <f t="shared" si="205"/>
        <v/>
      </c>
      <c r="L981" s="9" t="str">
        <f t="shared" si="206"/>
        <v/>
      </c>
      <c r="M981" s="9" t="str">
        <f t="shared" si="207"/>
        <v/>
      </c>
      <c r="N981" s="9" t="str">
        <f t="shared" si="208"/>
        <v/>
      </c>
      <c r="O981" s="9" t="str">
        <f t="shared" si="209"/>
        <v/>
      </c>
      <c r="P981" s="9" t="str">
        <f t="shared" si="210"/>
        <v/>
      </c>
      <c r="Q981" s="9" t="str">
        <f t="shared" si="211"/>
        <v/>
      </c>
      <c r="R981" s="9" t="str">
        <f>IF(A981&lt;&gt;"",IF(COUNTIF($G$2:$G$1000,"&gt;=50")&gt;=10,IF(AND(F981&gt;=55,G981&gt;=50),IF(_xlfn.RANK.EQ(K981,$K$2:$K$1000,0)&lt;=ROUND(COUNTIFS($G$2:$G$1000,"&gt;=50",$F$2:$F$1000,"&gt;=55")/100*$AF$9,0),$AF$8,IF(_xlfn.RANK.EQ(L981,$L$2:$L$1000,0)&lt;=ROUND(COUNTIFS($G$2:$G$1000,"&gt;=50",$F$2:$F$1000,"&gt;=55")/100*$AE$9,0),$AE$8,IF(_xlfn.RANK.EQ(M981,$M$2:$M$1000,0)&lt;=ROUND(COUNTIFS($G$2:$G$1000,"&gt;=50",$F$2:$F$1000,"&gt;=55")/100*$AD$9,0),$AD$8,IF(_xlfn.RANK.EQ(N981,$N$2:$N$1000,0)&lt;=ROUND(COUNTIFS($G$2:$G$1000,"&gt;=50",$F$2:$F$1000,"&gt;=55")/100*$AC$9,0),$AC$8,IF(_xlfn.RANK.EQ(O981,$O$2:$O$1000,0)&lt;=ROUND(COUNTIFS($G$2:$G$1000,"&gt;=50",$F$2:$F$1000,"&gt;=55")/100*$AB$9,0),$AB$8,IF(_xlfn.RANK.EQ(P981,$P$2:$P$1000,0)&lt;=ROUND(COUNTIFS($G$2:$G$1000,"&gt;=50",$F$2:$F$1000,"&gt;=55")/100*$AA$9,0),$AA$8,$Z$8)))))),IF(I981&gt;=$Y$9,$Y$8,$X$8)),IF(I981&gt;=$X$32,$X$30,IF(I981&gt;=$Y$32,$Y$30,IF(I981&gt;=$Z$32,$Z$30,IF(I981&gt;=$AA$32,$AA$30,IF(I981&gt;=$AB$32,$AB$30,IF(I981&gt;=$AC$32,$AC$30,IF(I981&gt;=$AD$32,$AD$30,IF(I981&gt;=$AE$32,$AE$30,$AF$30))))))))),"")</f>
        <v/>
      </c>
      <c r="S981" s="9" t="str" cm="1">
        <f t="array" ref="S981">IF(AND(D981&lt;&gt;"",D981&lt;&gt;"GR"),IF(COUNTIF($H$2:$H$1000,"&gt;=50")&gt;=10,IF(D981&lt;&gt;"GR",IF(AND(D981&gt;=55,H981&gt;=50),_xlfn.IFS(AND(H981&gt;=$AF$11,H981&gt;$AE$10,H981&gt;$AD$10,H981&gt;$AC$10,H981&gt;$AB$10,H981&gt;$AA$10,H981&gt;$Z$10),"AA",AND(H981&gt;=$AE$11,H981&gt;$AD$10,H981&gt;$AC$10,H981&gt;$AB$10,H981&gt;$AA$10,H981&gt;$Z$10),"BA",AND(H981&gt;=$AD$11,H981&gt;$AC$10,H981&gt;$AB$10,H981&gt;$AA$10,H981&gt;$Z$10),"BB",AND(H981&gt;=$AC$11,H981&gt;$AB$10,H981&gt;$AA$10,H981&gt;$Z$10),"CB",AND(H981&gt;=$AB$11,H981&gt;$AA$10,H981&gt;$Z$10),"CC",AND(H981&gt;=$AA$11,H981&gt;$Z$10),"DC",H981&gt;=50,"DD"),IF(H981&gt;=$Y$9,"FD","FF")),R981),IF(J981&gt;=$X$32,$X$30,IF(J981&gt;=$Y$32,$Y$30,IF(J981&gt;=$Z$32,$Z$30,IF(J981&gt;=$AA$32,$AA$30,IF(J981&gt;=$AB$32,$AB$30,IF(J981&gt;=$AC$32,$AC$30,IF(J981&gt;=$AD$32,$AD$30,IF(J981&gt;=$AE$32,$AE$30,$AF$30))))))))),R981)</f>
        <v/>
      </c>
      <c r="T981" s="9" t="str" cm="1">
        <f t="array" ref="T981">IF(A981&lt;&gt;"",IF(_xlfn.BITOR(D981&lt;&gt;"GR",D981&lt;&gt;""),IF(AND(J981&gt;=50,D981&gt;=55),_xlfn.RANK.EQ(J981,$J$2:$J$1000,0),_xlfn.IFS(S981="FD",999,S981="FF",1000)),IF(AND(J981&gt;=50,F981&gt;=55),_xlfn.RANK.EQ(J981,$J$2:$J$326,0),_xlfn.IFS(S981="FD",999,S981="FF",1000))),"")</f>
        <v/>
      </c>
    </row>
    <row r="982" spans="1:20" x14ac:dyDescent="0.2">
      <c r="A982" s="3"/>
      <c r="B982" s="3"/>
      <c r="C982" s="3"/>
      <c r="D982" s="3"/>
      <c r="E982" s="16">
        <f t="shared" si="202"/>
        <v>0</v>
      </c>
      <c r="F982" s="16">
        <f t="shared" si="203"/>
        <v>0</v>
      </c>
      <c r="G982" s="9">
        <f t="shared" si="201"/>
        <v>0</v>
      </c>
      <c r="H982" s="9">
        <f t="shared" si="204"/>
        <v>0</v>
      </c>
      <c r="I982" s="9">
        <f t="shared" si="212"/>
        <v>0</v>
      </c>
      <c r="J982" s="9">
        <f t="shared" si="213"/>
        <v>0</v>
      </c>
      <c r="K982" s="9" t="str">
        <f t="shared" si="205"/>
        <v/>
      </c>
      <c r="L982" s="9" t="str">
        <f t="shared" si="206"/>
        <v/>
      </c>
      <c r="M982" s="9" t="str">
        <f t="shared" si="207"/>
        <v/>
      </c>
      <c r="N982" s="9" t="str">
        <f t="shared" si="208"/>
        <v/>
      </c>
      <c r="O982" s="9" t="str">
        <f t="shared" si="209"/>
        <v/>
      </c>
      <c r="P982" s="9" t="str">
        <f t="shared" si="210"/>
        <v/>
      </c>
      <c r="Q982" s="9" t="str">
        <f t="shared" si="211"/>
        <v/>
      </c>
      <c r="R982" s="9" t="str">
        <f>IF(A982&lt;&gt;"",IF(COUNTIF($G$2:$G$1000,"&gt;=50")&gt;=10,IF(AND(F982&gt;=55,G982&gt;=50),IF(_xlfn.RANK.EQ(K982,$K$2:$K$1000,0)&lt;=ROUND(COUNTIFS($G$2:$G$1000,"&gt;=50",$F$2:$F$1000,"&gt;=55")/100*$AF$9,0),$AF$8,IF(_xlfn.RANK.EQ(L982,$L$2:$L$1000,0)&lt;=ROUND(COUNTIFS($G$2:$G$1000,"&gt;=50",$F$2:$F$1000,"&gt;=55")/100*$AE$9,0),$AE$8,IF(_xlfn.RANK.EQ(M982,$M$2:$M$1000,0)&lt;=ROUND(COUNTIFS($G$2:$G$1000,"&gt;=50",$F$2:$F$1000,"&gt;=55")/100*$AD$9,0),$AD$8,IF(_xlfn.RANK.EQ(N982,$N$2:$N$1000,0)&lt;=ROUND(COUNTIFS($G$2:$G$1000,"&gt;=50",$F$2:$F$1000,"&gt;=55")/100*$AC$9,0),$AC$8,IF(_xlfn.RANK.EQ(O982,$O$2:$O$1000,0)&lt;=ROUND(COUNTIFS($G$2:$G$1000,"&gt;=50",$F$2:$F$1000,"&gt;=55")/100*$AB$9,0),$AB$8,IF(_xlfn.RANK.EQ(P982,$P$2:$P$1000,0)&lt;=ROUND(COUNTIFS($G$2:$G$1000,"&gt;=50",$F$2:$F$1000,"&gt;=55")/100*$AA$9,0),$AA$8,$Z$8)))))),IF(I982&gt;=$Y$9,$Y$8,$X$8)),IF(I982&gt;=$X$32,$X$30,IF(I982&gt;=$Y$32,$Y$30,IF(I982&gt;=$Z$32,$Z$30,IF(I982&gt;=$AA$32,$AA$30,IF(I982&gt;=$AB$32,$AB$30,IF(I982&gt;=$AC$32,$AC$30,IF(I982&gt;=$AD$32,$AD$30,IF(I982&gt;=$AE$32,$AE$30,$AF$30))))))))),"")</f>
        <v/>
      </c>
      <c r="S982" s="9" t="str" cm="1">
        <f t="array" ref="S982">IF(AND(D982&lt;&gt;"",D982&lt;&gt;"GR"),IF(COUNTIF($H$2:$H$1000,"&gt;=50")&gt;=10,IF(D982&lt;&gt;"GR",IF(AND(D982&gt;=55,H982&gt;=50),_xlfn.IFS(AND(H982&gt;=$AF$11,H982&gt;$AE$10,H982&gt;$AD$10,H982&gt;$AC$10,H982&gt;$AB$10,H982&gt;$AA$10,H982&gt;$Z$10),"AA",AND(H982&gt;=$AE$11,H982&gt;$AD$10,H982&gt;$AC$10,H982&gt;$AB$10,H982&gt;$AA$10,H982&gt;$Z$10),"BA",AND(H982&gt;=$AD$11,H982&gt;$AC$10,H982&gt;$AB$10,H982&gt;$AA$10,H982&gt;$Z$10),"BB",AND(H982&gt;=$AC$11,H982&gt;$AB$10,H982&gt;$AA$10,H982&gt;$Z$10),"CB",AND(H982&gt;=$AB$11,H982&gt;$AA$10,H982&gt;$Z$10),"CC",AND(H982&gt;=$AA$11,H982&gt;$Z$10),"DC",H982&gt;=50,"DD"),IF(H982&gt;=$Y$9,"FD","FF")),R982),IF(J982&gt;=$X$32,$X$30,IF(J982&gt;=$Y$32,$Y$30,IF(J982&gt;=$Z$32,$Z$30,IF(J982&gt;=$AA$32,$AA$30,IF(J982&gt;=$AB$32,$AB$30,IF(J982&gt;=$AC$32,$AC$30,IF(J982&gt;=$AD$32,$AD$30,IF(J982&gt;=$AE$32,$AE$30,$AF$30))))))))),R982)</f>
        <v/>
      </c>
      <c r="T982" s="9" t="str" cm="1">
        <f t="array" ref="T982">IF(A982&lt;&gt;"",IF(_xlfn.BITOR(D982&lt;&gt;"GR",D982&lt;&gt;""),IF(AND(J982&gt;=50,D982&gt;=55),_xlfn.RANK.EQ(J982,$J$2:$J$1000,0),_xlfn.IFS(S982="FD",999,S982="FF",1000)),IF(AND(J982&gt;=50,F982&gt;=55),_xlfn.RANK.EQ(J982,$J$2:$J$326,0),_xlfn.IFS(S982="FD",999,S982="FF",1000))),"")</f>
        <v/>
      </c>
    </row>
    <row r="983" spans="1:20" x14ac:dyDescent="0.2">
      <c r="A983" s="3"/>
      <c r="B983" s="3"/>
      <c r="C983" s="3"/>
      <c r="D983" s="3"/>
      <c r="E983" s="16">
        <f t="shared" si="202"/>
        <v>0</v>
      </c>
      <c r="F983" s="16">
        <f t="shared" si="203"/>
        <v>0</v>
      </c>
      <c r="G983" s="9">
        <f t="shared" si="201"/>
        <v>0</v>
      </c>
      <c r="H983" s="9">
        <f t="shared" si="204"/>
        <v>0</v>
      </c>
      <c r="I983" s="9">
        <f t="shared" si="212"/>
        <v>0</v>
      </c>
      <c r="J983" s="9">
        <f t="shared" si="213"/>
        <v>0</v>
      </c>
      <c r="K983" s="9" t="str">
        <f t="shared" si="205"/>
        <v/>
      </c>
      <c r="L983" s="9" t="str">
        <f t="shared" si="206"/>
        <v/>
      </c>
      <c r="M983" s="9" t="str">
        <f t="shared" si="207"/>
        <v/>
      </c>
      <c r="N983" s="9" t="str">
        <f t="shared" si="208"/>
        <v/>
      </c>
      <c r="O983" s="9" t="str">
        <f t="shared" si="209"/>
        <v/>
      </c>
      <c r="P983" s="9" t="str">
        <f t="shared" si="210"/>
        <v/>
      </c>
      <c r="Q983" s="9" t="str">
        <f t="shared" si="211"/>
        <v/>
      </c>
      <c r="R983" s="9" t="str">
        <f>IF(A983&lt;&gt;"",IF(COUNTIF($G$2:$G$1000,"&gt;=50")&gt;=10,IF(AND(F983&gt;=55,G983&gt;=50),IF(_xlfn.RANK.EQ(K983,$K$2:$K$1000,0)&lt;=ROUND(COUNTIFS($G$2:$G$1000,"&gt;=50",$F$2:$F$1000,"&gt;=55")/100*$AF$9,0),$AF$8,IF(_xlfn.RANK.EQ(L983,$L$2:$L$1000,0)&lt;=ROUND(COUNTIFS($G$2:$G$1000,"&gt;=50",$F$2:$F$1000,"&gt;=55")/100*$AE$9,0),$AE$8,IF(_xlfn.RANK.EQ(M983,$M$2:$M$1000,0)&lt;=ROUND(COUNTIFS($G$2:$G$1000,"&gt;=50",$F$2:$F$1000,"&gt;=55")/100*$AD$9,0),$AD$8,IF(_xlfn.RANK.EQ(N983,$N$2:$N$1000,0)&lt;=ROUND(COUNTIFS($G$2:$G$1000,"&gt;=50",$F$2:$F$1000,"&gt;=55")/100*$AC$9,0),$AC$8,IF(_xlfn.RANK.EQ(O983,$O$2:$O$1000,0)&lt;=ROUND(COUNTIFS($G$2:$G$1000,"&gt;=50",$F$2:$F$1000,"&gt;=55")/100*$AB$9,0),$AB$8,IF(_xlfn.RANK.EQ(P983,$P$2:$P$1000,0)&lt;=ROUND(COUNTIFS($G$2:$G$1000,"&gt;=50",$F$2:$F$1000,"&gt;=55")/100*$AA$9,0),$AA$8,$Z$8)))))),IF(I983&gt;=$Y$9,$Y$8,$X$8)),IF(I983&gt;=$X$32,$X$30,IF(I983&gt;=$Y$32,$Y$30,IF(I983&gt;=$Z$32,$Z$30,IF(I983&gt;=$AA$32,$AA$30,IF(I983&gt;=$AB$32,$AB$30,IF(I983&gt;=$AC$32,$AC$30,IF(I983&gt;=$AD$32,$AD$30,IF(I983&gt;=$AE$32,$AE$30,$AF$30))))))))),"")</f>
        <v/>
      </c>
      <c r="S983" s="9" t="str" cm="1">
        <f t="array" ref="S983">IF(AND(D983&lt;&gt;"",D983&lt;&gt;"GR"),IF(COUNTIF($H$2:$H$1000,"&gt;=50")&gt;=10,IF(D983&lt;&gt;"GR",IF(AND(D983&gt;=55,H983&gt;=50),_xlfn.IFS(AND(H983&gt;=$AF$11,H983&gt;$AE$10,H983&gt;$AD$10,H983&gt;$AC$10,H983&gt;$AB$10,H983&gt;$AA$10,H983&gt;$Z$10),"AA",AND(H983&gt;=$AE$11,H983&gt;$AD$10,H983&gt;$AC$10,H983&gt;$AB$10,H983&gt;$AA$10,H983&gt;$Z$10),"BA",AND(H983&gt;=$AD$11,H983&gt;$AC$10,H983&gt;$AB$10,H983&gt;$AA$10,H983&gt;$Z$10),"BB",AND(H983&gt;=$AC$11,H983&gt;$AB$10,H983&gt;$AA$10,H983&gt;$Z$10),"CB",AND(H983&gt;=$AB$11,H983&gt;$AA$10,H983&gt;$Z$10),"CC",AND(H983&gt;=$AA$11,H983&gt;$Z$10),"DC",H983&gt;=50,"DD"),IF(H983&gt;=$Y$9,"FD","FF")),R983),IF(J983&gt;=$X$32,$X$30,IF(J983&gt;=$Y$32,$Y$30,IF(J983&gt;=$Z$32,$Z$30,IF(J983&gt;=$AA$32,$AA$30,IF(J983&gt;=$AB$32,$AB$30,IF(J983&gt;=$AC$32,$AC$30,IF(J983&gt;=$AD$32,$AD$30,IF(J983&gt;=$AE$32,$AE$30,$AF$30))))))))),R983)</f>
        <v/>
      </c>
      <c r="T983" s="9" t="str" cm="1">
        <f t="array" ref="T983">IF(A983&lt;&gt;"",IF(_xlfn.BITOR(D983&lt;&gt;"GR",D983&lt;&gt;""),IF(AND(J983&gt;=50,D983&gt;=55),_xlfn.RANK.EQ(J983,$J$2:$J$1000,0),_xlfn.IFS(S983="FD",999,S983="FF",1000)),IF(AND(J983&gt;=50,F983&gt;=55),_xlfn.RANK.EQ(J983,$J$2:$J$326,0),_xlfn.IFS(S983="FD",999,S983="FF",1000))),"")</f>
        <v/>
      </c>
    </row>
    <row r="984" spans="1:20" x14ac:dyDescent="0.2">
      <c r="A984" s="3"/>
      <c r="B984" s="3"/>
      <c r="C984" s="3"/>
      <c r="D984" s="3"/>
      <c r="E984" s="16">
        <f t="shared" si="202"/>
        <v>0</v>
      </c>
      <c r="F984" s="16">
        <f t="shared" si="203"/>
        <v>0</v>
      </c>
      <c r="G984" s="9">
        <f t="shared" si="201"/>
        <v>0</v>
      </c>
      <c r="H984" s="9">
        <f t="shared" si="204"/>
        <v>0</v>
      </c>
      <c r="I984" s="9">
        <f t="shared" si="212"/>
        <v>0</v>
      </c>
      <c r="J984" s="9">
        <f t="shared" si="213"/>
        <v>0</v>
      </c>
      <c r="K984" s="9" t="str">
        <f t="shared" si="205"/>
        <v/>
      </c>
      <c r="L984" s="9" t="str">
        <f t="shared" si="206"/>
        <v/>
      </c>
      <c r="M984" s="9" t="str">
        <f t="shared" si="207"/>
        <v/>
      </c>
      <c r="N984" s="9" t="str">
        <f t="shared" si="208"/>
        <v/>
      </c>
      <c r="O984" s="9" t="str">
        <f t="shared" si="209"/>
        <v/>
      </c>
      <c r="P984" s="9" t="str">
        <f t="shared" si="210"/>
        <v/>
      </c>
      <c r="Q984" s="9" t="str">
        <f t="shared" si="211"/>
        <v/>
      </c>
      <c r="R984" s="9" t="str">
        <f>IF(A984&lt;&gt;"",IF(COUNTIF($G$2:$G$1000,"&gt;=50")&gt;=10,IF(AND(F984&gt;=55,G984&gt;=50),IF(_xlfn.RANK.EQ(K984,$K$2:$K$1000,0)&lt;=ROUND(COUNTIFS($G$2:$G$1000,"&gt;=50",$F$2:$F$1000,"&gt;=55")/100*$AF$9,0),$AF$8,IF(_xlfn.RANK.EQ(L984,$L$2:$L$1000,0)&lt;=ROUND(COUNTIFS($G$2:$G$1000,"&gt;=50",$F$2:$F$1000,"&gt;=55")/100*$AE$9,0),$AE$8,IF(_xlfn.RANK.EQ(M984,$M$2:$M$1000,0)&lt;=ROUND(COUNTIFS($G$2:$G$1000,"&gt;=50",$F$2:$F$1000,"&gt;=55")/100*$AD$9,0),$AD$8,IF(_xlfn.RANK.EQ(N984,$N$2:$N$1000,0)&lt;=ROUND(COUNTIFS($G$2:$G$1000,"&gt;=50",$F$2:$F$1000,"&gt;=55")/100*$AC$9,0),$AC$8,IF(_xlfn.RANK.EQ(O984,$O$2:$O$1000,0)&lt;=ROUND(COUNTIFS($G$2:$G$1000,"&gt;=50",$F$2:$F$1000,"&gt;=55")/100*$AB$9,0),$AB$8,IF(_xlfn.RANK.EQ(P984,$P$2:$P$1000,0)&lt;=ROUND(COUNTIFS($G$2:$G$1000,"&gt;=50",$F$2:$F$1000,"&gt;=55")/100*$AA$9,0),$AA$8,$Z$8)))))),IF(I984&gt;=$Y$9,$Y$8,$X$8)),IF(I984&gt;=$X$32,$X$30,IF(I984&gt;=$Y$32,$Y$30,IF(I984&gt;=$Z$32,$Z$30,IF(I984&gt;=$AA$32,$AA$30,IF(I984&gt;=$AB$32,$AB$30,IF(I984&gt;=$AC$32,$AC$30,IF(I984&gt;=$AD$32,$AD$30,IF(I984&gt;=$AE$32,$AE$30,$AF$30))))))))),"")</f>
        <v/>
      </c>
      <c r="S984" s="9" t="str" cm="1">
        <f t="array" ref="S984">IF(AND(D984&lt;&gt;"",D984&lt;&gt;"GR"),IF(COUNTIF($H$2:$H$1000,"&gt;=50")&gt;=10,IF(D984&lt;&gt;"GR",IF(AND(D984&gt;=55,H984&gt;=50),_xlfn.IFS(AND(H984&gt;=$AF$11,H984&gt;$AE$10,H984&gt;$AD$10,H984&gt;$AC$10,H984&gt;$AB$10,H984&gt;$AA$10,H984&gt;$Z$10),"AA",AND(H984&gt;=$AE$11,H984&gt;$AD$10,H984&gt;$AC$10,H984&gt;$AB$10,H984&gt;$AA$10,H984&gt;$Z$10),"BA",AND(H984&gt;=$AD$11,H984&gt;$AC$10,H984&gt;$AB$10,H984&gt;$AA$10,H984&gt;$Z$10),"BB",AND(H984&gt;=$AC$11,H984&gt;$AB$10,H984&gt;$AA$10,H984&gt;$Z$10),"CB",AND(H984&gt;=$AB$11,H984&gt;$AA$10,H984&gt;$Z$10),"CC",AND(H984&gt;=$AA$11,H984&gt;$Z$10),"DC",H984&gt;=50,"DD"),IF(H984&gt;=$Y$9,"FD","FF")),R984),IF(J984&gt;=$X$32,$X$30,IF(J984&gt;=$Y$32,$Y$30,IF(J984&gt;=$Z$32,$Z$30,IF(J984&gt;=$AA$32,$AA$30,IF(J984&gt;=$AB$32,$AB$30,IF(J984&gt;=$AC$32,$AC$30,IF(J984&gt;=$AD$32,$AD$30,IF(J984&gt;=$AE$32,$AE$30,$AF$30))))))))),R984)</f>
        <v/>
      </c>
      <c r="T984" s="9" t="str" cm="1">
        <f t="array" ref="T984">IF(A984&lt;&gt;"",IF(_xlfn.BITOR(D984&lt;&gt;"GR",D984&lt;&gt;""),IF(AND(J984&gt;=50,D984&gt;=55),_xlfn.RANK.EQ(J984,$J$2:$J$1000,0),_xlfn.IFS(S984="FD",999,S984="FF",1000)),IF(AND(J984&gt;=50,F984&gt;=55),_xlfn.RANK.EQ(J984,$J$2:$J$326,0),_xlfn.IFS(S984="FD",999,S984="FF",1000))),"")</f>
        <v/>
      </c>
    </row>
    <row r="985" spans="1:20" x14ac:dyDescent="0.2">
      <c r="A985" s="3"/>
      <c r="B985" s="3"/>
      <c r="C985" s="3"/>
      <c r="D985" s="3"/>
      <c r="E985" s="16">
        <f t="shared" si="202"/>
        <v>0</v>
      </c>
      <c r="F985" s="16">
        <f t="shared" si="203"/>
        <v>0</v>
      </c>
      <c r="G985" s="9">
        <f t="shared" si="201"/>
        <v>0</v>
      </c>
      <c r="H985" s="9">
        <f t="shared" si="204"/>
        <v>0</v>
      </c>
      <c r="I985" s="9">
        <f t="shared" si="212"/>
        <v>0</v>
      </c>
      <c r="J985" s="9">
        <f t="shared" si="213"/>
        <v>0</v>
      </c>
      <c r="K985" s="9" t="str">
        <f t="shared" si="205"/>
        <v/>
      </c>
      <c r="L985" s="9" t="str">
        <f t="shared" si="206"/>
        <v/>
      </c>
      <c r="M985" s="9" t="str">
        <f t="shared" si="207"/>
        <v/>
      </c>
      <c r="N985" s="9" t="str">
        <f t="shared" si="208"/>
        <v/>
      </c>
      <c r="O985" s="9" t="str">
        <f t="shared" si="209"/>
        <v/>
      </c>
      <c r="P985" s="9" t="str">
        <f t="shared" si="210"/>
        <v/>
      </c>
      <c r="Q985" s="9" t="str">
        <f t="shared" si="211"/>
        <v/>
      </c>
      <c r="R985" s="9" t="str">
        <f>IF(A985&lt;&gt;"",IF(COUNTIF($G$2:$G$1000,"&gt;=50")&gt;=10,IF(AND(F985&gt;=55,G985&gt;=50),IF(_xlfn.RANK.EQ(K985,$K$2:$K$1000,0)&lt;=ROUND(COUNTIFS($G$2:$G$1000,"&gt;=50",$F$2:$F$1000,"&gt;=55")/100*$AF$9,0),$AF$8,IF(_xlfn.RANK.EQ(L985,$L$2:$L$1000,0)&lt;=ROUND(COUNTIFS($G$2:$G$1000,"&gt;=50",$F$2:$F$1000,"&gt;=55")/100*$AE$9,0),$AE$8,IF(_xlfn.RANK.EQ(M985,$M$2:$M$1000,0)&lt;=ROUND(COUNTIFS($G$2:$G$1000,"&gt;=50",$F$2:$F$1000,"&gt;=55")/100*$AD$9,0),$AD$8,IF(_xlfn.RANK.EQ(N985,$N$2:$N$1000,0)&lt;=ROUND(COUNTIFS($G$2:$G$1000,"&gt;=50",$F$2:$F$1000,"&gt;=55")/100*$AC$9,0),$AC$8,IF(_xlfn.RANK.EQ(O985,$O$2:$O$1000,0)&lt;=ROUND(COUNTIFS($G$2:$G$1000,"&gt;=50",$F$2:$F$1000,"&gt;=55")/100*$AB$9,0),$AB$8,IF(_xlfn.RANK.EQ(P985,$P$2:$P$1000,0)&lt;=ROUND(COUNTIFS($G$2:$G$1000,"&gt;=50",$F$2:$F$1000,"&gt;=55")/100*$AA$9,0),$AA$8,$Z$8)))))),IF(I985&gt;=$Y$9,$Y$8,$X$8)),IF(I985&gt;=$X$32,$X$30,IF(I985&gt;=$Y$32,$Y$30,IF(I985&gt;=$Z$32,$Z$30,IF(I985&gt;=$AA$32,$AA$30,IF(I985&gt;=$AB$32,$AB$30,IF(I985&gt;=$AC$32,$AC$30,IF(I985&gt;=$AD$32,$AD$30,IF(I985&gt;=$AE$32,$AE$30,$AF$30))))))))),"")</f>
        <v/>
      </c>
      <c r="S985" s="9" t="str" cm="1">
        <f t="array" ref="S985">IF(AND(D985&lt;&gt;"",D985&lt;&gt;"GR"),IF(COUNTIF($H$2:$H$1000,"&gt;=50")&gt;=10,IF(D985&lt;&gt;"GR",IF(AND(D985&gt;=55,H985&gt;=50),_xlfn.IFS(AND(H985&gt;=$AF$11,H985&gt;$AE$10,H985&gt;$AD$10,H985&gt;$AC$10,H985&gt;$AB$10,H985&gt;$AA$10,H985&gt;$Z$10),"AA",AND(H985&gt;=$AE$11,H985&gt;$AD$10,H985&gt;$AC$10,H985&gt;$AB$10,H985&gt;$AA$10,H985&gt;$Z$10),"BA",AND(H985&gt;=$AD$11,H985&gt;$AC$10,H985&gt;$AB$10,H985&gt;$AA$10,H985&gt;$Z$10),"BB",AND(H985&gt;=$AC$11,H985&gt;$AB$10,H985&gt;$AA$10,H985&gt;$Z$10),"CB",AND(H985&gt;=$AB$11,H985&gt;$AA$10,H985&gt;$Z$10),"CC",AND(H985&gt;=$AA$11,H985&gt;$Z$10),"DC",H985&gt;=50,"DD"),IF(H985&gt;=$Y$9,"FD","FF")),R985),IF(J985&gt;=$X$32,$X$30,IF(J985&gt;=$Y$32,$Y$30,IF(J985&gt;=$Z$32,$Z$30,IF(J985&gt;=$AA$32,$AA$30,IF(J985&gt;=$AB$32,$AB$30,IF(J985&gt;=$AC$32,$AC$30,IF(J985&gt;=$AD$32,$AD$30,IF(J985&gt;=$AE$32,$AE$30,$AF$30))))))))),R985)</f>
        <v/>
      </c>
      <c r="T985" s="9" t="str" cm="1">
        <f t="array" ref="T985">IF(A985&lt;&gt;"",IF(_xlfn.BITOR(D985&lt;&gt;"GR",D985&lt;&gt;""),IF(AND(J985&gt;=50,D985&gt;=55),_xlfn.RANK.EQ(J985,$J$2:$J$1000,0),_xlfn.IFS(S985="FD",999,S985="FF",1000)),IF(AND(J985&gt;=50,F985&gt;=55),_xlfn.RANK.EQ(J985,$J$2:$J$326,0),_xlfn.IFS(S985="FD",999,S985="FF",1000))),"")</f>
        <v/>
      </c>
    </row>
    <row r="986" spans="1:20" x14ac:dyDescent="0.2">
      <c r="A986" s="3"/>
      <c r="B986" s="3"/>
      <c r="C986" s="3"/>
      <c r="D986" s="3"/>
      <c r="E986" s="16">
        <f t="shared" si="202"/>
        <v>0</v>
      </c>
      <c r="F986" s="16">
        <f t="shared" si="203"/>
        <v>0</v>
      </c>
      <c r="G986" s="9">
        <f t="shared" si="201"/>
        <v>0</v>
      </c>
      <c r="H986" s="9">
        <f t="shared" si="204"/>
        <v>0</v>
      </c>
      <c r="I986" s="9">
        <f t="shared" si="212"/>
        <v>0</v>
      </c>
      <c r="J986" s="9">
        <f t="shared" si="213"/>
        <v>0</v>
      </c>
      <c r="K986" s="9" t="str">
        <f t="shared" si="205"/>
        <v/>
      </c>
      <c r="L986" s="9" t="str">
        <f t="shared" si="206"/>
        <v/>
      </c>
      <c r="M986" s="9" t="str">
        <f t="shared" si="207"/>
        <v/>
      </c>
      <c r="N986" s="9" t="str">
        <f t="shared" si="208"/>
        <v/>
      </c>
      <c r="O986" s="9" t="str">
        <f t="shared" si="209"/>
        <v/>
      </c>
      <c r="P986" s="9" t="str">
        <f t="shared" si="210"/>
        <v/>
      </c>
      <c r="Q986" s="9" t="str">
        <f t="shared" si="211"/>
        <v/>
      </c>
      <c r="R986" s="9" t="str">
        <f>IF(A986&lt;&gt;"",IF(COUNTIF($G$2:$G$1000,"&gt;=50")&gt;=10,IF(AND(F986&gt;=55,G986&gt;=50),IF(_xlfn.RANK.EQ(K986,$K$2:$K$1000,0)&lt;=ROUND(COUNTIFS($G$2:$G$1000,"&gt;=50",$F$2:$F$1000,"&gt;=55")/100*$AF$9,0),$AF$8,IF(_xlfn.RANK.EQ(L986,$L$2:$L$1000,0)&lt;=ROUND(COUNTIFS($G$2:$G$1000,"&gt;=50",$F$2:$F$1000,"&gt;=55")/100*$AE$9,0),$AE$8,IF(_xlfn.RANK.EQ(M986,$M$2:$M$1000,0)&lt;=ROUND(COUNTIFS($G$2:$G$1000,"&gt;=50",$F$2:$F$1000,"&gt;=55")/100*$AD$9,0),$AD$8,IF(_xlfn.RANK.EQ(N986,$N$2:$N$1000,0)&lt;=ROUND(COUNTIFS($G$2:$G$1000,"&gt;=50",$F$2:$F$1000,"&gt;=55")/100*$AC$9,0),$AC$8,IF(_xlfn.RANK.EQ(O986,$O$2:$O$1000,0)&lt;=ROUND(COUNTIFS($G$2:$G$1000,"&gt;=50",$F$2:$F$1000,"&gt;=55")/100*$AB$9,0),$AB$8,IF(_xlfn.RANK.EQ(P986,$P$2:$P$1000,0)&lt;=ROUND(COUNTIFS($G$2:$G$1000,"&gt;=50",$F$2:$F$1000,"&gt;=55")/100*$AA$9,0),$AA$8,$Z$8)))))),IF(I986&gt;=$Y$9,$Y$8,$X$8)),IF(I986&gt;=$X$32,$X$30,IF(I986&gt;=$Y$32,$Y$30,IF(I986&gt;=$Z$32,$Z$30,IF(I986&gt;=$AA$32,$AA$30,IF(I986&gt;=$AB$32,$AB$30,IF(I986&gt;=$AC$32,$AC$30,IF(I986&gt;=$AD$32,$AD$30,IF(I986&gt;=$AE$32,$AE$30,$AF$30))))))))),"")</f>
        <v/>
      </c>
      <c r="S986" s="9" t="str" cm="1">
        <f t="array" ref="S986">IF(AND(D986&lt;&gt;"",D986&lt;&gt;"GR"),IF(COUNTIF($H$2:$H$1000,"&gt;=50")&gt;=10,IF(D986&lt;&gt;"GR",IF(AND(D986&gt;=55,H986&gt;=50),_xlfn.IFS(AND(H986&gt;=$AF$11,H986&gt;$AE$10,H986&gt;$AD$10,H986&gt;$AC$10,H986&gt;$AB$10,H986&gt;$AA$10,H986&gt;$Z$10),"AA",AND(H986&gt;=$AE$11,H986&gt;$AD$10,H986&gt;$AC$10,H986&gt;$AB$10,H986&gt;$AA$10,H986&gt;$Z$10),"BA",AND(H986&gt;=$AD$11,H986&gt;$AC$10,H986&gt;$AB$10,H986&gt;$AA$10,H986&gt;$Z$10),"BB",AND(H986&gt;=$AC$11,H986&gt;$AB$10,H986&gt;$AA$10,H986&gt;$Z$10),"CB",AND(H986&gt;=$AB$11,H986&gt;$AA$10,H986&gt;$Z$10),"CC",AND(H986&gt;=$AA$11,H986&gt;$Z$10),"DC",H986&gt;=50,"DD"),IF(H986&gt;=$Y$9,"FD","FF")),R986),IF(J986&gt;=$X$32,$X$30,IF(J986&gt;=$Y$32,$Y$30,IF(J986&gt;=$Z$32,$Z$30,IF(J986&gt;=$AA$32,$AA$30,IF(J986&gt;=$AB$32,$AB$30,IF(J986&gt;=$AC$32,$AC$30,IF(J986&gt;=$AD$32,$AD$30,IF(J986&gt;=$AE$32,$AE$30,$AF$30))))))))),R986)</f>
        <v/>
      </c>
      <c r="T986" s="9" t="str" cm="1">
        <f t="array" ref="T986">IF(A986&lt;&gt;"",IF(_xlfn.BITOR(D986&lt;&gt;"GR",D986&lt;&gt;""),IF(AND(J986&gt;=50,D986&gt;=55),_xlfn.RANK.EQ(J986,$J$2:$J$1000,0),_xlfn.IFS(S986="FD",999,S986="FF",1000)),IF(AND(J986&gt;=50,F986&gt;=55),_xlfn.RANK.EQ(J986,$J$2:$J$326,0),_xlfn.IFS(S986="FD",999,S986="FF",1000))),"")</f>
        <v/>
      </c>
    </row>
    <row r="987" spans="1:20" x14ac:dyDescent="0.2">
      <c r="A987" s="3"/>
      <c r="B987" s="3"/>
      <c r="C987" s="3"/>
      <c r="D987" s="3"/>
      <c r="E987" s="16">
        <f t="shared" si="202"/>
        <v>0</v>
      </c>
      <c r="F987" s="16">
        <f t="shared" si="203"/>
        <v>0</v>
      </c>
      <c r="G987" s="9">
        <f t="shared" si="201"/>
        <v>0</v>
      </c>
      <c r="H987" s="9">
        <f t="shared" si="204"/>
        <v>0</v>
      </c>
      <c r="I987" s="9">
        <f t="shared" si="212"/>
        <v>0</v>
      </c>
      <c r="J987" s="9">
        <f t="shared" si="213"/>
        <v>0</v>
      </c>
      <c r="K987" s="9" t="str">
        <f t="shared" si="205"/>
        <v/>
      </c>
      <c r="L987" s="9" t="str">
        <f t="shared" si="206"/>
        <v/>
      </c>
      <c r="M987" s="9" t="str">
        <f t="shared" si="207"/>
        <v/>
      </c>
      <c r="N987" s="9" t="str">
        <f t="shared" si="208"/>
        <v/>
      </c>
      <c r="O987" s="9" t="str">
        <f t="shared" si="209"/>
        <v/>
      </c>
      <c r="P987" s="9" t="str">
        <f t="shared" si="210"/>
        <v/>
      </c>
      <c r="Q987" s="9" t="str">
        <f t="shared" si="211"/>
        <v/>
      </c>
      <c r="R987" s="9" t="str">
        <f>IF(A987&lt;&gt;"",IF(COUNTIF($G$2:$G$1000,"&gt;=50")&gt;=10,IF(AND(F987&gt;=55,G987&gt;=50),IF(_xlfn.RANK.EQ(K987,$K$2:$K$1000,0)&lt;=ROUND(COUNTIFS($G$2:$G$1000,"&gt;=50",$F$2:$F$1000,"&gt;=55")/100*$AF$9,0),$AF$8,IF(_xlfn.RANK.EQ(L987,$L$2:$L$1000,0)&lt;=ROUND(COUNTIFS($G$2:$G$1000,"&gt;=50",$F$2:$F$1000,"&gt;=55")/100*$AE$9,0),$AE$8,IF(_xlfn.RANK.EQ(M987,$M$2:$M$1000,0)&lt;=ROUND(COUNTIFS($G$2:$G$1000,"&gt;=50",$F$2:$F$1000,"&gt;=55")/100*$AD$9,0),$AD$8,IF(_xlfn.RANK.EQ(N987,$N$2:$N$1000,0)&lt;=ROUND(COUNTIFS($G$2:$G$1000,"&gt;=50",$F$2:$F$1000,"&gt;=55")/100*$AC$9,0),$AC$8,IF(_xlfn.RANK.EQ(O987,$O$2:$O$1000,0)&lt;=ROUND(COUNTIFS($G$2:$G$1000,"&gt;=50",$F$2:$F$1000,"&gt;=55")/100*$AB$9,0),$AB$8,IF(_xlfn.RANK.EQ(P987,$P$2:$P$1000,0)&lt;=ROUND(COUNTIFS($G$2:$G$1000,"&gt;=50",$F$2:$F$1000,"&gt;=55")/100*$AA$9,0),$AA$8,$Z$8)))))),IF(I987&gt;=$Y$9,$Y$8,$X$8)),IF(I987&gt;=$X$32,$X$30,IF(I987&gt;=$Y$32,$Y$30,IF(I987&gt;=$Z$32,$Z$30,IF(I987&gt;=$AA$32,$AA$30,IF(I987&gt;=$AB$32,$AB$30,IF(I987&gt;=$AC$32,$AC$30,IF(I987&gt;=$AD$32,$AD$30,IF(I987&gt;=$AE$32,$AE$30,$AF$30))))))))),"")</f>
        <v/>
      </c>
      <c r="S987" s="9" t="str" cm="1">
        <f t="array" ref="S987">IF(AND(D987&lt;&gt;"",D987&lt;&gt;"GR"),IF(COUNTIF($H$2:$H$1000,"&gt;=50")&gt;=10,IF(D987&lt;&gt;"GR",IF(AND(D987&gt;=55,H987&gt;=50),_xlfn.IFS(AND(H987&gt;=$AF$11,H987&gt;$AE$10,H987&gt;$AD$10,H987&gt;$AC$10,H987&gt;$AB$10,H987&gt;$AA$10,H987&gt;$Z$10),"AA",AND(H987&gt;=$AE$11,H987&gt;$AD$10,H987&gt;$AC$10,H987&gt;$AB$10,H987&gt;$AA$10,H987&gt;$Z$10),"BA",AND(H987&gt;=$AD$11,H987&gt;$AC$10,H987&gt;$AB$10,H987&gt;$AA$10,H987&gt;$Z$10),"BB",AND(H987&gt;=$AC$11,H987&gt;$AB$10,H987&gt;$AA$10,H987&gt;$Z$10),"CB",AND(H987&gt;=$AB$11,H987&gt;$AA$10,H987&gt;$Z$10),"CC",AND(H987&gt;=$AA$11,H987&gt;$Z$10),"DC",H987&gt;=50,"DD"),IF(H987&gt;=$Y$9,"FD","FF")),R987),IF(J987&gt;=$X$32,$X$30,IF(J987&gt;=$Y$32,$Y$30,IF(J987&gt;=$Z$32,$Z$30,IF(J987&gt;=$AA$32,$AA$30,IF(J987&gt;=$AB$32,$AB$30,IF(J987&gt;=$AC$32,$AC$30,IF(J987&gt;=$AD$32,$AD$30,IF(J987&gt;=$AE$32,$AE$30,$AF$30))))))))),R987)</f>
        <v/>
      </c>
      <c r="T987" s="9" t="str" cm="1">
        <f t="array" ref="T987">IF(A987&lt;&gt;"",IF(_xlfn.BITOR(D987&lt;&gt;"GR",D987&lt;&gt;""),IF(AND(J987&gt;=50,D987&gt;=55),_xlfn.RANK.EQ(J987,$J$2:$J$1000,0),_xlfn.IFS(S987="FD",999,S987="FF",1000)),IF(AND(J987&gt;=50,F987&gt;=55),_xlfn.RANK.EQ(J987,$J$2:$J$326,0),_xlfn.IFS(S987="FD",999,S987="FF",1000))),"")</f>
        <v/>
      </c>
    </row>
    <row r="988" spans="1:20" x14ac:dyDescent="0.2">
      <c r="A988" s="3"/>
      <c r="B988" s="3"/>
      <c r="C988" s="3"/>
      <c r="D988" s="3"/>
      <c r="E988" s="16">
        <f t="shared" si="202"/>
        <v>0</v>
      </c>
      <c r="F988" s="16">
        <f t="shared" si="203"/>
        <v>0</v>
      </c>
      <c r="G988" s="9">
        <f t="shared" si="201"/>
        <v>0</v>
      </c>
      <c r="H988" s="9">
        <f t="shared" si="204"/>
        <v>0</v>
      </c>
      <c r="I988" s="9">
        <f t="shared" si="212"/>
        <v>0</v>
      </c>
      <c r="J988" s="9">
        <f t="shared" si="213"/>
        <v>0</v>
      </c>
      <c r="K988" s="9" t="str">
        <f t="shared" si="205"/>
        <v/>
      </c>
      <c r="L988" s="9" t="str">
        <f t="shared" si="206"/>
        <v/>
      </c>
      <c r="M988" s="9" t="str">
        <f t="shared" si="207"/>
        <v/>
      </c>
      <c r="N988" s="9" t="str">
        <f t="shared" si="208"/>
        <v/>
      </c>
      <c r="O988" s="9" t="str">
        <f t="shared" si="209"/>
        <v/>
      </c>
      <c r="P988" s="9" t="str">
        <f t="shared" si="210"/>
        <v/>
      </c>
      <c r="Q988" s="9" t="str">
        <f t="shared" si="211"/>
        <v/>
      </c>
      <c r="R988" s="9" t="str">
        <f>IF(A988&lt;&gt;"",IF(COUNTIF($G$2:$G$1000,"&gt;=50")&gt;=10,IF(AND(F988&gt;=55,G988&gt;=50),IF(_xlfn.RANK.EQ(K988,$K$2:$K$1000,0)&lt;=ROUND(COUNTIFS($G$2:$G$1000,"&gt;=50",$F$2:$F$1000,"&gt;=55")/100*$AF$9,0),$AF$8,IF(_xlfn.RANK.EQ(L988,$L$2:$L$1000,0)&lt;=ROUND(COUNTIFS($G$2:$G$1000,"&gt;=50",$F$2:$F$1000,"&gt;=55")/100*$AE$9,0),$AE$8,IF(_xlfn.RANK.EQ(M988,$M$2:$M$1000,0)&lt;=ROUND(COUNTIFS($G$2:$G$1000,"&gt;=50",$F$2:$F$1000,"&gt;=55")/100*$AD$9,0),$AD$8,IF(_xlfn.RANK.EQ(N988,$N$2:$N$1000,0)&lt;=ROUND(COUNTIFS($G$2:$G$1000,"&gt;=50",$F$2:$F$1000,"&gt;=55")/100*$AC$9,0),$AC$8,IF(_xlfn.RANK.EQ(O988,$O$2:$O$1000,0)&lt;=ROUND(COUNTIFS($G$2:$G$1000,"&gt;=50",$F$2:$F$1000,"&gt;=55")/100*$AB$9,0),$AB$8,IF(_xlfn.RANK.EQ(P988,$P$2:$P$1000,0)&lt;=ROUND(COUNTIFS($G$2:$G$1000,"&gt;=50",$F$2:$F$1000,"&gt;=55")/100*$AA$9,0),$AA$8,$Z$8)))))),IF(I988&gt;=$Y$9,$Y$8,$X$8)),IF(I988&gt;=$X$32,$X$30,IF(I988&gt;=$Y$32,$Y$30,IF(I988&gt;=$Z$32,$Z$30,IF(I988&gt;=$AA$32,$AA$30,IF(I988&gt;=$AB$32,$AB$30,IF(I988&gt;=$AC$32,$AC$30,IF(I988&gt;=$AD$32,$AD$30,IF(I988&gt;=$AE$32,$AE$30,$AF$30))))))))),"")</f>
        <v/>
      </c>
      <c r="S988" s="9" t="str" cm="1">
        <f t="array" ref="S988">IF(AND(D988&lt;&gt;"",D988&lt;&gt;"GR"),IF(COUNTIF($H$2:$H$1000,"&gt;=50")&gt;=10,IF(D988&lt;&gt;"GR",IF(AND(D988&gt;=55,H988&gt;=50),_xlfn.IFS(AND(H988&gt;=$AF$11,H988&gt;$AE$10,H988&gt;$AD$10,H988&gt;$AC$10,H988&gt;$AB$10,H988&gt;$AA$10,H988&gt;$Z$10),"AA",AND(H988&gt;=$AE$11,H988&gt;$AD$10,H988&gt;$AC$10,H988&gt;$AB$10,H988&gt;$AA$10,H988&gt;$Z$10),"BA",AND(H988&gt;=$AD$11,H988&gt;$AC$10,H988&gt;$AB$10,H988&gt;$AA$10,H988&gt;$Z$10),"BB",AND(H988&gt;=$AC$11,H988&gt;$AB$10,H988&gt;$AA$10,H988&gt;$Z$10),"CB",AND(H988&gt;=$AB$11,H988&gt;$AA$10,H988&gt;$Z$10),"CC",AND(H988&gt;=$AA$11,H988&gt;$Z$10),"DC",H988&gt;=50,"DD"),IF(H988&gt;=$Y$9,"FD","FF")),R988),IF(J988&gt;=$X$32,$X$30,IF(J988&gt;=$Y$32,$Y$30,IF(J988&gt;=$Z$32,$Z$30,IF(J988&gt;=$AA$32,$AA$30,IF(J988&gt;=$AB$32,$AB$30,IF(J988&gt;=$AC$32,$AC$30,IF(J988&gt;=$AD$32,$AD$30,IF(J988&gt;=$AE$32,$AE$30,$AF$30))))))))),R988)</f>
        <v/>
      </c>
      <c r="T988" s="9" t="str" cm="1">
        <f t="array" ref="T988">IF(A988&lt;&gt;"",IF(_xlfn.BITOR(D988&lt;&gt;"GR",D988&lt;&gt;""),IF(AND(J988&gt;=50,D988&gt;=55),_xlfn.RANK.EQ(J988,$J$2:$J$1000,0),_xlfn.IFS(S988="FD",999,S988="FF",1000)),IF(AND(J988&gt;=50,F988&gt;=55),_xlfn.RANK.EQ(J988,$J$2:$J$326,0),_xlfn.IFS(S988="FD",999,S988="FF",1000))),"")</f>
        <v/>
      </c>
    </row>
    <row r="989" spans="1:20" x14ac:dyDescent="0.2">
      <c r="A989" s="3"/>
      <c r="B989" s="3"/>
      <c r="C989" s="3"/>
      <c r="D989" s="3"/>
      <c r="E989" s="16">
        <f t="shared" si="202"/>
        <v>0</v>
      </c>
      <c r="F989" s="16">
        <f t="shared" si="203"/>
        <v>0</v>
      </c>
      <c r="G989" s="9">
        <f t="shared" si="201"/>
        <v>0</v>
      </c>
      <c r="H989" s="9">
        <f t="shared" si="204"/>
        <v>0</v>
      </c>
      <c r="I989" s="9">
        <f t="shared" si="212"/>
        <v>0</v>
      </c>
      <c r="J989" s="9">
        <f t="shared" si="213"/>
        <v>0</v>
      </c>
      <c r="K989" s="9" t="str">
        <f t="shared" si="205"/>
        <v/>
      </c>
      <c r="L989" s="9" t="str">
        <f t="shared" si="206"/>
        <v/>
      </c>
      <c r="M989" s="9" t="str">
        <f t="shared" si="207"/>
        <v/>
      </c>
      <c r="N989" s="9" t="str">
        <f t="shared" si="208"/>
        <v/>
      </c>
      <c r="O989" s="9" t="str">
        <f t="shared" si="209"/>
        <v/>
      </c>
      <c r="P989" s="9" t="str">
        <f t="shared" si="210"/>
        <v/>
      </c>
      <c r="Q989" s="9" t="str">
        <f t="shared" si="211"/>
        <v/>
      </c>
      <c r="R989" s="9" t="str">
        <f>IF(A989&lt;&gt;"",IF(COUNTIF($G$2:$G$1000,"&gt;=50")&gt;=10,IF(AND(F989&gt;=55,G989&gt;=50),IF(_xlfn.RANK.EQ(K989,$K$2:$K$1000,0)&lt;=ROUND(COUNTIFS($G$2:$G$1000,"&gt;=50",$F$2:$F$1000,"&gt;=55")/100*$AF$9,0),$AF$8,IF(_xlfn.RANK.EQ(L989,$L$2:$L$1000,0)&lt;=ROUND(COUNTIFS($G$2:$G$1000,"&gt;=50",$F$2:$F$1000,"&gt;=55")/100*$AE$9,0),$AE$8,IF(_xlfn.RANK.EQ(M989,$M$2:$M$1000,0)&lt;=ROUND(COUNTIFS($G$2:$G$1000,"&gt;=50",$F$2:$F$1000,"&gt;=55")/100*$AD$9,0),$AD$8,IF(_xlfn.RANK.EQ(N989,$N$2:$N$1000,0)&lt;=ROUND(COUNTIFS($G$2:$G$1000,"&gt;=50",$F$2:$F$1000,"&gt;=55")/100*$AC$9,0),$AC$8,IF(_xlfn.RANK.EQ(O989,$O$2:$O$1000,0)&lt;=ROUND(COUNTIFS($G$2:$G$1000,"&gt;=50",$F$2:$F$1000,"&gt;=55")/100*$AB$9,0),$AB$8,IF(_xlfn.RANK.EQ(P989,$P$2:$P$1000,0)&lt;=ROUND(COUNTIFS($G$2:$G$1000,"&gt;=50",$F$2:$F$1000,"&gt;=55")/100*$AA$9,0),$AA$8,$Z$8)))))),IF(I989&gt;=$Y$9,$Y$8,$X$8)),IF(I989&gt;=$X$32,$X$30,IF(I989&gt;=$Y$32,$Y$30,IF(I989&gt;=$Z$32,$Z$30,IF(I989&gt;=$AA$32,$AA$30,IF(I989&gt;=$AB$32,$AB$30,IF(I989&gt;=$AC$32,$AC$30,IF(I989&gt;=$AD$32,$AD$30,IF(I989&gt;=$AE$32,$AE$30,$AF$30))))))))),"")</f>
        <v/>
      </c>
      <c r="S989" s="9" t="str" cm="1">
        <f t="array" ref="S989">IF(AND(D989&lt;&gt;"",D989&lt;&gt;"GR"),IF(COUNTIF($H$2:$H$1000,"&gt;=50")&gt;=10,IF(D989&lt;&gt;"GR",IF(AND(D989&gt;=55,H989&gt;=50),_xlfn.IFS(AND(H989&gt;=$AF$11,H989&gt;$AE$10,H989&gt;$AD$10,H989&gt;$AC$10,H989&gt;$AB$10,H989&gt;$AA$10,H989&gt;$Z$10),"AA",AND(H989&gt;=$AE$11,H989&gt;$AD$10,H989&gt;$AC$10,H989&gt;$AB$10,H989&gt;$AA$10,H989&gt;$Z$10),"BA",AND(H989&gt;=$AD$11,H989&gt;$AC$10,H989&gt;$AB$10,H989&gt;$AA$10,H989&gt;$Z$10),"BB",AND(H989&gt;=$AC$11,H989&gt;$AB$10,H989&gt;$AA$10,H989&gt;$Z$10),"CB",AND(H989&gt;=$AB$11,H989&gt;$AA$10,H989&gt;$Z$10),"CC",AND(H989&gt;=$AA$11,H989&gt;$Z$10),"DC",H989&gt;=50,"DD"),IF(H989&gt;=$Y$9,"FD","FF")),R989),IF(J989&gt;=$X$32,$X$30,IF(J989&gt;=$Y$32,$Y$30,IF(J989&gt;=$Z$32,$Z$30,IF(J989&gt;=$AA$32,$AA$30,IF(J989&gt;=$AB$32,$AB$30,IF(J989&gt;=$AC$32,$AC$30,IF(J989&gt;=$AD$32,$AD$30,IF(J989&gt;=$AE$32,$AE$30,$AF$30))))))))),R989)</f>
        <v/>
      </c>
      <c r="T989" s="9" t="str" cm="1">
        <f t="array" ref="T989">IF(A989&lt;&gt;"",IF(_xlfn.BITOR(D989&lt;&gt;"GR",D989&lt;&gt;""),IF(AND(J989&gt;=50,D989&gt;=55),_xlfn.RANK.EQ(J989,$J$2:$J$1000,0),_xlfn.IFS(S989="FD",999,S989="FF",1000)),IF(AND(J989&gt;=50,F989&gt;=55),_xlfn.RANK.EQ(J989,$J$2:$J$326,0),_xlfn.IFS(S989="FD",999,S989="FF",1000))),"")</f>
        <v/>
      </c>
    </row>
    <row r="990" spans="1:20" x14ac:dyDescent="0.2">
      <c r="A990" s="3"/>
      <c r="B990" s="3"/>
      <c r="C990" s="3"/>
      <c r="D990" s="3"/>
      <c r="E990" s="16">
        <f t="shared" si="202"/>
        <v>0</v>
      </c>
      <c r="F990" s="16">
        <f t="shared" si="203"/>
        <v>0</v>
      </c>
      <c r="G990" s="9">
        <f t="shared" si="201"/>
        <v>0</v>
      </c>
      <c r="H990" s="9">
        <f t="shared" si="204"/>
        <v>0</v>
      </c>
      <c r="I990" s="9">
        <f t="shared" si="212"/>
        <v>0</v>
      </c>
      <c r="J990" s="9">
        <f t="shared" si="213"/>
        <v>0</v>
      </c>
      <c r="K990" s="9" t="str">
        <f t="shared" si="205"/>
        <v/>
      </c>
      <c r="L990" s="9" t="str">
        <f t="shared" si="206"/>
        <v/>
      </c>
      <c r="M990" s="9" t="str">
        <f t="shared" si="207"/>
        <v/>
      </c>
      <c r="N990" s="9" t="str">
        <f t="shared" si="208"/>
        <v/>
      </c>
      <c r="O990" s="9" t="str">
        <f t="shared" si="209"/>
        <v/>
      </c>
      <c r="P990" s="9" t="str">
        <f t="shared" si="210"/>
        <v/>
      </c>
      <c r="Q990" s="9" t="str">
        <f t="shared" si="211"/>
        <v/>
      </c>
      <c r="R990" s="9" t="str">
        <f>IF(A990&lt;&gt;"",IF(COUNTIF($G$2:$G$1000,"&gt;=50")&gt;=10,IF(AND(F990&gt;=55,G990&gt;=50),IF(_xlfn.RANK.EQ(K990,$K$2:$K$1000,0)&lt;=ROUND(COUNTIFS($G$2:$G$1000,"&gt;=50",$F$2:$F$1000,"&gt;=55")/100*$AF$9,0),$AF$8,IF(_xlfn.RANK.EQ(L990,$L$2:$L$1000,0)&lt;=ROUND(COUNTIFS($G$2:$G$1000,"&gt;=50",$F$2:$F$1000,"&gt;=55")/100*$AE$9,0),$AE$8,IF(_xlfn.RANK.EQ(M990,$M$2:$M$1000,0)&lt;=ROUND(COUNTIFS($G$2:$G$1000,"&gt;=50",$F$2:$F$1000,"&gt;=55")/100*$AD$9,0),$AD$8,IF(_xlfn.RANK.EQ(N990,$N$2:$N$1000,0)&lt;=ROUND(COUNTIFS($G$2:$G$1000,"&gt;=50",$F$2:$F$1000,"&gt;=55")/100*$AC$9,0),$AC$8,IF(_xlfn.RANK.EQ(O990,$O$2:$O$1000,0)&lt;=ROUND(COUNTIFS($G$2:$G$1000,"&gt;=50",$F$2:$F$1000,"&gt;=55")/100*$AB$9,0),$AB$8,IF(_xlfn.RANK.EQ(P990,$P$2:$P$1000,0)&lt;=ROUND(COUNTIFS($G$2:$G$1000,"&gt;=50",$F$2:$F$1000,"&gt;=55")/100*$AA$9,0),$AA$8,$Z$8)))))),IF(I990&gt;=$Y$9,$Y$8,$X$8)),IF(I990&gt;=$X$32,$X$30,IF(I990&gt;=$Y$32,$Y$30,IF(I990&gt;=$Z$32,$Z$30,IF(I990&gt;=$AA$32,$AA$30,IF(I990&gt;=$AB$32,$AB$30,IF(I990&gt;=$AC$32,$AC$30,IF(I990&gt;=$AD$32,$AD$30,IF(I990&gt;=$AE$32,$AE$30,$AF$30))))))))),"")</f>
        <v/>
      </c>
      <c r="S990" s="9" t="str" cm="1">
        <f t="array" ref="S990">IF(AND(D990&lt;&gt;"",D990&lt;&gt;"GR"),IF(COUNTIF($H$2:$H$1000,"&gt;=50")&gt;=10,IF(D990&lt;&gt;"GR",IF(AND(D990&gt;=55,H990&gt;=50),_xlfn.IFS(AND(H990&gt;=$AF$11,H990&gt;$AE$10,H990&gt;$AD$10,H990&gt;$AC$10,H990&gt;$AB$10,H990&gt;$AA$10,H990&gt;$Z$10),"AA",AND(H990&gt;=$AE$11,H990&gt;$AD$10,H990&gt;$AC$10,H990&gt;$AB$10,H990&gt;$AA$10,H990&gt;$Z$10),"BA",AND(H990&gt;=$AD$11,H990&gt;$AC$10,H990&gt;$AB$10,H990&gt;$AA$10,H990&gt;$Z$10),"BB",AND(H990&gt;=$AC$11,H990&gt;$AB$10,H990&gt;$AA$10,H990&gt;$Z$10),"CB",AND(H990&gt;=$AB$11,H990&gt;$AA$10,H990&gt;$Z$10),"CC",AND(H990&gt;=$AA$11,H990&gt;$Z$10),"DC",H990&gt;=50,"DD"),IF(H990&gt;=$Y$9,"FD","FF")),R990),IF(J990&gt;=$X$32,$X$30,IF(J990&gt;=$Y$32,$Y$30,IF(J990&gt;=$Z$32,$Z$30,IF(J990&gt;=$AA$32,$AA$30,IF(J990&gt;=$AB$32,$AB$30,IF(J990&gt;=$AC$32,$AC$30,IF(J990&gt;=$AD$32,$AD$30,IF(J990&gt;=$AE$32,$AE$30,$AF$30))))))))),R990)</f>
        <v/>
      </c>
      <c r="T990" s="9" t="str" cm="1">
        <f t="array" ref="T990">IF(A990&lt;&gt;"",IF(_xlfn.BITOR(D990&lt;&gt;"GR",D990&lt;&gt;""),IF(AND(J990&gt;=50,D990&gt;=55),_xlfn.RANK.EQ(J990,$J$2:$J$1000,0),_xlfn.IFS(S990="FD",999,S990="FF",1000)),IF(AND(J990&gt;=50,F990&gt;=55),_xlfn.RANK.EQ(J990,$J$2:$J$326,0),_xlfn.IFS(S990="FD",999,S990="FF",1000))),"")</f>
        <v/>
      </c>
    </row>
    <row r="991" spans="1:20" x14ac:dyDescent="0.2">
      <c r="A991" s="3"/>
      <c r="B991" s="3"/>
      <c r="C991" s="3"/>
      <c r="D991" s="3"/>
      <c r="E991" s="16">
        <f t="shared" si="202"/>
        <v>0</v>
      </c>
      <c r="F991" s="16">
        <f t="shared" si="203"/>
        <v>0</v>
      </c>
      <c r="G991" s="9">
        <f t="shared" si="201"/>
        <v>0</v>
      </c>
      <c r="H991" s="9">
        <f t="shared" si="204"/>
        <v>0</v>
      </c>
      <c r="I991" s="9">
        <f t="shared" si="212"/>
        <v>0</v>
      </c>
      <c r="J991" s="9">
        <f t="shared" si="213"/>
        <v>0</v>
      </c>
      <c r="K991" s="9" t="str">
        <f t="shared" si="205"/>
        <v/>
      </c>
      <c r="L991" s="9" t="str">
        <f t="shared" si="206"/>
        <v/>
      </c>
      <c r="M991" s="9" t="str">
        <f t="shared" si="207"/>
        <v/>
      </c>
      <c r="N991" s="9" t="str">
        <f t="shared" si="208"/>
        <v/>
      </c>
      <c r="O991" s="9" t="str">
        <f t="shared" si="209"/>
        <v/>
      </c>
      <c r="P991" s="9" t="str">
        <f t="shared" si="210"/>
        <v/>
      </c>
      <c r="Q991" s="9" t="str">
        <f t="shared" si="211"/>
        <v/>
      </c>
      <c r="R991" s="9" t="str">
        <f>IF(A991&lt;&gt;"",IF(COUNTIF($G$2:$G$1000,"&gt;=50")&gt;=10,IF(AND(F991&gt;=55,G991&gt;=50),IF(_xlfn.RANK.EQ(K991,$K$2:$K$1000,0)&lt;=ROUND(COUNTIFS($G$2:$G$1000,"&gt;=50",$F$2:$F$1000,"&gt;=55")/100*$AF$9,0),$AF$8,IF(_xlfn.RANK.EQ(L991,$L$2:$L$1000,0)&lt;=ROUND(COUNTIFS($G$2:$G$1000,"&gt;=50",$F$2:$F$1000,"&gt;=55")/100*$AE$9,0),$AE$8,IF(_xlfn.RANK.EQ(M991,$M$2:$M$1000,0)&lt;=ROUND(COUNTIFS($G$2:$G$1000,"&gt;=50",$F$2:$F$1000,"&gt;=55")/100*$AD$9,0),$AD$8,IF(_xlfn.RANK.EQ(N991,$N$2:$N$1000,0)&lt;=ROUND(COUNTIFS($G$2:$G$1000,"&gt;=50",$F$2:$F$1000,"&gt;=55")/100*$AC$9,0),$AC$8,IF(_xlfn.RANK.EQ(O991,$O$2:$O$1000,0)&lt;=ROUND(COUNTIFS($G$2:$G$1000,"&gt;=50",$F$2:$F$1000,"&gt;=55")/100*$AB$9,0),$AB$8,IF(_xlfn.RANK.EQ(P991,$P$2:$P$1000,0)&lt;=ROUND(COUNTIFS($G$2:$G$1000,"&gt;=50",$F$2:$F$1000,"&gt;=55")/100*$AA$9,0),$AA$8,$Z$8)))))),IF(I991&gt;=$Y$9,$Y$8,$X$8)),IF(I991&gt;=$X$32,$X$30,IF(I991&gt;=$Y$32,$Y$30,IF(I991&gt;=$Z$32,$Z$30,IF(I991&gt;=$AA$32,$AA$30,IF(I991&gt;=$AB$32,$AB$30,IF(I991&gt;=$AC$32,$AC$30,IF(I991&gt;=$AD$32,$AD$30,IF(I991&gt;=$AE$32,$AE$30,$AF$30))))))))),"")</f>
        <v/>
      </c>
      <c r="S991" s="9" t="str" cm="1">
        <f t="array" ref="S991">IF(AND(D991&lt;&gt;"",D991&lt;&gt;"GR"),IF(COUNTIF($H$2:$H$1000,"&gt;=50")&gt;=10,IF(D991&lt;&gt;"GR",IF(AND(D991&gt;=55,H991&gt;=50),_xlfn.IFS(AND(H991&gt;=$AF$11,H991&gt;$AE$10,H991&gt;$AD$10,H991&gt;$AC$10,H991&gt;$AB$10,H991&gt;$AA$10,H991&gt;$Z$10),"AA",AND(H991&gt;=$AE$11,H991&gt;$AD$10,H991&gt;$AC$10,H991&gt;$AB$10,H991&gt;$AA$10,H991&gt;$Z$10),"BA",AND(H991&gt;=$AD$11,H991&gt;$AC$10,H991&gt;$AB$10,H991&gt;$AA$10,H991&gt;$Z$10),"BB",AND(H991&gt;=$AC$11,H991&gt;$AB$10,H991&gt;$AA$10,H991&gt;$Z$10),"CB",AND(H991&gt;=$AB$11,H991&gt;$AA$10,H991&gt;$Z$10),"CC",AND(H991&gt;=$AA$11,H991&gt;$Z$10),"DC",H991&gt;=50,"DD"),IF(H991&gt;=$Y$9,"FD","FF")),R991),IF(J991&gt;=$X$32,$X$30,IF(J991&gt;=$Y$32,$Y$30,IF(J991&gt;=$Z$32,$Z$30,IF(J991&gt;=$AA$32,$AA$30,IF(J991&gt;=$AB$32,$AB$30,IF(J991&gt;=$AC$32,$AC$30,IF(J991&gt;=$AD$32,$AD$30,IF(J991&gt;=$AE$32,$AE$30,$AF$30))))))))),R991)</f>
        <v/>
      </c>
      <c r="T991" s="9" t="str" cm="1">
        <f t="array" ref="T991">IF(A991&lt;&gt;"",IF(_xlfn.BITOR(D991&lt;&gt;"GR",D991&lt;&gt;""),IF(AND(J991&gt;=50,D991&gt;=55),_xlfn.RANK.EQ(J991,$J$2:$J$1000,0),_xlfn.IFS(S991="FD",999,S991="FF",1000)),IF(AND(J991&gt;=50,F991&gt;=55),_xlfn.RANK.EQ(J991,$J$2:$J$326,0),_xlfn.IFS(S991="FD",999,S991="FF",1000))),"")</f>
        <v/>
      </c>
    </row>
    <row r="992" spans="1:20" x14ac:dyDescent="0.2">
      <c r="A992" s="3"/>
      <c r="B992" s="3"/>
      <c r="C992" s="3"/>
      <c r="D992" s="3"/>
      <c r="E992" s="16">
        <f t="shared" si="202"/>
        <v>0</v>
      </c>
      <c r="F992" s="16">
        <f t="shared" si="203"/>
        <v>0</v>
      </c>
      <c r="G992" s="9">
        <f t="shared" si="201"/>
        <v>0</v>
      </c>
      <c r="H992" s="9">
        <f t="shared" si="204"/>
        <v>0</v>
      </c>
      <c r="I992" s="9">
        <f t="shared" si="212"/>
        <v>0</v>
      </c>
      <c r="J992" s="9">
        <f t="shared" si="213"/>
        <v>0</v>
      </c>
      <c r="K992" s="9" t="str">
        <f t="shared" si="205"/>
        <v/>
      </c>
      <c r="L992" s="9" t="str">
        <f t="shared" si="206"/>
        <v/>
      </c>
      <c r="M992" s="9" t="str">
        <f t="shared" si="207"/>
        <v/>
      </c>
      <c r="N992" s="9" t="str">
        <f t="shared" si="208"/>
        <v/>
      </c>
      <c r="O992" s="9" t="str">
        <f t="shared" si="209"/>
        <v/>
      </c>
      <c r="P992" s="9" t="str">
        <f t="shared" si="210"/>
        <v/>
      </c>
      <c r="Q992" s="9" t="str">
        <f t="shared" si="211"/>
        <v/>
      </c>
      <c r="R992" s="9" t="str">
        <f>IF(A992&lt;&gt;"",IF(COUNTIF($G$2:$G$1000,"&gt;=50")&gt;=10,IF(AND(F992&gt;=55,G992&gt;=50),IF(_xlfn.RANK.EQ(K992,$K$2:$K$1000,0)&lt;=ROUND(COUNTIFS($G$2:$G$1000,"&gt;=50",$F$2:$F$1000,"&gt;=55")/100*$AF$9,0),$AF$8,IF(_xlfn.RANK.EQ(L992,$L$2:$L$1000,0)&lt;=ROUND(COUNTIFS($G$2:$G$1000,"&gt;=50",$F$2:$F$1000,"&gt;=55")/100*$AE$9,0),$AE$8,IF(_xlfn.RANK.EQ(M992,$M$2:$M$1000,0)&lt;=ROUND(COUNTIFS($G$2:$G$1000,"&gt;=50",$F$2:$F$1000,"&gt;=55")/100*$AD$9,0),$AD$8,IF(_xlfn.RANK.EQ(N992,$N$2:$N$1000,0)&lt;=ROUND(COUNTIFS($G$2:$G$1000,"&gt;=50",$F$2:$F$1000,"&gt;=55")/100*$AC$9,0),$AC$8,IF(_xlfn.RANK.EQ(O992,$O$2:$O$1000,0)&lt;=ROUND(COUNTIFS($G$2:$G$1000,"&gt;=50",$F$2:$F$1000,"&gt;=55")/100*$AB$9,0),$AB$8,IF(_xlfn.RANK.EQ(P992,$P$2:$P$1000,0)&lt;=ROUND(COUNTIFS($G$2:$G$1000,"&gt;=50",$F$2:$F$1000,"&gt;=55")/100*$AA$9,0),$AA$8,$Z$8)))))),IF(I992&gt;=$Y$9,$Y$8,$X$8)),IF(I992&gt;=$X$32,$X$30,IF(I992&gt;=$Y$32,$Y$30,IF(I992&gt;=$Z$32,$Z$30,IF(I992&gt;=$AA$32,$AA$30,IF(I992&gt;=$AB$32,$AB$30,IF(I992&gt;=$AC$32,$AC$30,IF(I992&gt;=$AD$32,$AD$30,IF(I992&gt;=$AE$32,$AE$30,$AF$30))))))))),"")</f>
        <v/>
      </c>
      <c r="S992" s="9" t="str" cm="1">
        <f t="array" ref="S992">IF(AND(D992&lt;&gt;"",D992&lt;&gt;"GR"),IF(COUNTIF($H$2:$H$1000,"&gt;=50")&gt;=10,IF(D992&lt;&gt;"GR",IF(AND(D992&gt;=55,H992&gt;=50),_xlfn.IFS(AND(H992&gt;=$AF$11,H992&gt;$AE$10,H992&gt;$AD$10,H992&gt;$AC$10,H992&gt;$AB$10,H992&gt;$AA$10,H992&gt;$Z$10),"AA",AND(H992&gt;=$AE$11,H992&gt;$AD$10,H992&gt;$AC$10,H992&gt;$AB$10,H992&gt;$AA$10,H992&gt;$Z$10),"BA",AND(H992&gt;=$AD$11,H992&gt;$AC$10,H992&gt;$AB$10,H992&gt;$AA$10,H992&gt;$Z$10),"BB",AND(H992&gt;=$AC$11,H992&gt;$AB$10,H992&gt;$AA$10,H992&gt;$Z$10),"CB",AND(H992&gt;=$AB$11,H992&gt;$AA$10,H992&gt;$Z$10),"CC",AND(H992&gt;=$AA$11,H992&gt;$Z$10),"DC",H992&gt;=50,"DD"),IF(H992&gt;=$Y$9,"FD","FF")),R992),IF(J992&gt;=$X$32,$X$30,IF(J992&gt;=$Y$32,$Y$30,IF(J992&gt;=$Z$32,$Z$30,IF(J992&gt;=$AA$32,$AA$30,IF(J992&gt;=$AB$32,$AB$30,IF(J992&gt;=$AC$32,$AC$30,IF(J992&gt;=$AD$32,$AD$30,IF(J992&gt;=$AE$32,$AE$30,$AF$30))))))))),R992)</f>
        <v/>
      </c>
      <c r="T992" s="9" t="str" cm="1">
        <f t="array" ref="T992">IF(A992&lt;&gt;"",IF(_xlfn.BITOR(D992&lt;&gt;"GR",D992&lt;&gt;""),IF(AND(J992&gt;=50,D992&gt;=55),_xlfn.RANK.EQ(J992,$J$2:$J$1000,0),_xlfn.IFS(S992="FD",999,S992="FF",1000)),IF(AND(J992&gt;=50,F992&gt;=55),_xlfn.RANK.EQ(J992,$J$2:$J$326,0),_xlfn.IFS(S992="FD",999,S992="FF",1000))),"")</f>
        <v/>
      </c>
    </row>
    <row r="993" spans="1:20" x14ac:dyDescent="0.2">
      <c r="A993" s="3"/>
      <c r="B993" s="3"/>
      <c r="C993" s="3"/>
      <c r="D993" s="3"/>
      <c r="E993" s="16">
        <f t="shared" si="202"/>
        <v>0</v>
      </c>
      <c r="F993" s="16">
        <f t="shared" si="203"/>
        <v>0</v>
      </c>
      <c r="G993" s="9">
        <f t="shared" si="201"/>
        <v>0</v>
      </c>
      <c r="H993" s="9">
        <f t="shared" si="204"/>
        <v>0</v>
      </c>
      <c r="I993" s="9">
        <f t="shared" si="212"/>
        <v>0</v>
      </c>
      <c r="J993" s="9">
        <f t="shared" si="213"/>
        <v>0</v>
      </c>
      <c r="K993" s="9" t="str">
        <f t="shared" si="205"/>
        <v/>
      </c>
      <c r="L993" s="9" t="str">
        <f t="shared" si="206"/>
        <v/>
      </c>
      <c r="M993" s="9" t="str">
        <f t="shared" si="207"/>
        <v/>
      </c>
      <c r="N993" s="9" t="str">
        <f t="shared" si="208"/>
        <v/>
      </c>
      <c r="O993" s="9" t="str">
        <f t="shared" si="209"/>
        <v/>
      </c>
      <c r="P993" s="9" t="str">
        <f t="shared" si="210"/>
        <v/>
      </c>
      <c r="Q993" s="9" t="str">
        <f t="shared" si="211"/>
        <v/>
      </c>
      <c r="R993" s="9" t="str">
        <f>IF(A993&lt;&gt;"",IF(COUNTIF($G$2:$G$1000,"&gt;=50")&gt;=10,IF(AND(F993&gt;=55,G993&gt;=50),IF(_xlfn.RANK.EQ(K993,$K$2:$K$1000,0)&lt;=ROUND(COUNTIFS($G$2:$G$1000,"&gt;=50",$F$2:$F$1000,"&gt;=55")/100*$AF$9,0),$AF$8,IF(_xlfn.RANK.EQ(L993,$L$2:$L$1000,0)&lt;=ROUND(COUNTIFS($G$2:$G$1000,"&gt;=50",$F$2:$F$1000,"&gt;=55")/100*$AE$9,0),$AE$8,IF(_xlfn.RANK.EQ(M993,$M$2:$M$1000,0)&lt;=ROUND(COUNTIFS($G$2:$G$1000,"&gt;=50",$F$2:$F$1000,"&gt;=55")/100*$AD$9,0),$AD$8,IF(_xlfn.RANK.EQ(N993,$N$2:$N$1000,0)&lt;=ROUND(COUNTIFS($G$2:$G$1000,"&gt;=50",$F$2:$F$1000,"&gt;=55")/100*$AC$9,0),$AC$8,IF(_xlfn.RANK.EQ(O993,$O$2:$O$1000,0)&lt;=ROUND(COUNTIFS($G$2:$G$1000,"&gt;=50",$F$2:$F$1000,"&gt;=55")/100*$AB$9,0),$AB$8,IF(_xlfn.RANK.EQ(P993,$P$2:$P$1000,0)&lt;=ROUND(COUNTIFS($G$2:$G$1000,"&gt;=50",$F$2:$F$1000,"&gt;=55")/100*$AA$9,0),$AA$8,$Z$8)))))),IF(I993&gt;=$Y$9,$Y$8,$X$8)),IF(I993&gt;=$X$32,$X$30,IF(I993&gt;=$Y$32,$Y$30,IF(I993&gt;=$Z$32,$Z$30,IF(I993&gt;=$AA$32,$AA$30,IF(I993&gt;=$AB$32,$AB$30,IF(I993&gt;=$AC$32,$AC$30,IF(I993&gt;=$AD$32,$AD$30,IF(I993&gt;=$AE$32,$AE$30,$AF$30))))))))),"")</f>
        <v/>
      </c>
      <c r="S993" s="9" t="str" cm="1">
        <f t="array" ref="S993">IF(AND(D993&lt;&gt;"",D993&lt;&gt;"GR"),IF(COUNTIF($H$2:$H$1000,"&gt;=50")&gt;=10,IF(D993&lt;&gt;"GR",IF(AND(D993&gt;=55,H993&gt;=50),_xlfn.IFS(AND(H993&gt;=$AF$11,H993&gt;$AE$10,H993&gt;$AD$10,H993&gt;$AC$10,H993&gt;$AB$10,H993&gt;$AA$10,H993&gt;$Z$10),"AA",AND(H993&gt;=$AE$11,H993&gt;$AD$10,H993&gt;$AC$10,H993&gt;$AB$10,H993&gt;$AA$10,H993&gt;$Z$10),"BA",AND(H993&gt;=$AD$11,H993&gt;$AC$10,H993&gt;$AB$10,H993&gt;$AA$10,H993&gt;$Z$10),"BB",AND(H993&gt;=$AC$11,H993&gt;$AB$10,H993&gt;$AA$10,H993&gt;$Z$10),"CB",AND(H993&gt;=$AB$11,H993&gt;$AA$10,H993&gt;$Z$10),"CC",AND(H993&gt;=$AA$11,H993&gt;$Z$10),"DC",H993&gt;=50,"DD"),IF(H993&gt;=$Y$9,"FD","FF")),R993),IF(J993&gt;=$X$32,$X$30,IF(J993&gt;=$Y$32,$Y$30,IF(J993&gt;=$Z$32,$Z$30,IF(J993&gt;=$AA$32,$AA$30,IF(J993&gt;=$AB$32,$AB$30,IF(J993&gt;=$AC$32,$AC$30,IF(J993&gt;=$AD$32,$AD$30,IF(J993&gt;=$AE$32,$AE$30,$AF$30))))))))),R993)</f>
        <v/>
      </c>
      <c r="T993" s="9" t="str" cm="1">
        <f t="array" ref="T993">IF(A993&lt;&gt;"",IF(_xlfn.BITOR(D993&lt;&gt;"GR",D993&lt;&gt;""),IF(AND(J993&gt;=50,D993&gt;=55),_xlfn.RANK.EQ(J993,$J$2:$J$1000,0),_xlfn.IFS(S993="FD",999,S993="FF",1000)),IF(AND(J993&gt;=50,F993&gt;=55),_xlfn.RANK.EQ(J993,$J$2:$J$326,0),_xlfn.IFS(S993="FD",999,S993="FF",1000))),"")</f>
        <v/>
      </c>
    </row>
    <row r="994" spans="1:20" x14ac:dyDescent="0.2">
      <c r="A994" s="3"/>
      <c r="B994" s="3"/>
      <c r="C994" s="3"/>
      <c r="D994" s="3"/>
      <c r="E994" s="16">
        <f t="shared" si="202"/>
        <v>0</v>
      </c>
      <c r="F994" s="16">
        <f t="shared" si="203"/>
        <v>0</v>
      </c>
      <c r="G994" s="9">
        <f t="shared" si="201"/>
        <v>0</v>
      </c>
      <c r="H994" s="9">
        <f t="shared" si="204"/>
        <v>0</v>
      </c>
      <c r="I994" s="9">
        <f t="shared" si="212"/>
        <v>0</v>
      </c>
      <c r="J994" s="9">
        <f t="shared" si="213"/>
        <v>0</v>
      </c>
      <c r="K994" s="9" t="str">
        <f t="shared" si="205"/>
        <v/>
      </c>
      <c r="L994" s="9" t="str">
        <f t="shared" si="206"/>
        <v/>
      </c>
      <c r="M994" s="9" t="str">
        <f t="shared" si="207"/>
        <v/>
      </c>
      <c r="N994" s="9" t="str">
        <f t="shared" si="208"/>
        <v/>
      </c>
      <c r="O994" s="9" t="str">
        <f t="shared" si="209"/>
        <v/>
      </c>
      <c r="P994" s="9" t="str">
        <f t="shared" si="210"/>
        <v/>
      </c>
      <c r="Q994" s="9" t="str">
        <f t="shared" si="211"/>
        <v/>
      </c>
      <c r="R994" s="9" t="str">
        <f>IF(A994&lt;&gt;"",IF(COUNTIF($G$2:$G$1000,"&gt;=50")&gt;=10,IF(AND(F994&gt;=55,G994&gt;=50),IF(_xlfn.RANK.EQ(K994,$K$2:$K$1000,0)&lt;=ROUND(COUNTIFS($G$2:$G$1000,"&gt;=50",$F$2:$F$1000,"&gt;=55")/100*$AF$9,0),$AF$8,IF(_xlfn.RANK.EQ(L994,$L$2:$L$1000,0)&lt;=ROUND(COUNTIFS($G$2:$G$1000,"&gt;=50",$F$2:$F$1000,"&gt;=55")/100*$AE$9,0),$AE$8,IF(_xlfn.RANK.EQ(M994,$M$2:$M$1000,0)&lt;=ROUND(COUNTIFS($G$2:$G$1000,"&gt;=50",$F$2:$F$1000,"&gt;=55")/100*$AD$9,0),$AD$8,IF(_xlfn.RANK.EQ(N994,$N$2:$N$1000,0)&lt;=ROUND(COUNTIFS($G$2:$G$1000,"&gt;=50",$F$2:$F$1000,"&gt;=55")/100*$AC$9,0),$AC$8,IF(_xlfn.RANK.EQ(O994,$O$2:$O$1000,0)&lt;=ROUND(COUNTIFS($G$2:$G$1000,"&gt;=50",$F$2:$F$1000,"&gt;=55")/100*$AB$9,0),$AB$8,IF(_xlfn.RANK.EQ(P994,$P$2:$P$1000,0)&lt;=ROUND(COUNTIFS($G$2:$G$1000,"&gt;=50",$F$2:$F$1000,"&gt;=55")/100*$AA$9,0),$AA$8,$Z$8)))))),IF(I994&gt;=$Y$9,$Y$8,$X$8)),IF(I994&gt;=$X$32,$X$30,IF(I994&gt;=$Y$32,$Y$30,IF(I994&gt;=$Z$32,$Z$30,IF(I994&gt;=$AA$32,$AA$30,IF(I994&gt;=$AB$32,$AB$30,IF(I994&gt;=$AC$32,$AC$30,IF(I994&gt;=$AD$32,$AD$30,IF(I994&gt;=$AE$32,$AE$30,$AF$30))))))))),"")</f>
        <v/>
      </c>
      <c r="S994" s="9" t="str" cm="1">
        <f t="array" ref="S994">IF(AND(D994&lt;&gt;"",D994&lt;&gt;"GR"),IF(COUNTIF($H$2:$H$1000,"&gt;=50")&gt;=10,IF(D994&lt;&gt;"GR",IF(AND(D994&gt;=55,H994&gt;=50),_xlfn.IFS(AND(H994&gt;=$AF$11,H994&gt;$AE$10,H994&gt;$AD$10,H994&gt;$AC$10,H994&gt;$AB$10,H994&gt;$AA$10,H994&gt;$Z$10),"AA",AND(H994&gt;=$AE$11,H994&gt;$AD$10,H994&gt;$AC$10,H994&gt;$AB$10,H994&gt;$AA$10,H994&gt;$Z$10),"BA",AND(H994&gt;=$AD$11,H994&gt;$AC$10,H994&gt;$AB$10,H994&gt;$AA$10,H994&gt;$Z$10),"BB",AND(H994&gt;=$AC$11,H994&gt;$AB$10,H994&gt;$AA$10,H994&gt;$Z$10),"CB",AND(H994&gt;=$AB$11,H994&gt;$AA$10,H994&gt;$Z$10),"CC",AND(H994&gt;=$AA$11,H994&gt;$Z$10),"DC",H994&gt;=50,"DD"),IF(H994&gt;=$Y$9,"FD","FF")),R994),IF(J994&gt;=$X$32,$X$30,IF(J994&gt;=$Y$32,$Y$30,IF(J994&gt;=$Z$32,$Z$30,IF(J994&gt;=$AA$32,$AA$30,IF(J994&gt;=$AB$32,$AB$30,IF(J994&gt;=$AC$32,$AC$30,IF(J994&gt;=$AD$32,$AD$30,IF(J994&gt;=$AE$32,$AE$30,$AF$30))))))))),R994)</f>
        <v/>
      </c>
      <c r="T994" s="9" t="str" cm="1">
        <f t="array" ref="T994">IF(A994&lt;&gt;"",IF(_xlfn.BITOR(D994&lt;&gt;"GR",D994&lt;&gt;""),IF(AND(J994&gt;=50,D994&gt;=55),_xlfn.RANK.EQ(J994,$J$2:$J$1000,0),_xlfn.IFS(S994="FD",999,S994="FF",1000)),IF(AND(J994&gt;=50,F994&gt;=55),_xlfn.RANK.EQ(J994,$J$2:$J$326,0),_xlfn.IFS(S994="FD",999,S994="FF",1000))),"")</f>
        <v/>
      </c>
    </row>
    <row r="995" spans="1:20" x14ac:dyDescent="0.2">
      <c r="A995" s="3"/>
      <c r="B995" s="3"/>
      <c r="C995" s="3"/>
      <c r="D995" s="3"/>
      <c r="E995" s="16">
        <f t="shared" si="202"/>
        <v>0</v>
      </c>
      <c r="F995" s="16">
        <f t="shared" si="203"/>
        <v>0</v>
      </c>
      <c r="G995" s="9">
        <f t="shared" si="201"/>
        <v>0</v>
      </c>
      <c r="H995" s="9">
        <f t="shared" si="204"/>
        <v>0</v>
      </c>
      <c r="I995" s="9">
        <f t="shared" si="212"/>
        <v>0</v>
      </c>
      <c r="J995" s="9">
        <f t="shared" si="213"/>
        <v>0</v>
      </c>
      <c r="K995" s="9" t="str">
        <f t="shared" si="205"/>
        <v/>
      </c>
      <c r="L995" s="9" t="str">
        <f t="shared" si="206"/>
        <v/>
      </c>
      <c r="M995" s="9" t="str">
        <f t="shared" si="207"/>
        <v/>
      </c>
      <c r="N995" s="9" t="str">
        <f t="shared" si="208"/>
        <v/>
      </c>
      <c r="O995" s="9" t="str">
        <f t="shared" si="209"/>
        <v/>
      </c>
      <c r="P995" s="9" t="str">
        <f t="shared" si="210"/>
        <v/>
      </c>
      <c r="Q995" s="9" t="str">
        <f t="shared" si="211"/>
        <v/>
      </c>
      <c r="R995" s="9" t="str">
        <f>IF(A995&lt;&gt;"",IF(COUNTIF($G$2:$G$1000,"&gt;=50")&gt;=10,IF(AND(F995&gt;=55,G995&gt;=50),IF(_xlfn.RANK.EQ(K995,$K$2:$K$1000,0)&lt;=ROUND(COUNTIFS($G$2:$G$1000,"&gt;=50",$F$2:$F$1000,"&gt;=55")/100*$AF$9,0),$AF$8,IF(_xlfn.RANK.EQ(L995,$L$2:$L$1000,0)&lt;=ROUND(COUNTIFS($G$2:$G$1000,"&gt;=50",$F$2:$F$1000,"&gt;=55")/100*$AE$9,0),$AE$8,IF(_xlfn.RANK.EQ(M995,$M$2:$M$1000,0)&lt;=ROUND(COUNTIFS($G$2:$G$1000,"&gt;=50",$F$2:$F$1000,"&gt;=55")/100*$AD$9,0),$AD$8,IF(_xlfn.RANK.EQ(N995,$N$2:$N$1000,0)&lt;=ROUND(COUNTIFS($G$2:$G$1000,"&gt;=50",$F$2:$F$1000,"&gt;=55")/100*$AC$9,0),$AC$8,IF(_xlfn.RANK.EQ(O995,$O$2:$O$1000,0)&lt;=ROUND(COUNTIFS($G$2:$G$1000,"&gt;=50",$F$2:$F$1000,"&gt;=55")/100*$AB$9,0),$AB$8,IF(_xlfn.RANK.EQ(P995,$P$2:$P$1000,0)&lt;=ROUND(COUNTIFS($G$2:$G$1000,"&gt;=50",$F$2:$F$1000,"&gt;=55")/100*$AA$9,0),$AA$8,$Z$8)))))),IF(I995&gt;=$Y$9,$Y$8,$X$8)),IF(I995&gt;=$X$32,$X$30,IF(I995&gt;=$Y$32,$Y$30,IF(I995&gt;=$Z$32,$Z$30,IF(I995&gt;=$AA$32,$AA$30,IF(I995&gt;=$AB$32,$AB$30,IF(I995&gt;=$AC$32,$AC$30,IF(I995&gt;=$AD$32,$AD$30,IF(I995&gt;=$AE$32,$AE$30,$AF$30))))))))),"")</f>
        <v/>
      </c>
      <c r="S995" s="9" t="str" cm="1">
        <f t="array" ref="S995">IF(AND(D995&lt;&gt;"",D995&lt;&gt;"GR"),IF(COUNTIF($H$2:$H$1000,"&gt;=50")&gt;=10,IF(D995&lt;&gt;"GR",IF(AND(D995&gt;=55,H995&gt;=50),_xlfn.IFS(AND(H995&gt;=$AF$11,H995&gt;$AE$10,H995&gt;$AD$10,H995&gt;$AC$10,H995&gt;$AB$10,H995&gt;$AA$10,H995&gt;$Z$10),"AA",AND(H995&gt;=$AE$11,H995&gt;$AD$10,H995&gt;$AC$10,H995&gt;$AB$10,H995&gt;$AA$10,H995&gt;$Z$10),"BA",AND(H995&gt;=$AD$11,H995&gt;$AC$10,H995&gt;$AB$10,H995&gt;$AA$10,H995&gt;$Z$10),"BB",AND(H995&gt;=$AC$11,H995&gt;$AB$10,H995&gt;$AA$10,H995&gt;$Z$10),"CB",AND(H995&gt;=$AB$11,H995&gt;$AA$10,H995&gt;$Z$10),"CC",AND(H995&gt;=$AA$11,H995&gt;$Z$10),"DC",H995&gt;=50,"DD"),IF(H995&gt;=$Y$9,"FD","FF")),R995),IF(J995&gt;=$X$32,$X$30,IF(J995&gt;=$Y$32,$Y$30,IF(J995&gt;=$Z$32,$Z$30,IF(J995&gt;=$AA$32,$AA$30,IF(J995&gt;=$AB$32,$AB$30,IF(J995&gt;=$AC$32,$AC$30,IF(J995&gt;=$AD$32,$AD$30,IF(J995&gt;=$AE$32,$AE$30,$AF$30))))))))),R995)</f>
        <v/>
      </c>
      <c r="T995" s="9" t="str" cm="1">
        <f t="array" ref="T995">IF(A995&lt;&gt;"",IF(_xlfn.BITOR(D995&lt;&gt;"GR",D995&lt;&gt;""),IF(AND(J995&gt;=50,D995&gt;=55),_xlfn.RANK.EQ(J995,$J$2:$J$1000,0),_xlfn.IFS(S995="FD",999,S995="FF",1000)),IF(AND(J995&gt;=50,F995&gt;=55),_xlfn.RANK.EQ(J995,$J$2:$J$326,0),_xlfn.IFS(S995="FD",999,S995="FF",1000))),"")</f>
        <v/>
      </c>
    </row>
    <row r="996" spans="1:20" x14ac:dyDescent="0.2">
      <c r="A996" s="3"/>
      <c r="B996" s="3"/>
      <c r="C996" s="3"/>
      <c r="D996" s="3"/>
      <c r="E996" s="16">
        <f t="shared" si="202"/>
        <v>0</v>
      </c>
      <c r="F996" s="16">
        <f t="shared" si="203"/>
        <v>0</v>
      </c>
      <c r="G996" s="9">
        <f t="shared" si="201"/>
        <v>0</v>
      </c>
      <c r="H996" s="9">
        <f t="shared" si="204"/>
        <v>0</v>
      </c>
      <c r="I996" s="9">
        <f t="shared" si="212"/>
        <v>0</v>
      </c>
      <c r="J996" s="9">
        <f t="shared" si="213"/>
        <v>0</v>
      </c>
      <c r="K996" s="9" t="str">
        <f t="shared" si="205"/>
        <v/>
      </c>
      <c r="L996" s="9" t="str">
        <f t="shared" si="206"/>
        <v/>
      </c>
      <c r="M996" s="9" t="str">
        <f t="shared" si="207"/>
        <v/>
      </c>
      <c r="N996" s="9" t="str">
        <f t="shared" si="208"/>
        <v/>
      </c>
      <c r="O996" s="9" t="str">
        <f t="shared" si="209"/>
        <v/>
      </c>
      <c r="P996" s="9" t="str">
        <f t="shared" si="210"/>
        <v/>
      </c>
      <c r="Q996" s="9" t="str">
        <f t="shared" si="211"/>
        <v/>
      </c>
      <c r="R996" s="9" t="str">
        <f>IF(A996&lt;&gt;"",IF(COUNTIF($G$2:$G$1000,"&gt;=50")&gt;=10,IF(AND(F996&gt;=55,G996&gt;=50),IF(_xlfn.RANK.EQ(K996,$K$2:$K$1000,0)&lt;=ROUND(COUNTIFS($G$2:$G$1000,"&gt;=50",$F$2:$F$1000,"&gt;=55")/100*$AF$9,0),$AF$8,IF(_xlfn.RANK.EQ(L996,$L$2:$L$1000,0)&lt;=ROUND(COUNTIFS($G$2:$G$1000,"&gt;=50",$F$2:$F$1000,"&gt;=55")/100*$AE$9,0),$AE$8,IF(_xlfn.RANK.EQ(M996,$M$2:$M$1000,0)&lt;=ROUND(COUNTIFS($G$2:$G$1000,"&gt;=50",$F$2:$F$1000,"&gt;=55")/100*$AD$9,0),$AD$8,IF(_xlfn.RANK.EQ(N996,$N$2:$N$1000,0)&lt;=ROUND(COUNTIFS($G$2:$G$1000,"&gt;=50",$F$2:$F$1000,"&gt;=55")/100*$AC$9,0),$AC$8,IF(_xlfn.RANK.EQ(O996,$O$2:$O$1000,0)&lt;=ROUND(COUNTIFS($G$2:$G$1000,"&gt;=50",$F$2:$F$1000,"&gt;=55")/100*$AB$9,0),$AB$8,IF(_xlfn.RANK.EQ(P996,$P$2:$P$1000,0)&lt;=ROUND(COUNTIFS($G$2:$G$1000,"&gt;=50",$F$2:$F$1000,"&gt;=55")/100*$AA$9,0),$AA$8,$Z$8)))))),IF(I996&gt;=$Y$9,$Y$8,$X$8)),IF(I996&gt;=$X$32,$X$30,IF(I996&gt;=$Y$32,$Y$30,IF(I996&gt;=$Z$32,$Z$30,IF(I996&gt;=$AA$32,$AA$30,IF(I996&gt;=$AB$32,$AB$30,IF(I996&gt;=$AC$32,$AC$30,IF(I996&gt;=$AD$32,$AD$30,IF(I996&gt;=$AE$32,$AE$30,$AF$30))))))))),"")</f>
        <v/>
      </c>
      <c r="S996" s="9" t="str" cm="1">
        <f t="array" ref="S996">IF(AND(D996&lt;&gt;"",D996&lt;&gt;"GR"),IF(COUNTIF($H$2:$H$1000,"&gt;=50")&gt;=10,IF(D996&lt;&gt;"GR",IF(AND(D996&gt;=55,H996&gt;=50),_xlfn.IFS(AND(H996&gt;=$AF$11,H996&gt;$AE$10,H996&gt;$AD$10,H996&gt;$AC$10,H996&gt;$AB$10,H996&gt;$AA$10,H996&gt;$Z$10),"AA",AND(H996&gt;=$AE$11,H996&gt;$AD$10,H996&gt;$AC$10,H996&gt;$AB$10,H996&gt;$AA$10,H996&gt;$Z$10),"BA",AND(H996&gt;=$AD$11,H996&gt;$AC$10,H996&gt;$AB$10,H996&gt;$AA$10,H996&gt;$Z$10),"BB",AND(H996&gt;=$AC$11,H996&gt;$AB$10,H996&gt;$AA$10,H996&gt;$Z$10),"CB",AND(H996&gt;=$AB$11,H996&gt;$AA$10,H996&gt;$Z$10),"CC",AND(H996&gt;=$AA$11,H996&gt;$Z$10),"DC",H996&gt;=50,"DD"),IF(H996&gt;=$Y$9,"FD","FF")),R996),IF(J996&gt;=$X$32,$X$30,IF(J996&gt;=$Y$32,$Y$30,IF(J996&gt;=$Z$32,$Z$30,IF(J996&gt;=$AA$32,$AA$30,IF(J996&gt;=$AB$32,$AB$30,IF(J996&gt;=$AC$32,$AC$30,IF(J996&gt;=$AD$32,$AD$30,IF(J996&gt;=$AE$32,$AE$30,$AF$30))))))))),R996)</f>
        <v/>
      </c>
      <c r="T996" s="9" t="str" cm="1">
        <f t="array" ref="T996">IF(A996&lt;&gt;"",IF(_xlfn.BITOR(D996&lt;&gt;"GR",D996&lt;&gt;""),IF(AND(J996&gt;=50,D996&gt;=55),_xlfn.RANK.EQ(J996,$J$2:$J$1000,0),_xlfn.IFS(S996="FD",999,S996="FF",1000)),IF(AND(J996&gt;=50,F996&gt;=55),_xlfn.RANK.EQ(J996,$J$2:$J$326,0),_xlfn.IFS(S996="FD",999,S996="FF",1000))),"")</f>
        <v/>
      </c>
    </row>
    <row r="997" spans="1:20" x14ac:dyDescent="0.2">
      <c r="A997" s="3"/>
      <c r="B997" s="3"/>
      <c r="C997" s="3"/>
      <c r="D997" s="3"/>
      <c r="E997" s="16">
        <f t="shared" si="202"/>
        <v>0</v>
      </c>
      <c r="F997" s="16">
        <f t="shared" si="203"/>
        <v>0</v>
      </c>
      <c r="G997" s="9">
        <f t="shared" si="201"/>
        <v>0</v>
      </c>
      <c r="H997" s="9">
        <f t="shared" si="204"/>
        <v>0</v>
      </c>
      <c r="I997" s="9">
        <f t="shared" si="212"/>
        <v>0</v>
      </c>
      <c r="J997" s="9">
        <f t="shared" si="213"/>
        <v>0</v>
      </c>
      <c r="K997" s="9" t="str">
        <f t="shared" si="205"/>
        <v/>
      </c>
      <c r="L997" s="9" t="str">
        <f t="shared" si="206"/>
        <v/>
      </c>
      <c r="M997" s="9" t="str">
        <f t="shared" si="207"/>
        <v/>
      </c>
      <c r="N997" s="9" t="str">
        <f t="shared" si="208"/>
        <v/>
      </c>
      <c r="O997" s="9" t="str">
        <f t="shared" si="209"/>
        <v/>
      </c>
      <c r="P997" s="9" t="str">
        <f t="shared" si="210"/>
        <v/>
      </c>
      <c r="Q997" s="9" t="str">
        <f t="shared" si="211"/>
        <v/>
      </c>
      <c r="R997" s="9" t="str">
        <f>IF(A997&lt;&gt;"",IF(COUNTIF($G$2:$G$1000,"&gt;=50")&gt;=10,IF(AND(F997&gt;=55,G997&gt;=50),IF(_xlfn.RANK.EQ(K997,$K$2:$K$1000,0)&lt;=ROUND(COUNTIFS($G$2:$G$1000,"&gt;=50",$F$2:$F$1000,"&gt;=55")/100*$AF$9,0),$AF$8,IF(_xlfn.RANK.EQ(L997,$L$2:$L$1000,0)&lt;=ROUND(COUNTIFS($G$2:$G$1000,"&gt;=50",$F$2:$F$1000,"&gt;=55")/100*$AE$9,0),$AE$8,IF(_xlfn.RANK.EQ(M997,$M$2:$M$1000,0)&lt;=ROUND(COUNTIFS($G$2:$G$1000,"&gt;=50",$F$2:$F$1000,"&gt;=55")/100*$AD$9,0),$AD$8,IF(_xlfn.RANK.EQ(N997,$N$2:$N$1000,0)&lt;=ROUND(COUNTIFS($G$2:$G$1000,"&gt;=50",$F$2:$F$1000,"&gt;=55")/100*$AC$9,0),$AC$8,IF(_xlfn.RANK.EQ(O997,$O$2:$O$1000,0)&lt;=ROUND(COUNTIFS($G$2:$G$1000,"&gt;=50",$F$2:$F$1000,"&gt;=55")/100*$AB$9,0),$AB$8,IF(_xlfn.RANK.EQ(P997,$P$2:$P$1000,0)&lt;=ROUND(COUNTIFS($G$2:$G$1000,"&gt;=50",$F$2:$F$1000,"&gt;=55")/100*$AA$9,0),$AA$8,$Z$8)))))),IF(I997&gt;=$Y$9,$Y$8,$X$8)),IF(I997&gt;=$X$32,$X$30,IF(I997&gt;=$Y$32,$Y$30,IF(I997&gt;=$Z$32,$Z$30,IF(I997&gt;=$AA$32,$AA$30,IF(I997&gt;=$AB$32,$AB$30,IF(I997&gt;=$AC$32,$AC$30,IF(I997&gt;=$AD$32,$AD$30,IF(I997&gt;=$AE$32,$AE$30,$AF$30))))))))),"")</f>
        <v/>
      </c>
      <c r="S997" s="9" t="str" cm="1">
        <f t="array" ref="S997">IF(AND(D997&lt;&gt;"",D997&lt;&gt;"GR"),IF(COUNTIF($H$2:$H$1000,"&gt;=50")&gt;=10,IF(D997&lt;&gt;"GR",IF(AND(D997&gt;=55,H997&gt;=50),_xlfn.IFS(AND(H997&gt;=$AF$11,H997&gt;$AE$10,H997&gt;$AD$10,H997&gt;$AC$10,H997&gt;$AB$10,H997&gt;$AA$10,H997&gt;$Z$10),"AA",AND(H997&gt;=$AE$11,H997&gt;$AD$10,H997&gt;$AC$10,H997&gt;$AB$10,H997&gt;$AA$10,H997&gt;$Z$10),"BA",AND(H997&gt;=$AD$11,H997&gt;$AC$10,H997&gt;$AB$10,H997&gt;$AA$10,H997&gt;$Z$10),"BB",AND(H997&gt;=$AC$11,H997&gt;$AB$10,H997&gt;$AA$10,H997&gt;$Z$10),"CB",AND(H997&gt;=$AB$11,H997&gt;$AA$10,H997&gt;$Z$10),"CC",AND(H997&gt;=$AA$11,H997&gt;$Z$10),"DC",H997&gt;=50,"DD"),IF(H997&gt;=$Y$9,"FD","FF")),R997),IF(J997&gt;=$X$32,$X$30,IF(J997&gt;=$Y$32,$Y$30,IF(J997&gt;=$Z$32,$Z$30,IF(J997&gt;=$AA$32,$AA$30,IF(J997&gt;=$AB$32,$AB$30,IF(J997&gt;=$AC$32,$AC$30,IF(J997&gt;=$AD$32,$AD$30,IF(J997&gt;=$AE$32,$AE$30,$AF$30))))))))),R997)</f>
        <v/>
      </c>
      <c r="T997" s="9" t="str" cm="1">
        <f t="array" ref="T997">IF(A997&lt;&gt;"",IF(_xlfn.BITOR(D997&lt;&gt;"GR",D997&lt;&gt;""),IF(AND(J997&gt;=50,D997&gt;=55),_xlfn.RANK.EQ(J997,$J$2:$J$1000,0),_xlfn.IFS(S997="FD",999,S997="FF",1000)),IF(AND(J997&gt;=50,F997&gt;=55),_xlfn.RANK.EQ(J997,$J$2:$J$326,0),_xlfn.IFS(S997="FD",999,S997="FF",1000))),"")</f>
        <v/>
      </c>
    </row>
    <row r="998" spans="1:20" x14ac:dyDescent="0.2">
      <c r="A998" s="3"/>
      <c r="B998" s="3"/>
      <c r="C998" s="3"/>
      <c r="D998" s="3"/>
      <c r="E998" s="16">
        <f t="shared" si="202"/>
        <v>0</v>
      </c>
      <c r="F998" s="16">
        <f t="shared" si="203"/>
        <v>0</v>
      </c>
      <c r="G998" s="9">
        <f t="shared" si="201"/>
        <v>0</v>
      </c>
      <c r="H998" s="9">
        <f t="shared" si="204"/>
        <v>0</v>
      </c>
      <c r="I998" s="9">
        <f t="shared" si="212"/>
        <v>0</v>
      </c>
      <c r="J998" s="9">
        <f t="shared" si="213"/>
        <v>0</v>
      </c>
      <c r="K998" s="9" t="str">
        <f t="shared" si="205"/>
        <v/>
      </c>
      <c r="L998" s="9" t="str">
        <f t="shared" si="206"/>
        <v/>
      </c>
      <c r="M998" s="9" t="str">
        <f t="shared" si="207"/>
        <v/>
      </c>
      <c r="N998" s="9" t="str">
        <f t="shared" si="208"/>
        <v/>
      </c>
      <c r="O998" s="9" t="str">
        <f t="shared" si="209"/>
        <v/>
      </c>
      <c r="P998" s="9" t="str">
        <f t="shared" si="210"/>
        <v/>
      </c>
      <c r="Q998" s="9" t="str">
        <f t="shared" si="211"/>
        <v/>
      </c>
      <c r="R998" s="9" t="str">
        <f>IF(A998&lt;&gt;"",IF(COUNTIF($G$2:$G$1000,"&gt;=50")&gt;=10,IF(AND(F998&gt;=55,G998&gt;=50),IF(_xlfn.RANK.EQ(K998,$K$2:$K$1000,0)&lt;=ROUND(COUNTIFS($G$2:$G$1000,"&gt;=50",$F$2:$F$1000,"&gt;=55")/100*$AF$9,0),$AF$8,IF(_xlfn.RANK.EQ(L998,$L$2:$L$1000,0)&lt;=ROUND(COUNTIFS($G$2:$G$1000,"&gt;=50",$F$2:$F$1000,"&gt;=55")/100*$AE$9,0),$AE$8,IF(_xlfn.RANK.EQ(M998,$M$2:$M$1000,0)&lt;=ROUND(COUNTIFS($G$2:$G$1000,"&gt;=50",$F$2:$F$1000,"&gt;=55")/100*$AD$9,0),$AD$8,IF(_xlfn.RANK.EQ(N998,$N$2:$N$1000,0)&lt;=ROUND(COUNTIFS($G$2:$G$1000,"&gt;=50",$F$2:$F$1000,"&gt;=55")/100*$AC$9,0),$AC$8,IF(_xlfn.RANK.EQ(O998,$O$2:$O$1000,0)&lt;=ROUND(COUNTIFS($G$2:$G$1000,"&gt;=50",$F$2:$F$1000,"&gt;=55")/100*$AB$9,0),$AB$8,IF(_xlfn.RANK.EQ(P998,$P$2:$P$1000,0)&lt;=ROUND(COUNTIFS($G$2:$G$1000,"&gt;=50",$F$2:$F$1000,"&gt;=55")/100*$AA$9,0),$AA$8,$Z$8)))))),IF(I998&gt;=$Y$9,$Y$8,$X$8)),IF(I998&gt;=$X$32,$X$30,IF(I998&gt;=$Y$32,$Y$30,IF(I998&gt;=$Z$32,$Z$30,IF(I998&gt;=$AA$32,$AA$30,IF(I998&gt;=$AB$32,$AB$30,IF(I998&gt;=$AC$32,$AC$30,IF(I998&gt;=$AD$32,$AD$30,IF(I998&gt;=$AE$32,$AE$30,$AF$30))))))))),"")</f>
        <v/>
      </c>
      <c r="S998" s="9" t="str" cm="1">
        <f t="array" ref="S998">IF(AND(D998&lt;&gt;"",D998&lt;&gt;"GR"),IF(COUNTIF($H$2:$H$1000,"&gt;=50")&gt;=10,IF(D998&lt;&gt;"GR",IF(AND(D998&gt;=55,H998&gt;=50),_xlfn.IFS(AND(H998&gt;=$AF$11,H998&gt;$AE$10,H998&gt;$AD$10,H998&gt;$AC$10,H998&gt;$AB$10,H998&gt;$AA$10,H998&gt;$Z$10),"AA",AND(H998&gt;=$AE$11,H998&gt;$AD$10,H998&gt;$AC$10,H998&gt;$AB$10,H998&gt;$AA$10,H998&gt;$Z$10),"BA",AND(H998&gt;=$AD$11,H998&gt;$AC$10,H998&gt;$AB$10,H998&gt;$AA$10,H998&gt;$Z$10),"BB",AND(H998&gt;=$AC$11,H998&gt;$AB$10,H998&gt;$AA$10,H998&gt;$Z$10),"CB",AND(H998&gt;=$AB$11,H998&gt;$AA$10,H998&gt;$Z$10),"CC",AND(H998&gt;=$AA$11,H998&gt;$Z$10),"DC",H998&gt;=50,"DD"),IF(H998&gt;=$Y$9,"FD","FF")),R998),IF(J998&gt;=$X$32,$X$30,IF(J998&gt;=$Y$32,$Y$30,IF(J998&gt;=$Z$32,$Z$30,IF(J998&gt;=$AA$32,$AA$30,IF(J998&gt;=$AB$32,$AB$30,IF(J998&gt;=$AC$32,$AC$30,IF(J998&gt;=$AD$32,$AD$30,IF(J998&gt;=$AE$32,$AE$30,$AF$30))))))))),R998)</f>
        <v/>
      </c>
      <c r="T998" s="9" t="str" cm="1">
        <f t="array" ref="T998">IF(A998&lt;&gt;"",IF(_xlfn.BITOR(D998&lt;&gt;"GR",D998&lt;&gt;""),IF(AND(J998&gt;=50,D998&gt;=55),_xlfn.RANK.EQ(J998,$J$2:$J$1000,0),_xlfn.IFS(S998="FD",999,S998="FF",1000)),IF(AND(J998&gt;=50,F998&gt;=55),_xlfn.RANK.EQ(J998,$J$2:$J$326,0),_xlfn.IFS(S998="FD",999,S998="FF",1000))),"")</f>
        <v/>
      </c>
    </row>
    <row r="999" spans="1:20" x14ac:dyDescent="0.2">
      <c r="A999" s="3"/>
      <c r="B999" s="3"/>
      <c r="C999" s="3"/>
      <c r="D999" s="3"/>
      <c r="E999" s="16">
        <f t="shared" si="202"/>
        <v>0</v>
      </c>
      <c r="F999" s="16">
        <f t="shared" si="203"/>
        <v>0</v>
      </c>
      <c r="G999" s="9">
        <f t="shared" si="201"/>
        <v>0</v>
      </c>
      <c r="H999" s="9">
        <f t="shared" si="204"/>
        <v>0</v>
      </c>
      <c r="I999" s="9">
        <f t="shared" si="212"/>
        <v>0</v>
      </c>
      <c r="J999" s="9">
        <f t="shared" si="213"/>
        <v>0</v>
      </c>
      <c r="K999" s="9" t="str">
        <f t="shared" si="205"/>
        <v/>
      </c>
      <c r="L999" s="9" t="str">
        <f t="shared" si="206"/>
        <v/>
      </c>
      <c r="M999" s="9" t="str">
        <f t="shared" si="207"/>
        <v/>
      </c>
      <c r="N999" s="9" t="str">
        <f t="shared" si="208"/>
        <v/>
      </c>
      <c r="O999" s="9" t="str">
        <f t="shared" si="209"/>
        <v/>
      </c>
      <c r="P999" s="9" t="str">
        <f t="shared" si="210"/>
        <v/>
      </c>
      <c r="Q999" s="9" t="str">
        <f t="shared" si="211"/>
        <v/>
      </c>
      <c r="R999" s="9" t="str">
        <f>IF(A999&lt;&gt;"",IF(COUNTIF($G$2:$G$1000,"&gt;=50")&gt;=10,IF(AND(F999&gt;=55,G999&gt;=50),IF(_xlfn.RANK.EQ(K999,$K$2:$K$1000,0)&lt;=ROUND(COUNTIFS($G$2:$G$1000,"&gt;=50",$F$2:$F$1000,"&gt;=55")/100*$AF$9,0),$AF$8,IF(_xlfn.RANK.EQ(L999,$L$2:$L$1000,0)&lt;=ROUND(COUNTIFS($G$2:$G$1000,"&gt;=50",$F$2:$F$1000,"&gt;=55")/100*$AE$9,0),$AE$8,IF(_xlfn.RANK.EQ(M999,$M$2:$M$1000,0)&lt;=ROUND(COUNTIFS($G$2:$G$1000,"&gt;=50",$F$2:$F$1000,"&gt;=55")/100*$AD$9,0),$AD$8,IF(_xlfn.RANK.EQ(N999,$N$2:$N$1000,0)&lt;=ROUND(COUNTIFS($G$2:$G$1000,"&gt;=50",$F$2:$F$1000,"&gt;=55")/100*$AC$9,0),$AC$8,IF(_xlfn.RANK.EQ(O999,$O$2:$O$1000,0)&lt;=ROUND(COUNTIFS($G$2:$G$1000,"&gt;=50",$F$2:$F$1000,"&gt;=55")/100*$AB$9,0),$AB$8,IF(_xlfn.RANK.EQ(P999,$P$2:$P$1000,0)&lt;=ROUND(COUNTIFS($G$2:$G$1000,"&gt;=50",$F$2:$F$1000,"&gt;=55")/100*$AA$9,0),$AA$8,$Z$8)))))),IF(I999&gt;=$Y$9,$Y$8,$X$8)),IF(I999&gt;=$X$32,$X$30,IF(I999&gt;=$Y$32,$Y$30,IF(I999&gt;=$Z$32,$Z$30,IF(I999&gt;=$AA$32,$AA$30,IF(I999&gt;=$AB$32,$AB$30,IF(I999&gt;=$AC$32,$AC$30,IF(I999&gt;=$AD$32,$AD$30,IF(I999&gt;=$AE$32,$AE$30,$AF$30))))))))),"")</f>
        <v/>
      </c>
      <c r="S999" s="9" t="str" cm="1">
        <f t="array" ref="S999">IF(AND(D999&lt;&gt;"",D999&lt;&gt;"GR"),IF(COUNTIF($H$2:$H$1000,"&gt;=50")&gt;=10,IF(D999&lt;&gt;"GR",IF(AND(D999&gt;=55,H999&gt;=50),_xlfn.IFS(AND(H999&gt;=$AF$11,H999&gt;$AE$10,H999&gt;$AD$10,H999&gt;$AC$10,H999&gt;$AB$10,H999&gt;$AA$10,H999&gt;$Z$10),"AA",AND(H999&gt;=$AE$11,H999&gt;$AD$10,H999&gt;$AC$10,H999&gt;$AB$10,H999&gt;$AA$10,H999&gt;$Z$10),"BA",AND(H999&gt;=$AD$11,H999&gt;$AC$10,H999&gt;$AB$10,H999&gt;$AA$10,H999&gt;$Z$10),"BB",AND(H999&gt;=$AC$11,H999&gt;$AB$10,H999&gt;$AA$10,H999&gt;$Z$10),"CB",AND(H999&gt;=$AB$11,H999&gt;$AA$10,H999&gt;$Z$10),"CC",AND(H999&gt;=$AA$11,H999&gt;$Z$10),"DC",H999&gt;=50,"DD"),IF(H999&gt;=$Y$9,"FD","FF")),R999),IF(J999&gt;=$X$32,$X$30,IF(J999&gt;=$Y$32,$Y$30,IF(J999&gt;=$Z$32,$Z$30,IF(J999&gt;=$AA$32,$AA$30,IF(J999&gt;=$AB$32,$AB$30,IF(J999&gt;=$AC$32,$AC$30,IF(J999&gt;=$AD$32,$AD$30,IF(J999&gt;=$AE$32,$AE$30,$AF$30))))))))),R999)</f>
        <v/>
      </c>
      <c r="T999" s="9" t="str" cm="1">
        <f t="array" ref="T999">IF(A999&lt;&gt;"",IF(_xlfn.BITOR(D999&lt;&gt;"GR",D999&lt;&gt;""),IF(AND(J999&gt;=50,D999&gt;=55),_xlfn.RANK.EQ(J999,$J$2:$J$1000,0),_xlfn.IFS(S999="FD",999,S999="FF",1000)),IF(AND(J999&gt;=50,F999&gt;=55),_xlfn.RANK.EQ(J999,$J$2:$J$326,0),_xlfn.IFS(S999="FD",999,S999="FF",1000))),"")</f>
        <v/>
      </c>
    </row>
    <row r="1000" spans="1:20" x14ac:dyDescent="0.2">
      <c r="A1000" s="3"/>
      <c r="B1000" s="3"/>
      <c r="C1000" s="3"/>
      <c r="D1000" s="3"/>
      <c r="E1000" s="16">
        <f t="shared" si="202"/>
        <v>0</v>
      </c>
      <c r="F1000" s="16">
        <f t="shared" si="203"/>
        <v>0</v>
      </c>
      <c r="G1000" s="9">
        <f t="shared" si="201"/>
        <v>0</v>
      </c>
      <c r="H1000" s="9">
        <f t="shared" si="204"/>
        <v>0</v>
      </c>
      <c r="I1000" s="9">
        <f t="shared" si="212"/>
        <v>0</v>
      </c>
      <c r="J1000" s="9">
        <f t="shared" si="213"/>
        <v>0</v>
      </c>
      <c r="K1000" s="9" t="str">
        <f t="shared" si="205"/>
        <v/>
      </c>
      <c r="L1000" s="9" t="str">
        <f t="shared" si="206"/>
        <v/>
      </c>
      <c r="M1000" s="9" t="str">
        <f t="shared" si="207"/>
        <v/>
      </c>
      <c r="N1000" s="9" t="str">
        <f t="shared" si="208"/>
        <v/>
      </c>
      <c r="O1000" s="9" t="str">
        <f t="shared" si="209"/>
        <v/>
      </c>
      <c r="P1000" s="9" t="str">
        <f t="shared" si="210"/>
        <v/>
      </c>
      <c r="Q1000" s="9" t="str">
        <f t="shared" si="211"/>
        <v/>
      </c>
      <c r="R1000" s="9" t="str">
        <f>IF(A1000&lt;&gt;"",IF(COUNTIF($G$2:$G$1000,"&gt;=50")&gt;=10,IF(AND(F1000&gt;=55,G1000&gt;=50),IF(_xlfn.RANK.EQ(K1000,$K$2:$K$1000,0)&lt;=ROUND(COUNTIFS($G$2:$G$1000,"&gt;=50",$F$2:$F$1000,"&gt;=55")/100*$AF$9,0),$AF$8,IF(_xlfn.RANK.EQ(L1000,$L$2:$L$1000,0)&lt;=ROUND(COUNTIFS($G$2:$G$1000,"&gt;=50",$F$2:$F$1000,"&gt;=55")/100*$AE$9,0),$AE$8,IF(_xlfn.RANK.EQ(M1000,$M$2:$M$1000,0)&lt;=ROUND(COUNTIFS($G$2:$G$1000,"&gt;=50",$F$2:$F$1000,"&gt;=55")/100*$AD$9,0),$AD$8,IF(_xlfn.RANK.EQ(N1000,$N$2:$N$1000,0)&lt;=ROUND(COUNTIFS($G$2:$G$1000,"&gt;=50",$F$2:$F$1000,"&gt;=55")/100*$AC$9,0),$AC$8,IF(_xlfn.RANK.EQ(O1000,$O$2:$O$1000,0)&lt;=ROUND(COUNTIFS($G$2:$G$1000,"&gt;=50",$F$2:$F$1000,"&gt;=55")/100*$AB$9,0),$AB$8,IF(_xlfn.RANK.EQ(P1000,$P$2:$P$1000,0)&lt;=ROUND(COUNTIFS($G$2:$G$1000,"&gt;=50",$F$2:$F$1000,"&gt;=55")/100*$AA$9,0),$AA$8,$Z$8)))))),IF(I1000&gt;=$Y$9,$Y$8,$X$8)),IF(I1000&gt;=$X$32,$X$30,IF(I1000&gt;=$Y$32,$Y$30,IF(I1000&gt;=$Z$32,$Z$30,IF(I1000&gt;=$AA$32,$AA$30,IF(I1000&gt;=$AB$32,$AB$30,IF(I1000&gt;=$AC$32,$AC$30,IF(I1000&gt;=$AD$32,$AD$30,IF(I1000&gt;=$AE$32,$AE$30,$AF$30))))))))),"")</f>
        <v/>
      </c>
      <c r="S1000" s="9" t="str" cm="1">
        <f t="array" ref="S1000">IF(AND(D1000&lt;&gt;"",D1000&lt;&gt;"GR"),IF(COUNTIF($H$2:$H$1000,"&gt;=50")&gt;=10,IF(D1000&lt;&gt;"GR",IF(AND(D1000&gt;=55,H1000&gt;=50),_xlfn.IFS(AND(H1000&gt;=$AF$11,H1000&gt;$AE$10,H1000&gt;$AD$10,H1000&gt;$AC$10,H1000&gt;$AB$10,H1000&gt;$AA$10,H1000&gt;$Z$10),"AA",AND(H1000&gt;=$AE$11,H1000&gt;$AD$10,H1000&gt;$AC$10,H1000&gt;$AB$10,H1000&gt;$AA$10,H1000&gt;$Z$10),"BA",AND(H1000&gt;=$AD$11,H1000&gt;$AC$10,H1000&gt;$AB$10,H1000&gt;$AA$10,H1000&gt;$Z$10),"BB",AND(H1000&gt;=$AC$11,H1000&gt;$AB$10,H1000&gt;$AA$10,H1000&gt;$Z$10),"CB",AND(H1000&gt;=$AB$11,H1000&gt;$AA$10,H1000&gt;$Z$10),"CC",AND(H1000&gt;=$AA$11,H1000&gt;$Z$10),"DC",H1000&gt;=50,"DD"),IF(H1000&gt;=$Y$9,"FD","FF")),R1000),IF(J1000&gt;=$X$32,$X$30,IF(J1000&gt;=$Y$32,$Y$30,IF(J1000&gt;=$Z$32,$Z$30,IF(J1000&gt;=$AA$32,$AA$30,IF(J1000&gt;=$AB$32,$AB$30,IF(J1000&gt;=$AC$32,$AC$30,IF(J1000&gt;=$AD$32,$AD$30,IF(J1000&gt;=$AE$32,$AE$30,$AF$30))))))))),R1000)</f>
        <v/>
      </c>
      <c r="T1000" s="9" t="str" cm="1">
        <f t="array" ref="T1000">IF(A1000&lt;&gt;"",IF(_xlfn.BITOR(D1000&lt;&gt;"GR",D1000&lt;&gt;""),IF(AND(J1000&gt;=50,D1000&gt;=55),_xlfn.RANK.EQ(J1000,$J$2:$J$1000,0),_xlfn.IFS(S1000="FD",999,S1000="FF",1000)),IF(AND(J1000&gt;=50,F1000&gt;=55),_xlfn.RANK.EQ(J1000,$J$2:$J$326,0),_xlfn.IFS(S1000="FD",999,S1000="FF",1000))),"")</f>
        <v/>
      </c>
    </row>
  </sheetData>
  <autoFilter ref="R2:R1000" xr:uid="{0E3F8616-95BB-40E0-AD08-E80AD643672E}"/>
  <mergeCells count="11">
    <mergeCell ref="W29:AF29"/>
    <mergeCell ref="U4:W4"/>
    <mergeCell ref="AI4:AJ4"/>
    <mergeCell ref="U5:W5"/>
    <mergeCell ref="AI5:AJ5"/>
    <mergeCell ref="U11:W11"/>
    <mergeCell ref="U6:W6"/>
    <mergeCell ref="AI6:AJ6"/>
    <mergeCell ref="U8:W8"/>
    <mergeCell ref="U9:W9"/>
    <mergeCell ref="U10:W10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2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Mevcut Bağ. Değ. Yaklaşık</vt:lpstr>
      <vt:lpstr>Mevcutta yüzdelik uygulanırsa</vt:lpstr>
      <vt:lpstr>Hukuk Fakültesi Bağıl Değerlen.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Emre Karabacak</dc:creator>
  <cp:lastModifiedBy>Dilara Y.</cp:lastModifiedBy>
  <dcterms:created xsi:type="dcterms:W3CDTF">2015-06-05T18:17:20Z</dcterms:created>
  <dcterms:modified xsi:type="dcterms:W3CDTF">2026-01-28T18:54:12Z</dcterms:modified>
</cp:coreProperties>
</file>